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600" windowHeight="9780"/>
  </bookViews>
  <sheets>
    <sheet name="088722016" sheetId="1" r:id="rId1"/>
    <sheet name="1" sheetId="2" state="hidden" r:id="rId2"/>
    <sheet name="Hoja3" sheetId="3" r:id="rId3"/>
  </sheets>
  <definedNames>
    <definedName name="_xlnm.Print_Titles" localSheetId="0">'088722016'!$3:$3</definedName>
  </definedNames>
  <calcPr calcId="125725"/>
</workbook>
</file>

<file path=xl/calcChain.xml><?xml version="1.0" encoding="utf-8"?>
<calcChain xmlns="http://schemas.openxmlformats.org/spreadsheetml/2006/main">
  <c r="K131" i="1"/>
  <c r="L131"/>
  <c r="K132"/>
  <c r="L132"/>
  <c r="K133"/>
  <c r="L133"/>
  <c r="K134"/>
  <c r="L134"/>
  <c r="K135"/>
  <c r="L135"/>
  <c r="K136"/>
  <c r="L136"/>
  <c r="K137"/>
  <c r="L137"/>
  <c r="K138"/>
  <c r="L138"/>
  <c r="K139"/>
  <c r="L139"/>
  <c r="K140"/>
  <c r="L140"/>
  <c r="L130"/>
  <c r="K130"/>
  <c r="K104"/>
  <c r="L104"/>
  <c r="K105"/>
  <c r="L105"/>
  <c r="K106"/>
  <c r="L106"/>
  <c r="K107"/>
  <c r="L107"/>
  <c r="K108"/>
  <c r="L108"/>
  <c r="K109"/>
  <c r="L109"/>
  <c r="K110"/>
  <c r="L110"/>
  <c r="K111"/>
  <c r="L111"/>
  <c r="K112"/>
  <c r="L112"/>
  <c r="K113"/>
  <c r="L113"/>
  <c r="K114"/>
  <c r="L114"/>
  <c r="K115"/>
  <c r="L115"/>
  <c r="K116"/>
  <c r="L116"/>
  <c r="K117"/>
  <c r="L117"/>
  <c r="K118"/>
  <c r="L118"/>
  <c r="K119"/>
  <c r="L119"/>
  <c r="K120"/>
  <c r="L120"/>
  <c r="K121"/>
  <c r="L121"/>
  <c r="K122"/>
  <c r="L122"/>
  <c r="K123"/>
  <c r="L123"/>
  <c r="L103"/>
  <c r="K103"/>
  <c r="K99"/>
  <c r="L99"/>
  <c r="K100"/>
  <c r="L100"/>
  <c r="N100" s="1"/>
  <c r="K101"/>
  <c r="L101"/>
  <c r="L98"/>
  <c r="K98"/>
  <c r="K92"/>
  <c r="L92"/>
  <c r="K93"/>
  <c r="L93"/>
  <c r="L91"/>
  <c r="K91"/>
  <c r="K85"/>
  <c r="L85"/>
  <c r="K86"/>
  <c r="L86"/>
  <c r="K87"/>
  <c r="L87"/>
  <c r="K88"/>
  <c r="L88"/>
  <c r="K89"/>
  <c r="L89"/>
  <c r="L84"/>
  <c r="K84"/>
  <c r="K80"/>
  <c r="L80"/>
  <c r="K81"/>
  <c r="L81"/>
  <c r="N81" s="1"/>
  <c r="K82"/>
  <c r="L82"/>
  <c r="N82" s="1"/>
  <c r="L79"/>
  <c r="K79"/>
  <c r="K75"/>
  <c r="L75"/>
  <c r="N75" s="1"/>
  <c r="K76"/>
  <c r="L76"/>
  <c r="K77"/>
  <c r="L77"/>
  <c r="N77" s="1"/>
  <c r="L74"/>
  <c r="K74"/>
  <c r="K70"/>
  <c r="L70"/>
  <c r="N70" s="1"/>
  <c r="K71"/>
  <c r="L71"/>
  <c r="K72"/>
  <c r="L72"/>
  <c r="L69"/>
  <c r="K69"/>
  <c r="K62"/>
  <c r="L62"/>
  <c r="N62" s="1"/>
  <c r="K63"/>
  <c r="L63"/>
  <c r="N63" s="1"/>
  <c r="K64"/>
  <c r="L64"/>
  <c r="K65"/>
  <c r="L65"/>
  <c r="K66"/>
  <c r="L66"/>
  <c r="K67"/>
  <c r="L67"/>
  <c r="N67" s="1"/>
  <c r="L61"/>
  <c r="K61"/>
  <c r="K52"/>
  <c r="L52"/>
  <c r="K53"/>
  <c r="L53"/>
  <c r="K54"/>
  <c r="L54"/>
  <c r="K55"/>
  <c r="L55"/>
  <c r="L51"/>
  <c r="K51"/>
  <c r="N51" s="1"/>
  <c r="K47"/>
  <c r="N47" s="1"/>
  <c r="L47"/>
  <c r="K48"/>
  <c r="L48"/>
  <c r="N48" s="1"/>
  <c r="K49"/>
  <c r="L49"/>
  <c r="L46"/>
  <c r="K46"/>
  <c r="N46" s="1"/>
  <c r="K40"/>
  <c r="N40" s="1"/>
  <c r="L40"/>
  <c r="K41"/>
  <c r="L41"/>
  <c r="L39"/>
  <c r="K39"/>
  <c r="N39" s="1"/>
  <c r="K34"/>
  <c r="N34" s="1"/>
  <c r="L34"/>
  <c r="K35"/>
  <c r="L35"/>
  <c r="N35" s="1"/>
  <c r="K36"/>
  <c r="L36"/>
  <c r="K37"/>
  <c r="L37"/>
  <c r="N37" s="1"/>
  <c r="O37" s="1"/>
  <c r="L33"/>
  <c r="K33"/>
  <c r="K28"/>
  <c r="L28"/>
  <c r="N28" s="1"/>
  <c r="K29"/>
  <c r="L29"/>
  <c r="K30"/>
  <c r="L30"/>
  <c r="L27"/>
  <c r="K27"/>
  <c r="K23"/>
  <c r="L23"/>
  <c r="N23" s="1"/>
  <c r="K24"/>
  <c r="L24"/>
  <c r="K25"/>
  <c r="L25"/>
  <c r="N25" s="1"/>
  <c r="L22"/>
  <c r="K22"/>
  <c r="K14"/>
  <c r="L14"/>
  <c r="N14" s="1"/>
  <c r="K15"/>
  <c r="L15"/>
  <c r="K16"/>
  <c r="L16"/>
  <c r="N16" s="1"/>
  <c r="K17"/>
  <c r="L17"/>
  <c r="L13"/>
  <c r="K13"/>
  <c r="N13" s="1"/>
  <c r="N41" l="1"/>
  <c r="N66"/>
  <c r="N64"/>
  <c r="N92"/>
  <c r="N131"/>
  <c r="N17"/>
  <c r="N15"/>
  <c r="N22"/>
  <c r="N24"/>
  <c r="N27"/>
  <c r="N33"/>
  <c r="N36"/>
  <c r="N49"/>
  <c r="N71"/>
  <c r="N74"/>
  <c r="N76"/>
  <c r="N99"/>
  <c r="N103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30"/>
  <c r="N140"/>
  <c r="N139"/>
  <c r="N138"/>
  <c r="N137"/>
  <c r="N136"/>
  <c r="N135"/>
  <c r="N134"/>
  <c r="N133"/>
  <c r="N132"/>
  <c r="N69"/>
  <c r="N85"/>
  <c r="N93"/>
  <c r="N98"/>
  <c r="N30"/>
  <c r="N29"/>
  <c r="N61"/>
  <c r="N65"/>
  <c r="O65" s="1"/>
  <c r="N72"/>
  <c r="N79"/>
  <c r="N80"/>
  <c r="N84"/>
  <c r="N89"/>
  <c r="N88"/>
  <c r="N87"/>
  <c r="N86"/>
  <c r="N91"/>
  <c r="N101"/>
  <c r="N55"/>
  <c r="N54"/>
  <c r="N53"/>
  <c r="N52"/>
  <c r="K11" l="1"/>
  <c r="L11"/>
  <c r="L10"/>
  <c r="K10"/>
  <c r="N10" s="1"/>
  <c r="K6"/>
  <c r="L6"/>
  <c r="K7"/>
  <c r="L7"/>
  <c r="K8"/>
  <c r="L8"/>
  <c r="L5"/>
  <c r="K5"/>
  <c r="N5" s="1"/>
  <c r="P5"/>
  <c r="J137"/>
  <c r="O137" s="1"/>
  <c r="J119"/>
  <c r="O119" s="1"/>
  <c r="J109"/>
  <c r="O109" s="1"/>
  <c r="J108"/>
  <c r="O108" s="1"/>
  <c r="J107"/>
  <c r="O107" s="1"/>
  <c r="J105"/>
  <c r="O105" s="1"/>
  <c r="J87"/>
  <c r="O87" s="1"/>
  <c r="J67"/>
  <c r="O67" s="1"/>
  <c r="J62"/>
  <c r="O62" s="1"/>
  <c r="S140"/>
  <c r="R140"/>
  <c r="Q140"/>
  <c r="P140"/>
  <c r="J140"/>
  <c r="O140" s="1"/>
  <c r="S139"/>
  <c r="R139"/>
  <c r="Q139"/>
  <c r="P139"/>
  <c r="J139"/>
  <c r="O139" s="1"/>
  <c r="S138"/>
  <c r="R138"/>
  <c r="Q138"/>
  <c r="P138"/>
  <c r="J138"/>
  <c r="O138" s="1"/>
  <c r="S137"/>
  <c r="R137"/>
  <c r="Q137"/>
  <c r="P137"/>
  <c r="S136"/>
  <c r="R136"/>
  <c r="Q136"/>
  <c r="P136"/>
  <c r="J136"/>
  <c r="O136" s="1"/>
  <c r="S135"/>
  <c r="R135"/>
  <c r="Q135"/>
  <c r="P135"/>
  <c r="J135"/>
  <c r="O135" s="1"/>
  <c r="S134"/>
  <c r="R134"/>
  <c r="Q134"/>
  <c r="P134"/>
  <c r="J134"/>
  <c r="O134" s="1"/>
  <c r="S133"/>
  <c r="R133"/>
  <c r="Q133"/>
  <c r="P133"/>
  <c r="J133"/>
  <c r="O133" s="1"/>
  <c r="S132"/>
  <c r="R132"/>
  <c r="Q132"/>
  <c r="P132"/>
  <c r="J132"/>
  <c r="O132" s="1"/>
  <c r="S131"/>
  <c r="R131"/>
  <c r="Q131"/>
  <c r="P131"/>
  <c r="J131"/>
  <c r="O131" s="1"/>
  <c r="S130"/>
  <c r="R130"/>
  <c r="Q130"/>
  <c r="P130"/>
  <c r="J130"/>
  <c r="O130" s="1"/>
  <c r="S123"/>
  <c r="R123"/>
  <c r="Q123"/>
  <c r="P123"/>
  <c r="J123"/>
  <c r="O123" s="1"/>
  <c r="S122"/>
  <c r="R122"/>
  <c r="Q122"/>
  <c r="P122"/>
  <c r="J122"/>
  <c r="O122" s="1"/>
  <c r="S121"/>
  <c r="R121"/>
  <c r="Q121"/>
  <c r="P121"/>
  <c r="J121"/>
  <c r="O121" s="1"/>
  <c r="S120"/>
  <c r="R120"/>
  <c r="Q120"/>
  <c r="P120"/>
  <c r="J120"/>
  <c r="O120" s="1"/>
  <c r="S119"/>
  <c r="R119"/>
  <c r="Q119"/>
  <c r="P119"/>
  <c r="S118"/>
  <c r="R118"/>
  <c r="Q118"/>
  <c r="P118"/>
  <c r="J118"/>
  <c r="O118" s="1"/>
  <c r="S117"/>
  <c r="R117"/>
  <c r="Q117"/>
  <c r="P117"/>
  <c r="J117"/>
  <c r="O117" s="1"/>
  <c r="S116"/>
  <c r="R116"/>
  <c r="Q116"/>
  <c r="P116"/>
  <c r="J116"/>
  <c r="O116" s="1"/>
  <c r="S115"/>
  <c r="R115"/>
  <c r="Q115"/>
  <c r="P115"/>
  <c r="J115"/>
  <c r="O115" s="1"/>
  <c r="S114"/>
  <c r="R114"/>
  <c r="Q114"/>
  <c r="P114"/>
  <c r="J114"/>
  <c r="O114" s="1"/>
  <c r="S113"/>
  <c r="R113"/>
  <c r="Q113"/>
  <c r="P113"/>
  <c r="J113"/>
  <c r="O113" s="1"/>
  <c r="S112"/>
  <c r="R112"/>
  <c r="Q112"/>
  <c r="P112"/>
  <c r="J112"/>
  <c r="O112" s="1"/>
  <c r="S111"/>
  <c r="R111"/>
  <c r="Q111"/>
  <c r="P111"/>
  <c r="J111"/>
  <c r="O111" s="1"/>
  <c r="S110"/>
  <c r="R110"/>
  <c r="Q110"/>
  <c r="P110"/>
  <c r="J110"/>
  <c r="O110" s="1"/>
  <c r="S109"/>
  <c r="R109"/>
  <c r="Q109"/>
  <c r="P109"/>
  <c r="S108"/>
  <c r="R108"/>
  <c r="Q108"/>
  <c r="P108"/>
  <c r="S107"/>
  <c r="R107"/>
  <c r="Q107"/>
  <c r="P107"/>
  <c r="S106"/>
  <c r="R106"/>
  <c r="Q106"/>
  <c r="P106"/>
  <c r="J106"/>
  <c r="O106" s="1"/>
  <c r="S105"/>
  <c r="R105"/>
  <c r="Q105"/>
  <c r="P105"/>
  <c r="S104"/>
  <c r="R104"/>
  <c r="Q104"/>
  <c r="P104"/>
  <c r="J104"/>
  <c r="O104" s="1"/>
  <c r="S103"/>
  <c r="R103"/>
  <c r="Q103"/>
  <c r="P103"/>
  <c r="J103"/>
  <c r="O103" s="1"/>
  <c r="S101"/>
  <c r="R101"/>
  <c r="Q101"/>
  <c r="P101"/>
  <c r="J101"/>
  <c r="O101" s="1"/>
  <c r="S100"/>
  <c r="R100"/>
  <c r="Q100"/>
  <c r="P100"/>
  <c r="J100"/>
  <c r="O100" s="1"/>
  <c r="S99"/>
  <c r="R99"/>
  <c r="Q99"/>
  <c r="P99"/>
  <c r="J99"/>
  <c r="O99" s="1"/>
  <c r="S98"/>
  <c r="R98"/>
  <c r="Q98"/>
  <c r="P98"/>
  <c r="J98"/>
  <c r="O98" s="1"/>
  <c r="S93"/>
  <c r="R93"/>
  <c r="Q93"/>
  <c r="P93"/>
  <c r="J93"/>
  <c r="O93" s="1"/>
  <c r="S92"/>
  <c r="R92"/>
  <c r="Q92"/>
  <c r="P92"/>
  <c r="J92"/>
  <c r="O92" s="1"/>
  <c r="S91"/>
  <c r="R91"/>
  <c r="Q91"/>
  <c r="P91"/>
  <c r="J91"/>
  <c r="O91" s="1"/>
  <c r="S89"/>
  <c r="R89"/>
  <c r="Q89"/>
  <c r="P89"/>
  <c r="J89"/>
  <c r="O89" s="1"/>
  <c r="S88"/>
  <c r="R88"/>
  <c r="Q88"/>
  <c r="P88"/>
  <c r="J88"/>
  <c r="O88" s="1"/>
  <c r="S87"/>
  <c r="R87"/>
  <c r="Q87"/>
  <c r="P87"/>
  <c r="S86"/>
  <c r="R86"/>
  <c r="Q86"/>
  <c r="P86"/>
  <c r="J86"/>
  <c r="O86" s="1"/>
  <c r="S85"/>
  <c r="R85"/>
  <c r="Q85"/>
  <c r="P85"/>
  <c r="J85"/>
  <c r="O85" s="1"/>
  <c r="S84"/>
  <c r="R84"/>
  <c r="Q84"/>
  <c r="P84"/>
  <c r="J84"/>
  <c r="O84" s="1"/>
  <c r="S82"/>
  <c r="R82"/>
  <c r="Q82"/>
  <c r="P82"/>
  <c r="J82"/>
  <c r="O82" s="1"/>
  <c r="S81"/>
  <c r="R81"/>
  <c r="Q81"/>
  <c r="P81"/>
  <c r="J81"/>
  <c r="O81" s="1"/>
  <c r="S80"/>
  <c r="R80"/>
  <c r="Q80"/>
  <c r="P80"/>
  <c r="J80"/>
  <c r="O80" s="1"/>
  <c r="S79"/>
  <c r="R79"/>
  <c r="Q79"/>
  <c r="P79"/>
  <c r="J79"/>
  <c r="O79" s="1"/>
  <c r="S77"/>
  <c r="R77"/>
  <c r="Q77"/>
  <c r="P77"/>
  <c r="J77"/>
  <c r="O77" s="1"/>
  <c r="S76"/>
  <c r="R76"/>
  <c r="Q76"/>
  <c r="P76"/>
  <c r="J76"/>
  <c r="O76" s="1"/>
  <c r="S75"/>
  <c r="R75"/>
  <c r="Q75"/>
  <c r="P75"/>
  <c r="J75"/>
  <c r="O75" s="1"/>
  <c r="S74"/>
  <c r="R74"/>
  <c r="Q74"/>
  <c r="P74"/>
  <c r="J74"/>
  <c r="O74" s="1"/>
  <c r="S72"/>
  <c r="R72"/>
  <c r="Q72"/>
  <c r="P72"/>
  <c r="J72"/>
  <c r="O72" s="1"/>
  <c r="S71"/>
  <c r="R71"/>
  <c r="Q71"/>
  <c r="P71"/>
  <c r="J71"/>
  <c r="O71" s="1"/>
  <c r="S70"/>
  <c r="R70"/>
  <c r="Q70"/>
  <c r="P70"/>
  <c r="J70"/>
  <c r="O70" s="1"/>
  <c r="S69"/>
  <c r="R69"/>
  <c r="Q69"/>
  <c r="P69"/>
  <c r="J69"/>
  <c r="O69" s="1"/>
  <c r="S67"/>
  <c r="R67"/>
  <c r="Q67"/>
  <c r="P67"/>
  <c r="S66"/>
  <c r="R66"/>
  <c r="Q66"/>
  <c r="P66"/>
  <c r="J66"/>
  <c r="O66" s="1"/>
  <c r="S64"/>
  <c r="R64"/>
  <c r="Q64"/>
  <c r="P64"/>
  <c r="J64"/>
  <c r="O64" s="1"/>
  <c r="S63"/>
  <c r="R63"/>
  <c r="Q63"/>
  <c r="P63"/>
  <c r="J63"/>
  <c r="O63" s="1"/>
  <c r="S62"/>
  <c r="R62"/>
  <c r="Q62"/>
  <c r="P62"/>
  <c r="S61"/>
  <c r="R61"/>
  <c r="Q61"/>
  <c r="P61"/>
  <c r="J61"/>
  <c r="O61" s="1"/>
  <c r="S55"/>
  <c r="R55"/>
  <c r="Q55"/>
  <c r="P55"/>
  <c r="J55"/>
  <c r="O55" s="1"/>
  <c r="S54"/>
  <c r="R54"/>
  <c r="Q54"/>
  <c r="P54"/>
  <c r="J54"/>
  <c r="O54" s="1"/>
  <c r="S53"/>
  <c r="R53"/>
  <c r="Q53"/>
  <c r="P53"/>
  <c r="J53"/>
  <c r="O53" s="1"/>
  <c r="S52"/>
  <c r="R52"/>
  <c r="Q52"/>
  <c r="P52"/>
  <c r="J52"/>
  <c r="O52" s="1"/>
  <c r="Q51"/>
  <c r="P51"/>
  <c r="G51"/>
  <c r="S51" s="1"/>
  <c r="S49"/>
  <c r="R49"/>
  <c r="Q49"/>
  <c r="P49"/>
  <c r="J49"/>
  <c r="O49" s="1"/>
  <c r="S48"/>
  <c r="R48"/>
  <c r="Q48"/>
  <c r="P48"/>
  <c r="J48"/>
  <c r="O48" s="1"/>
  <c r="S47"/>
  <c r="R47"/>
  <c r="Q47"/>
  <c r="P47"/>
  <c r="J47"/>
  <c r="O47" s="1"/>
  <c r="Q46"/>
  <c r="P46"/>
  <c r="R46"/>
  <c r="S41"/>
  <c r="R41"/>
  <c r="Q41"/>
  <c r="P41"/>
  <c r="J41"/>
  <c r="O41" s="1"/>
  <c r="S40"/>
  <c r="R40"/>
  <c r="Q40"/>
  <c r="P40"/>
  <c r="J40"/>
  <c r="O40" s="1"/>
  <c r="S39"/>
  <c r="R39"/>
  <c r="Q39"/>
  <c r="P39"/>
  <c r="J39"/>
  <c r="O39" s="1"/>
  <c r="S37"/>
  <c r="R37"/>
  <c r="Q37"/>
  <c r="P37"/>
  <c r="S36"/>
  <c r="R36"/>
  <c r="Q36"/>
  <c r="P36"/>
  <c r="J36"/>
  <c r="O36" s="1"/>
  <c r="S35"/>
  <c r="R35"/>
  <c r="Q35"/>
  <c r="P35"/>
  <c r="J35"/>
  <c r="O35" s="1"/>
  <c r="S34"/>
  <c r="R34"/>
  <c r="Q34"/>
  <c r="P34"/>
  <c r="J34"/>
  <c r="O34" s="1"/>
  <c r="S33"/>
  <c r="R33"/>
  <c r="Q33"/>
  <c r="P33"/>
  <c r="J33"/>
  <c r="O33" s="1"/>
  <c r="S30"/>
  <c r="R30"/>
  <c r="Q30"/>
  <c r="P30"/>
  <c r="J30"/>
  <c r="O30" s="1"/>
  <c r="S29"/>
  <c r="R29"/>
  <c r="Q29"/>
  <c r="P29"/>
  <c r="J29"/>
  <c r="O29" s="1"/>
  <c r="Q28"/>
  <c r="P28"/>
  <c r="G28"/>
  <c r="S28" s="1"/>
  <c r="S27"/>
  <c r="R27"/>
  <c r="Q27"/>
  <c r="P27"/>
  <c r="J27"/>
  <c r="O27" s="1"/>
  <c r="S25"/>
  <c r="R25"/>
  <c r="Q25"/>
  <c r="P25"/>
  <c r="J25"/>
  <c r="O25" s="1"/>
  <c r="S24"/>
  <c r="R24"/>
  <c r="Q24"/>
  <c r="P24"/>
  <c r="J24"/>
  <c r="O24" s="1"/>
  <c r="S23"/>
  <c r="R23"/>
  <c r="Q23"/>
  <c r="P23"/>
  <c r="J23"/>
  <c r="O23" s="1"/>
  <c r="S22"/>
  <c r="R22"/>
  <c r="Q22"/>
  <c r="P22"/>
  <c r="J22"/>
  <c r="O22" s="1"/>
  <c r="S17"/>
  <c r="R17"/>
  <c r="Q17"/>
  <c r="P17"/>
  <c r="J17"/>
  <c r="O17" s="1"/>
  <c r="S16"/>
  <c r="R16"/>
  <c r="Q16"/>
  <c r="P16"/>
  <c r="J16"/>
  <c r="O16" s="1"/>
  <c r="S15"/>
  <c r="R15"/>
  <c r="Q15"/>
  <c r="P15"/>
  <c r="J15"/>
  <c r="O15" s="1"/>
  <c r="S14"/>
  <c r="R14"/>
  <c r="Q14"/>
  <c r="P14"/>
  <c r="J14"/>
  <c r="O14" s="1"/>
  <c r="S13"/>
  <c r="R13"/>
  <c r="Q13"/>
  <c r="P13"/>
  <c r="J13"/>
  <c r="O13" s="1"/>
  <c r="S11"/>
  <c r="R11"/>
  <c r="Q11"/>
  <c r="P11"/>
  <c r="J11"/>
  <c r="S10"/>
  <c r="R10"/>
  <c r="Q10"/>
  <c r="P10"/>
  <c r="J10"/>
  <c r="O10" s="1"/>
  <c r="S8"/>
  <c r="R8"/>
  <c r="Q8"/>
  <c r="P8"/>
  <c r="J8"/>
  <c r="S7"/>
  <c r="R7"/>
  <c r="Q7"/>
  <c r="P7"/>
  <c r="J7"/>
  <c r="S6"/>
  <c r="R6"/>
  <c r="Q6"/>
  <c r="P6"/>
  <c r="J6"/>
  <c r="S5"/>
  <c r="R5"/>
  <c r="Q5"/>
  <c r="J5"/>
  <c r="N11" l="1"/>
  <c r="O11" s="1"/>
  <c r="O5"/>
  <c r="N8"/>
  <c r="O8" s="1"/>
  <c r="N7"/>
  <c r="O7" s="1"/>
  <c r="N6"/>
  <c r="O6" s="1"/>
  <c r="J46"/>
  <c r="O46" s="1"/>
  <c r="S46"/>
  <c r="R28"/>
  <c r="R51"/>
  <c r="J28"/>
  <c r="O28" s="1"/>
  <c r="J51"/>
  <c r="O51" s="1"/>
</calcChain>
</file>

<file path=xl/comments1.xml><?xml version="1.0" encoding="utf-8"?>
<comments xmlns="http://schemas.openxmlformats.org/spreadsheetml/2006/main">
  <authors>
    <author>Karla Alonso Rocha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Karla Alonso Rocha:</t>
        </r>
        <r>
          <rPr>
            <sz val="9"/>
            <color indexed="81"/>
            <rFont val="Tahoma"/>
            <family val="2"/>
          </rPr>
          <t xml:space="preserve">
41500 X DIP</t>
        </r>
      </text>
    </comment>
    <comment ref="G139" authorId="0">
      <text>
        <r>
          <rPr>
            <b/>
            <sz val="9"/>
            <color indexed="81"/>
            <rFont val="Tahoma"/>
            <family val="2"/>
          </rPr>
          <t>Karla Alonso Rocha:</t>
        </r>
        <r>
          <rPr>
            <sz val="9"/>
            <color indexed="81"/>
            <rFont val="Tahoma"/>
            <family val="2"/>
          </rPr>
          <t xml:space="preserve">
AUMENTO DE $3,735 A 13106. SE PAGO 1867.50 SE DEBEN AL 15 NOV 11238.50</t>
        </r>
      </text>
    </comment>
  </commentList>
</comments>
</file>

<file path=xl/comments2.xml><?xml version="1.0" encoding="utf-8"?>
<comments xmlns="http://schemas.openxmlformats.org/spreadsheetml/2006/main">
  <authors>
    <author>Karla Alonso Rocha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Karla Alonso Rocha:</t>
        </r>
        <r>
          <rPr>
            <sz val="9"/>
            <color indexed="81"/>
            <rFont val="Tahoma"/>
            <family val="2"/>
          </rPr>
          <t xml:space="preserve">
41500 X DIP</t>
        </r>
      </text>
    </comment>
    <comment ref="F131" authorId="0">
      <text>
        <r>
          <rPr>
            <b/>
            <sz val="9"/>
            <color indexed="81"/>
            <rFont val="Tahoma"/>
            <family val="2"/>
          </rPr>
          <t>Karla Alonso Rocha:</t>
        </r>
        <r>
          <rPr>
            <sz val="9"/>
            <color indexed="81"/>
            <rFont val="Tahoma"/>
            <family val="2"/>
          </rPr>
          <t xml:space="preserve">
AUMENTO DE $3,735 A 13106. SE PAGO 1867.50 SE DEBEN AL 15 NOV 11238.50</t>
        </r>
      </text>
    </comment>
  </commentList>
</comments>
</file>

<file path=xl/sharedStrings.xml><?xml version="1.0" encoding="utf-8"?>
<sst xmlns="http://schemas.openxmlformats.org/spreadsheetml/2006/main" count="639" uniqueCount="235">
  <si>
    <t>No</t>
  </si>
  <si>
    <t>NOMBRE</t>
  </si>
  <si>
    <t>PLAZA /PUESTO</t>
  </si>
  <si>
    <t>PROFESIÓN</t>
  </si>
  <si>
    <t>SUELDO</t>
  </si>
  <si>
    <t>GRATIF. ANUAL S/SUELDO</t>
  </si>
  <si>
    <t>GRATIF. ANUAL S/COMPENS.</t>
  </si>
  <si>
    <t>FECHA DE INGRESO</t>
  </si>
  <si>
    <t>HORARIO DE TRABAJO</t>
  </si>
  <si>
    <t>FUNCIÓN</t>
  </si>
  <si>
    <t>DIP. ALFARO ONTIVEROS GUSTAVO</t>
  </si>
  <si>
    <t>GARCIA ANDRADE GRACIA PATRICIA</t>
  </si>
  <si>
    <t>SECRETARIA</t>
  </si>
  <si>
    <t>TEC. PROFESIONAL EN SECRETARIADO EJECUTIVO Y CONTABILIDAD</t>
  </si>
  <si>
    <t>9:OO A 15:00 HRS.</t>
  </si>
  <si>
    <t>APOYAR MEDIANTE OPERACIONES ADMINISTRATIVAS DE CARÁCTER LOGÍSTICO Y DE ANÁLISIS SIMPLE, LA ORGANIZACIÓN Y FUNCIONAMIENTO DE OFICINAS Y DESPECHOS DE TRÁMITES Y SERVICIOS</t>
  </si>
  <si>
    <t>LOPEZ PUGA MARICRUZ</t>
  </si>
  <si>
    <t>ASESOR TECNICO DET 2</t>
  </si>
  <si>
    <t>BACHILLERATO TECNICO EN COMPUTACIÓN</t>
  </si>
  <si>
    <t>EXPONER EN TÉRMINOS TÉCNICOS Y BAJO DIFERENTES ALTERNATIVAS DE ATENCIÓN LAS MEDIDAS Y SOLUCIONES IDENTIFICADAS A TRAVÉS DEL ESTUDIO DE LOS ASUNTOS ENCOMENDADOS</t>
  </si>
  <si>
    <t>RAMOS ESPINOZA MARIA DEL REFUGIO</t>
  </si>
  <si>
    <t>AUXILIAR ESPECIALIZADO</t>
  </si>
  <si>
    <t>AUXILIAR DE CONTADOR</t>
  </si>
  <si>
    <t>REALIZAR ACTIVIDADES Y PROCEDIMIENTOS METODOLÓGICOS DE PROCESAMIENTO DE PAPELES DE TRABAJO, CLASIFICACIÓN, LOCALIZACIÓN, GUARDA, REPRODUCCIÓN, TRASLADO Y ENTREGA, Y DEMÁS QUE SEA NECESARIO PARA EL DESAHOGO DE LOS ASUNTOS SOBRE LOS QUE TRATAN.</t>
  </si>
  <si>
    <t>ROJAS MONTOYA ALEJANDRO</t>
  </si>
  <si>
    <t>PREPARATORIA</t>
  </si>
  <si>
    <t>DIP. GAMEZ GUTIERREZ BLANCA AMELIA</t>
  </si>
  <si>
    <t>AGUILAR LUJAN VERONICA</t>
  </si>
  <si>
    <t>ASESOR TÉCNICO</t>
  </si>
  <si>
    <t>LIC. EN DERECHO</t>
  </si>
  <si>
    <t>PALACIOS PIÑON IVONNE</t>
  </si>
  <si>
    <t>LIC. EN CIENCIAS DE LA COMUNICACIÓN</t>
  </si>
  <si>
    <t>AUXILIAR</t>
  </si>
  <si>
    <t>SECUNDARIA</t>
  </si>
  <si>
    <t>PARTICIPAR EN EL ANÁLISIS DE INFORMACIÓN, CLASIFICACIÓN, OBTENCIÓN DE DATOS, CAPTURA DE LOS MISMOS Y FORMULACIÓN DE LOS REPORTES, COMP PARTE DE LOS TRABAJOS QUE TIENE ASIGNADOS.</t>
  </si>
  <si>
    <t>DIP. GARCIA CANTU GABRIEL ANGEL</t>
  </si>
  <si>
    <t>ELIAS JURADO RAUL ABRAHAM</t>
  </si>
  <si>
    <t>PERSONAL ESPECIALIZADO</t>
  </si>
  <si>
    <t>PROVEER ELEMENTOS DE JUICIO TÉCNICO SOBRE LOS ASUNTOS QUE SE LE ENCOMIENDEN Y ORIENTAR LA TOMA DE DECISIONES SOBRE LOS MISMOS.</t>
  </si>
  <si>
    <t>PEINADO ROJO NATALIA GABRIELA</t>
  </si>
  <si>
    <t>ROCHA JIMENEZ ERIKA LETICIA</t>
  </si>
  <si>
    <t>ASOCIADO EN CIENCIAS APLICADAS</t>
  </si>
  <si>
    <t>SANCHEZ GARCIA GERARDO</t>
  </si>
  <si>
    <t>PRIMARIA</t>
  </si>
  <si>
    <t>VEGA RODRIGUEZ RICARDO</t>
  </si>
  <si>
    <t>LIC. EN SISTEMAS DE COMPUTACIÓN ADMINISTRATIVA</t>
  </si>
  <si>
    <t>DIP. GONZALEZ ALONSO CARMEN ROCIO</t>
  </si>
  <si>
    <t>ACOSTA MARTINEZ ELSA KARINA</t>
  </si>
  <si>
    <t>PROFESIONAL TÉCNICO EN INFORMÁTICA</t>
  </si>
  <si>
    <t>CHAVOYA PEREZ GABRIELA EDITH</t>
  </si>
  <si>
    <t>TECNOLOGÍAS DE LA INFORMACIÓN</t>
  </si>
  <si>
    <t>RIVAS MARTINEZ CARLA YAMILETH</t>
  </si>
  <si>
    <t xml:space="preserve">ROBLES DOMINGUEZ AZAREEL </t>
  </si>
  <si>
    <t>DIP. HERNANDEZ MARTINEZ MARIBEL</t>
  </si>
  <si>
    <t>ACEVES FLORES GUADALUPE MONSERRAT</t>
  </si>
  <si>
    <t>NAVA FLORES JORGE LUIS</t>
  </si>
  <si>
    <t>LIC. EN DISEÑO GRÁFICO</t>
  </si>
  <si>
    <t>PEREZ MORALES JORGE LUIS</t>
  </si>
  <si>
    <t>TALAMANTES DE LA VARA OSCAR</t>
  </si>
  <si>
    <t>LARA CAMPOS INSBERTH LILIANA</t>
  </si>
  <si>
    <t>ORTIZ NORIEGA MYRIAM VIVIANA</t>
  </si>
  <si>
    <t>MAESTRIA EN EDUCACIÓN</t>
  </si>
  <si>
    <t>PEREZ MARIN HECTOR ALEJANDRO</t>
  </si>
  <si>
    <t>PILLADO AGUIRRE JULIO CESAR</t>
  </si>
  <si>
    <t>QUINTANA DURAN IRIS AIMEE</t>
  </si>
  <si>
    <t>LIC. EN RELACIONES INTERNACIONALES</t>
  </si>
  <si>
    <t>DIP. JURADO ALONSO PATRICIA</t>
  </si>
  <si>
    <t>GONZALEZ RAMOS FLOR MARIA</t>
  </si>
  <si>
    <t>SECRETARIA TITULAR DE DEPENDENCIA</t>
  </si>
  <si>
    <t>TECNICO EN INFORMATICA</t>
  </si>
  <si>
    <t>HERNANDEZ BACA DYDIA GRISEL</t>
  </si>
  <si>
    <t>HERNANDEZ BACA LAURA TALINA</t>
  </si>
  <si>
    <t>LIC. EN ANTROPOLOGÍA SOCIAL</t>
  </si>
  <si>
    <t>DIP. LA TORRE SAENZ MIGUEL FRANCISCO</t>
  </si>
  <si>
    <t>AGUILAR BLANCO KARINA LYNETTE</t>
  </si>
  <si>
    <t>LIC. EN GESTIÓN Y ADMINISTRACIÓN DE PEQUEÑAS Y MEDIANAS EMPRESAS</t>
  </si>
  <si>
    <t>DUARTE FRANCO DIANA</t>
  </si>
  <si>
    <t>ASESOR TECNICO DET 1</t>
  </si>
  <si>
    <t>MAESTRIA EN RECURSOS HUMANOS</t>
  </si>
  <si>
    <t>GRANILLO REYNOSA CESAR ENRIQUE</t>
  </si>
  <si>
    <t>LIC. EN PROCURACIÓN DE JUSTICIA</t>
  </si>
  <si>
    <t>LEDEZMA BALDERRAMA MARIA DE LOS ANGELES</t>
  </si>
  <si>
    <t>LIC. EN PSICOLOGIA</t>
  </si>
  <si>
    <t>DIP. MARIN FRANCO LAURA MONICA</t>
  </si>
  <si>
    <t>ARRAS AVENA MARIA DEL ROSARIO</t>
  </si>
  <si>
    <t>SECRETARIADO</t>
  </si>
  <si>
    <t>GARCIA SANCHEZ ANA MARIA</t>
  </si>
  <si>
    <t>AUXILIAR ADMINISTRATIVO</t>
  </si>
  <si>
    <t>ASISTENTE EDUCATIVO</t>
  </si>
  <si>
    <t>GAYTAN MONTES IVONNE KRYSTAL</t>
  </si>
  <si>
    <t>BACHILLERATO</t>
  </si>
  <si>
    <t>IBARRA RIVERA JULIO JESUS</t>
  </si>
  <si>
    <t>BACHILLERATO TECNICO</t>
  </si>
  <si>
    <t>SORIA MASSO ARACELI</t>
  </si>
  <si>
    <t>DIP. MALAXECHEVERRIA GONZALEZ FRANCISCO JAVIER</t>
  </si>
  <si>
    <t>ANTILLON ORTIZ ARTURO</t>
  </si>
  <si>
    <t>PREPARATORIA TECNICA</t>
  </si>
  <si>
    <t>GONZALEZ CHAIREZ MARIBEL</t>
  </si>
  <si>
    <t>COMERCIO</t>
  </si>
  <si>
    <t>MALDONADO OCHOA MARCELA</t>
  </si>
  <si>
    <t>TRUJANO TREVIZO SEVERO</t>
  </si>
  <si>
    <t>MAESTRIA EN DERECHO ECONOMICO</t>
  </si>
  <si>
    <t>HERNANDEZ DUARTE EMMANUEL ALEJANDRO</t>
  </si>
  <si>
    <t>RANGEL CARRILLO OLIVIA</t>
  </si>
  <si>
    <t>SECRETARIA TITULAR DE DEP.</t>
  </si>
  <si>
    <t>CONTADOR PRIVADO</t>
  </si>
  <si>
    <t>DIP. SIQUEIROS LOERA NADIA XOCHILT</t>
  </si>
  <si>
    <t>ALMEIDA LOERA ANTONIO IVAN ERNESTO</t>
  </si>
  <si>
    <t>GUTIERREZ SIQUEIROS KARLA ANGELICA</t>
  </si>
  <si>
    <t>OCHOA ALVAREZ GLADYS</t>
  </si>
  <si>
    <t>ING. EN DESARROLLO TERRITORIAL</t>
  </si>
  <si>
    <t>SAENZ LOPEZ LUIS RAUL</t>
  </si>
  <si>
    <t>DIP. SOTO PRIETO JORGE CARLOS</t>
  </si>
  <si>
    <t>CORONA SANTILLANES DIANA EMILIA</t>
  </si>
  <si>
    <t>RUELAS JUAREZ JOCELYNE</t>
  </si>
  <si>
    <t>VIZCARRA PACHECO FRANCISCO ALFREDO</t>
  </si>
  <si>
    <t>LIC. EN CUENCIAS POLÍTICAS Y ADMINISTRACIÓN PÚBLICA</t>
  </si>
  <si>
    <t>ZUBIATE RIVERO JOSE ADRIAN</t>
  </si>
  <si>
    <t>DIP. URIBE MONTOYA VICTOR MANUEL</t>
  </si>
  <si>
    <t>GALLARDO RUIZ RAFAEL</t>
  </si>
  <si>
    <t>LARA FLORES ARTURO</t>
  </si>
  <si>
    <t>PILOTO AVIADOR PRIVADO DE ALA FIJA</t>
  </si>
  <si>
    <t>SALINAS GARCIA MARIA ISABEL</t>
  </si>
  <si>
    <t>SANCHEZ SANTILLANA MARIO GUILLERMO</t>
  </si>
  <si>
    <t>LIC. EN ADMINISTRACIÓN DE EMPRESAS</t>
  </si>
  <si>
    <t>DIP. VALENCIANO GARCIA JESUS ALBERTO</t>
  </si>
  <si>
    <t>CARBAJAL RIBOTA NORMA</t>
  </si>
  <si>
    <t>LIC. EN ENFERMERIA</t>
  </si>
  <si>
    <t>CARRASCO RUIZ MARISELA</t>
  </si>
  <si>
    <t>CONTADOR PÚBLICO Y SECRETARIADO</t>
  </si>
  <si>
    <t>MENDEZ MACHAIN ERVEY</t>
  </si>
  <si>
    <t>MENDOZA SANCHEZ AIDE ALEJANDRA</t>
  </si>
  <si>
    <t>HUMANIDADES</t>
  </si>
  <si>
    <t>PALLARES MORALES VERONICA</t>
  </si>
  <si>
    <t>PAZ REYNA CARMEN ELENA</t>
  </si>
  <si>
    <t>CONTADOR PRIVADO Y SECRETARIADO</t>
  </si>
  <si>
    <t>DIP. VILLARREAL MACIAS JESUS</t>
  </si>
  <si>
    <t>CHAVEZ GOMEZ ALFONSO</t>
  </si>
  <si>
    <t>SEVILLA AGUILAR LUIS FERNANDO</t>
  </si>
  <si>
    <t>SOSA CARNERO EVANGELINA</t>
  </si>
  <si>
    <t>COMUNICACIÓN SOCIAL</t>
  </si>
  <si>
    <t>ALVARADO CAMARA MARIA ISABEL</t>
  </si>
  <si>
    <t>FOTOGRAFO</t>
  </si>
  <si>
    <t>LIC. EN COMUNICACIÓN GRÁFICA</t>
  </si>
  <si>
    <t>PROPORCIONAR Y REALIZAR LOS TRABAJOS TÉCNICOS Y DEMÁS ACTIVIDADES DE CONFORMIDAD CON LAS NECESIDADES QUE LE EXPONGA SU JEFE INMEDIATO, RELACIONADO CON FOTOGRAFÍA Y VIDEO.</t>
  </si>
  <si>
    <t>FLORES CISNEROS MARIO RAUL</t>
  </si>
  <si>
    <t>JEFE DE DIVISION</t>
  </si>
  <si>
    <t>ASUMIR EL CONTROL OPERATIVO DE LOS PROCESOS TÉCNICOS DE CAMPO QUE LE CORRESPONDAN AL PUESTO.</t>
  </si>
  <si>
    <t>MARTINEZ RAMIREZ MANUEL</t>
  </si>
  <si>
    <t>LIC. EN CIENCIAS POLICIALES</t>
  </si>
  <si>
    <t>TREVIÑO BARRON ADRIAN ABRAHAM</t>
  </si>
  <si>
    <t>ARQUITECTO</t>
  </si>
  <si>
    <t>GRUPO DE ASESORES FRACCION PAN</t>
  </si>
  <si>
    <t>ACEVES MUÑOZ RICARDO</t>
  </si>
  <si>
    <t>LIC. EN CIENCIAS COMPUTACIONALES</t>
  </si>
  <si>
    <t>ACOSTA DE LA FUENTE PAMELA PATRICIA</t>
  </si>
  <si>
    <t>AGUIRRE PINEDA MARIA DEL CARMEN</t>
  </si>
  <si>
    <t>MAESTRA EN ACTIVIDADES ARTÍSTICAS</t>
  </si>
  <si>
    <t>ARRONTE HOLGUIN ALFONSO OCTAVIO</t>
  </si>
  <si>
    <t>BARAY TRUJILLO ROSA MARIA</t>
  </si>
  <si>
    <t>SECRETARIADO EJECUTIVO BILINGÜE</t>
  </si>
  <si>
    <t>BERMUDEZ ALLANDE JORGE ABELARDO</t>
  </si>
  <si>
    <t>CABRAL RODRIGUEZ LUZ ELENA</t>
  </si>
  <si>
    <t>CUETO CONTRERAS TOMAS</t>
  </si>
  <si>
    <t>FLORES SANTILLAN LUIS</t>
  </si>
  <si>
    <t>GARCIA CERVANTES ERNESTO</t>
  </si>
  <si>
    <t>GRAJEOLA SOTO FRANCISCO ESTEBAN</t>
  </si>
  <si>
    <t>HERNANDEZ CHAVEZ ROBERTO ALEJANDRO</t>
  </si>
  <si>
    <t>HERNANDEZ MARQUEZ MANUEL ARON</t>
  </si>
  <si>
    <t>ASESOR TECNICO 2</t>
  </si>
  <si>
    <t>AUXILIAR EN ENFERMERIA</t>
  </si>
  <si>
    <t>JAUREGUI MORENO RAFAEL FERNANDO</t>
  </si>
  <si>
    <t>LEVARIO OCHOA OSCAR</t>
  </si>
  <si>
    <t>ASESOR TECNICO</t>
  </si>
  <si>
    <t>LIMAS GUADERRAMA ANA CRISTINA</t>
  </si>
  <si>
    <t xml:space="preserve">MENDOZA ESPINO SELENE  </t>
  </si>
  <si>
    <t>AUXILIAR ESPECIALIZADO SIND.</t>
  </si>
  <si>
    <t>MURO MOLINA JORGE ALBERTO</t>
  </si>
  <si>
    <t>ING. ZOOTECNISTA</t>
  </si>
  <si>
    <t>OLIVAS BUHAYA CARLOS ALEJANDRO</t>
  </si>
  <si>
    <t>LIC. EN DERECHO ECONÓMICO Y CORPORATIVO</t>
  </si>
  <si>
    <t>VEYNA RAMIREZ IVAN</t>
  </si>
  <si>
    <t>VILLEGAS CASAS OCTAVIO ALONSO</t>
  </si>
  <si>
    <t>GRUPO DE GESTORIA DE LA FRACCIÓN PAN</t>
  </si>
  <si>
    <t>AYALA MARQUEZ MARÍA DEL CARMEN</t>
  </si>
  <si>
    <t>CONTADOR PÚBLICO</t>
  </si>
  <si>
    <t>FRANKLYN ANDEOLA DENISSE SARAHI</t>
  </si>
  <si>
    <t>LIC. EN ADMINISTRACIÓN EN TECNOLOGÍAS DE LA INFORMACIÓN</t>
  </si>
  <si>
    <t>MARTINEZ ADRIANO ERIKA MANUELA</t>
  </si>
  <si>
    <t>LIC. EN HISTORIA</t>
  </si>
  <si>
    <t>MARTINEZ JURADO ALAN</t>
  </si>
  <si>
    <t>MARTINEZ ZALDIVAR VICTOR ESTEBAN</t>
  </si>
  <si>
    <t>RASCON CHAVEZ JAVIER ELIAS</t>
  </si>
  <si>
    <t>RENTERIA SOLIS ALEXIS GABAEL</t>
  </si>
  <si>
    <t>AUXILIAR ADMVO</t>
  </si>
  <si>
    <t>RODRIGUEZ GUTIERREZ MIGUEL ANGEL ELIAS</t>
  </si>
  <si>
    <t>SERNA GARCIA MARTHA GUADALUPE</t>
  </si>
  <si>
    <t>SOSA MARTINEZ EMMA BELEM</t>
  </si>
  <si>
    <t>ZAMORA MARTINEZ EMILIO</t>
  </si>
  <si>
    <t>JEFE INMEDIATO</t>
  </si>
  <si>
    <t>DIP. GUSTAVO ALFARO ONTIVEROS</t>
  </si>
  <si>
    <t>DIP. BLANCA AMELIA GÁMEZ GUTIÉRREZ</t>
  </si>
  <si>
    <t>DIP. GABRIEL ÁNGEL GARCÍA CANTÚ</t>
  </si>
  <si>
    <t>DIP. CARMEN ROCÍO GONZÁLEZ ALONSO</t>
  </si>
  <si>
    <t>DIP. MARIBEL HERNÁNDEZ MARTÍNEZ</t>
  </si>
  <si>
    <t>DIP. IBARRA RIVERA LILIANA ARACELI</t>
  </si>
  <si>
    <t>DIP. LILIANA ARACELI IBARRA RIVERA</t>
  </si>
  <si>
    <t>DIP. PATRICIA JURADO ALONSO</t>
  </si>
  <si>
    <t>DIP. MIGUEL FRANCISCO LA TORRE SÁENZ</t>
  </si>
  <si>
    <t>DIP. LAURA MÓNICA MARÍN FRANCO</t>
  </si>
  <si>
    <t>DIP. FRANCISCO JAVIER MALAXECHEVARRIA GONZÁLEZ</t>
  </si>
  <si>
    <t>DIP. PORTILLO HIDALGO CITLALIC GUADALUPE</t>
  </si>
  <si>
    <t>DIP. CITLALIC GUADALUPE PORTILLO HIDALGO</t>
  </si>
  <si>
    <t>DIP. NADIA XOCHITL SIQUEIROS LOERA</t>
  </si>
  <si>
    <t>DIP. JORGE CARLOS SOTO PRIETO</t>
  </si>
  <si>
    <t>DIP. VICTOR MANUEL URIBE MONTOYA</t>
  </si>
  <si>
    <t>DIP. JESÚS ALBERTO VALENCIANO GARCÍA</t>
  </si>
  <si>
    <t>DIP. JESÚS VILLARREAL MACÍAS</t>
  </si>
  <si>
    <t>DIP. MIGUEL LA TORRE SÁENZ / COORDINADOR DEL GRUPO PARLAMENTARIO</t>
  </si>
  <si>
    <t>LIC. JORGE ABELARDO BERMUDEZ ALLANDE</t>
  </si>
  <si>
    <t>COMPENS MENSUAL</t>
  </si>
  <si>
    <t>FONDO PROPIO</t>
  </si>
  <si>
    <t>SERVICIO MEDICO</t>
  </si>
  <si>
    <t xml:space="preserve"> </t>
  </si>
  <si>
    <t>IMPTOS APROX.</t>
  </si>
  <si>
    <t>TOTAL PERCEPC. BRUTAS</t>
  </si>
  <si>
    <t>TOTAL DEDUC.</t>
  </si>
  <si>
    <t>BONO DE TRANSP.</t>
  </si>
  <si>
    <t>PRIMA VAC. S/SUELDO</t>
  </si>
  <si>
    <t>PRIMA VAC. S/COMP.</t>
  </si>
  <si>
    <t>PERCEP.NETAS</t>
  </si>
  <si>
    <t>BONO DE DESP.</t>
  </si>
  <si>
    <t>PERSONAL QUE LABORA EN ACCION NACIONAL</t>
  </si>
  <si>
    <t>NOTA: EL HORARIO DE TRABAJO ES DE 9:00 A 15:OO HORAS, EL CUAL PUEDE VARIAR DE ACUERDO A LAS NECESIDADES DE CADA DIPUTADO</t>
  </si>
  <si>
    <t>EL PERSONAL ASIGNADO AL GRUPO PARLAMENTARIO DEL PARTIDO ACCIÓN NACIONAL NO CUENTA CON SUBALTERNOS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</si>
</sst>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  <font>
      <sz val="7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6"/>
      <color theme="1"/>
      <name val="Calibri"/>
      <family val="2"/>
      <scheme val="minor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u/>
      <sz val="6"/>
      <name val="Calibri"/>
      <family val="2"/>
      <scheme val="minor"/>
    </font>
    <font>
      <b/>
      <u/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u/>
      <sz val="7"/>
      <name val="Calibri"/>
      <family val="2"/>
      <scheme val="minor"/>
    </font>
    <font>
      <b/>
      <u/>
      <sz val="7"/>
      <color theme="4" tint="-0.249977111117893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6"/>
      <color theme="4" tint="-0.249977111117893"/>
      <name val="Calibri"/>
      <family val="2"/>
      <scheme val="minor"/>
    </font>
    <font>
      <b/>
      <u/>
      <sz val="6"/>
      <color theme="4" tint="-0.249977111117893"/>
      <name val="Calibri"/>
      <family val="2"/>
      <scheme val="minor"/>
    </font>
    <font>
      <sz val="6"/>
      <color theme="1"/>
      <name val="Arial"/>
      <family val="2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0" borderId="1" xfId="0" applyFont="1" applyBorder="1"/>
    <xf numFmtId="0" fontId="3" fillId="2" borderId="0" xfId="0" applyFont="1" applyFill="1"/>
    <xf numFmtId="0" fontId="0" fillId="0" borderId="0" xfId="0" applyAlignment="1">
      <alignment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/>
    <xf numFmtId="3" fontId="7" fillId="0" borderId="0" xfId="0" applyNumberFormat="1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center"/>
    </xf>
    <xf numFmtId="3" fontId="8" fillId="0" borderId="0" xfId="0" applyNumberFormat="1" applyFont="1"/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7" fillId="2" borderId="0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wrapText="1"/>
    </xf>
    <xf numFmtId="3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/>
    </xf>
    <xf numFmtId="0" fontId="1" fillId="0" borderId="0" xfId="0" applyFont="1" applyAlignment="1">
      <alignment wrapText="1"/>
    </xf>
    <xf numFmtId="3" fontId="1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3" fontId="1" fillId="2" borderId="1" xfId="0" applyNumberFormat="1" applyFont="1" applyFill="1" applyBorder="1"/>
    <xf numFmtId="3" fontId="1" fillId="0" borderId="1" xfId="0" applyNumberFormat="1" applyFont="1" applyBorder="1"/>
    <xf numFmtId="0" fontId="1" fillId="2" borderId="0" xfId="0" applyFont="1" applyFill="1" applyAlignment="1">
      <alignment wrapText="1"/>
    </xf>
    <xf numFmtId="3" fontId="1" fillId="2" borderId="0" xfId="0" applyNumberFormat="1" applyFont="1" applyFill="1"/>
    <xf numFmtId="3" fontId="2" fillId="2" borderId="1" xfId="0" applyNumberFormat="1" applyFont="1" applyFill="1" applyBorder="1"/>
    <xf numFmtId="0" fontId="1" fillId="0" borderId="2" xfId="0" applyFont="1" applyBorder="1"/>
    <xf numFmtId="0" fontId="2" fillId="2" borderId="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>
      <alignment horizontal="center"/>
    </xf>
    <xf numFmtId="3" fontId="1" fillId="0" borderId="0" xfId="0" applyNumberFormat="1" applyFont="1" applyAlignment="1">
      <alignment horizontal="right"/>
    </xf>
    <xf numFmtId="0" fontId="14" fillId="2" borderId="0" xfId="0" applyFont="1" applyFill="1"/>
    <xf numFmtId="3" fontId="2" fillId="2" borderId="0" xfId="0" applyNumberFormat="1" applyFont="1" applyFill="1"/>
    <xf numFmtId="0" fontId="2" fillId="2" borderId="0" xfId="0" applyFont="1" applyFill="1" applyBorder="1" applyAlignment="1">
      <alignment horizontal="center"/>
    </xf>
    <xf numFmtId="0" fontId="15" fillId="0" borderId="0" xfId="0" applyFont="1"/>
    <xf numFmtId="0" fontId="15" fillId="0" borderId="1" xfId="0" applyFont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11" fillId="2" borderId="0" xfId="0" applyFont="1" applyFill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1" fillId="2" borderId="0" xfId="0" applyFont="1" applyFill="1" applyBorder="1" applyAlignment="1">
      <alignment wrapText="1"/>
    </xf>
    <xf numFmtId="0" fontId="11" fillId="2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wrapText="1"/>
    </xf>
    <xf numFmtId="3" fontId="1" fillId="2" borderId="0" xfId="0" applyNumberFormat="1" applyFont="1" applyFill="1" applyBorder="1"/>
    <xf numFmtId="3" fontId="1" fillId="0" borderId="0" xfId="0" applyNumberFormat="1" applyFont="1" applyBorder="1"/>
    <xf numFmtId="0" fontId="1" fillId="0" borderId="0" xfId="0" applyFont="1" applyBorder="1"/>
    <xf numFmtId="0" fontId="8" fillId="0" borderId="0" xfId="0" applyFont="1" applyBorder="1" applyAlignment="1">
      <alignment wrapText="1"/>
    </xf>
    <xf numFmtId="15" fontId="8" fillId="0" borderId="1" xfId="0" applyNumberFormat="1" applyFont="1" applyBorder="1" applyAlignment="1">
      <alignment wrapText="1"/>
    </xf>
    <xf numFmtId="15" fontId="8" fillId="0" borderId="3" xfId="0" applyNumberFormat="1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3" fontId="1" fillId="0" borderId="4" xfId="0" applyNumberFormat="1" applyFont="1" applyBorder="1"/>
    <xf numFmtId="3" fontId="1" fillId="0" borderId="5" xfId="0" applyNumberFormat="1" applyFont="1" applyBorder="1"/>
    <xf numFmtId="3" fontId="9" fillId="3" borderId="1" xfId="0" applyNumberFormat="1" applyFont="1" applyFill="1" applyBorder="1" applyAlignment="1">
      <alignment horizontal="center" wrapText="1"/>
    </xf>
    <xf numFmtId="0" fontId="11" fillId="2" borderId="0" xfId="0" applyFont="1" applyFill="1"/>
    <xf numFmtId="0" fontId="9" fillId="3" borderId="1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/>
    </xf>
    <xf numFmtId="0" fontId="8" fillId="0" borderId="0" xfId="0" applyFont="1" applyAlignment="1">
      <alignment wrapText="1"/>
    </xf>
    <xf numFmtId="0" fontId="11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3" fontId="8" fillId="2" borderId="1" xfId="0" applyNumberFormat="1" applyFont="1" applyFill="1" applyBorder="1"/>
    <xf numFmtId="3" fontId="8" fillId="0" borderId="1" xfId="0" applyNumberFormat="1" applyFont="1" applyBorder="1"/>
    <xf numFmtId="14" fontId="8" fillId="0" borderId="1" xfId="0" applyNumberFormat="1" applyFont="1" applyBorder="1"/>
    <xf numFmtId="0" fontId="11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wrapText="1"/>
    </xf>
    <xf numFmtId="3" fontId="8" fillId="2" borderId="0" xfId="0" applyNumberFormat="1" applyFont="1" applyFill="1" applyBorder="1"/>
    <xf numFmtId="3" fontId="8" fillId="0" borderId="0" xfId="0" applyNumberFormat="1" applyFont="1" applyBorder="1"/>
    <xf numFmtId="14" fontId="8" fillId="0" borderId="0" xfId="0" applyNumberFormat="1" applyFont="1" applyBorder="1"/>
    <xf numFmtId="0" fontId="8" fillId="0" borderId="0" xfId="0" applyFont="1" applyBorder="1"/>
    <xf numFmtId="0" fontId="8" fillId="2" borderId="0" xfId="0" applyFont="1" applyFill="1" applyAlignment="1">
      <alignment wrapText="1"/>
    </xf>
    <xf numFmtId="3" fontId="8" fillId="2" borderId="0" xfId="0" applyNumberFormat="1" applyFont="1" applyFill="1"/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3" fontId="11" fillId="2" borderId="1" xfId="0" applyNumberFormat="1" applyFont="1" applyFill="1" applyBorder="1"/>
    <xf numFmtId="0" fontId="8" fillId="0" borderId="2" xfId="0" applyFont="1" applyBorder="1"/>
    <xf numFmtId="0" fontId="11" fillId="2" borderId="1" xfId="0" applyFont="1" applyFill="1" applyBorder="1" applyAlignment="1" applyProtection="1">
      <alignment wrapText="1"/>
      <protection locked="0"/>
    </xf>
    <xf numFmtId="0" fontId="8" fillId="2" borderId="1" xfId="0" applyFont="1" applyFill="1" applyBorder="1" applyAlignment="1">
      <alignment horizontal="center"/>
    </xf>
    <xf numFmtId="3" fontId="8" fillId="0" borderId="0" xfId="0" applyNumberFormat="1" applyFont="1" applyAlignment="1">
      <alignment horizontal="right"/>
    </xf>
    <xf numFmtId="0" fontId="19" fillId="2" borderId="0" xfId="0" applyFont="1" applyFill="1"/>
    <xf numFmtId="0" fontId="6" fillId="2" borderId="0" xfId="0" applyFont="1" applyFill="1"/>
    <xf numFmtId="3" fontId="11" fillId="2" borderId="0" xfId="0" applyNumberFormat="1" applyFont="1" applyFill="1"/>
    <xf numFmtId="0" fontId="11" fillId="2" borderId="0" xfId="0" applyFont="1" applyFill="1" applyBorder="1" applyAlignment="1" applyProtection="1">
      <alignment wrapText="1"/>
      <protection locked="0"/>
    </xf>
    <xf numFmtId="0" fontId="11" fillId="2" borderId="0" xfId="0" applyFont="1" applyFill="1" applyBorder="1" applyAlignment="1" applyProtection="1">
      <alignment horizontal="center" wrapText="1"/>
      <protection locked="0"/>
    </xf>
    <xf numFmtId="3" fontId="11" fillId="2" borderId="0" xfId="0" applyNumberFormat="1" applyFont="1" applyFill="1" applyBorder="1"/>
    <xf numFmtId="0" fontId="1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0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46"/>
  <sheetViews>
    <sheetView tabSelected="1" workbookViewId="0">
      <pane xSplit="1" ySplit="3" topLeftCell="B109" activePane="bottomRight" state="frozen"/>
      <selection pane="topRight" activeCell="B1" sqref="B1"/>
      <selection pane="bottomLeft" activeCell="A4" sqref="A4"/>
      <selection pane="bottomRight" activeCell="B53" sqref="B53"/>
    </sheetView>
  </sheetViews>
  <sheetFormatPr baseColWidth="10" defaultRowHeight="8.25"/>
  <cols>
    <col min="1" max="1" width="2.42578125" style="8" customWidth="1"/>
    <col min="2" max="2" width="12.85546875" style="63" customWidth="1"/>
    <col min="3" max="3" width="10" style="46" customWidth="1"/>
    <col min="4" max="4" width="11.140625" style="8" customWidth="1"/>
    <col min="5" max="5" width="10" style="63" customWidth="1"/>
    <col min="6" max="6" width="7.140625" style="8" customWidth="1"/>
    <col min="7" max="7" width="8" style="8" customWidth="1"/>
    <col min="8" max="8" width="5.85546875" style="8" customWidth="1"/>
    <col min="9" max="9" width="7" style="8" customWidth="1"/>
    <col min="10" max="10" width="8.42578125" style="8" customWidth="1"/>
    <col min="11" max="11" width="6.42578125" style="8" bestFit="1" customWidth="1"/>
    <col min="12" max="12" width="7.85546875" style="8" bestFit="1" customWidth="1"/>
    <col min="13" max="13" width="6.5703125" style="8" bestFit="1" customWidth="1"/>
    <col min="14" max="15" width="6.5703125" style="8" customWidth="1"/>
    <col min="16" max="16" width="8.140625" style="11" bestFit="1" customWidth="1"/>
    <col min="17" max="17" width="8" style="11" customWidth="1"/>
    <col min="18" max="18" width="10" style="11" bestFit="1" customWidth="1"/>
    <col min="19" max="19" width="7.85546875" style="11" customWidth="1"/>
    <col min="20" max="20" width="2.42578125" style="8" hidden="1" customWidth="1"/>
    <col min="21" max="21" width="8.140625" style="8" bestFit="1" customWidth="1"/>
    <col min="22" max="22" width="10.5703125" style="8" hidden="1" customWidth="1"/>
    <col min="23" max="23" width="14.85546875" style="8" customWidth="1"/>
    <col min="24" max="16384" width="11.42578125" style="8"/>
  </cols>
  <sheetData>
    <row r="1" spans="1:23">
      <c r="A1" s="91" t="s">
        <v>223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1:23" ht="15" customHeight="1">
      <c r="A2" s="94" t="s">
        <v>232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</row>
    <row r="3" spans="1:23" ht="31.5" customHeight="1">
      <c r="A3" s="12" t="s">
        <v>0</v>
      </c>
      <c r="B3" s="13" t="s">
        <v>1</v>
      </c>
      <c r="C3" s="13" t="s">
        <v>2</v>
      </c>
      <c r="D3" s="13" t="s">
        <v>199</v>
      </c>
      <c r="E3" s="13" t="s">
        <v>3</v>
      </c>
      <c r="F3" s="59" t="s">
        <v>4</v>
      </c>
      <c r="G3" s="59" t="s">
        <v>220</v>
      </c>
      <c r="H3" s="59" t="s">
        <v>231</v>
      </c>
      <c r="I3" s="59" t="s">
        <v>227</v>
      </c>
      <c r="J3" s="59" t="s">
        <v>225</v>
      </c>
      <c r="K3" s="59" t="s">
        <v>221</v>
      </c>
      <c r="L3" s="59" t="s">
        <v>222</v>
      </c>
      <c r="M3" s="59" t="s">
        <v>224</v>
      </c>
      <c r="N3" s="59" t="s">
        <v>226</v>
      </c>
      <c r="O3" s="59" t="s">
        <v>230</v>
      </c>
      <c r="P3" s="59" t="s">
        <v>5</v>
      </c>
      <c r="Q3" s="59" t="s">
        <v>228</v>
      </c>
      <c r="R3" s="59" t="s">
        <v>6</v>
      </c>
      <c r="S3" s="59" t="s">
        <v>229</v>
      </c>
      <c r="T3" s="60"/>
      <c r="U3" s="61" t="s">
        <v>7</v>
      </c>
      <c r="V3" s="61" t="s">
        <v>8</v>
      </c>
      <c r="W3" s="12" t="s">
        <v>9</v>
      </c>
    </row>
    <row r="4" spans="1:23">
      <c r="A4" s="62" t="s">
        <v>10</v>
      </c>
      <c r="C4" s="43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23" ht="82.5">
      <c r="A5" s="64">
        <v>1</v>
      </c>
      <c r="B5" s="65" t="s">
        <v>11</v>
      </c>
      <c r="C5" s="44" t="s">
        <v>12</v>
      </c>
      <c r="D5" s="15" t="s">
        <v>200</v>
      </c>
      <c r="E5" s="15" t="s">
        <v>13</v>
      </c>
      <c r="F5" s="66">
        <v>6894</v>
      </c>
      <c r="G5" s="67">
        <v>3140</v>
      </c>
      <c r="H5" s="67"/>
      <c r="I5" s="67"/>
      <c r="J5" s="67">
        <f>+F5+G5</f>
        <v>10034</v>
      </c>
      <c r="K5" s="67">
        <f>+F5*0.12</f>
        <v>827.28</v>
      </c>
      <c r="L5" s="67">
        <f>+F5*0.03</f>
        <v>206.82</v>
      </c>
      <c r="M5" s="67"/>
      <c r="N5" s="67">
        <f>+K5+L5+M5</f>
        <v>1034.0999999999999</v>
      </c>
      <c r="O5" s="67">
        <f>+J5-N5</f>
        <v>8999.9</v>
      </c>
      <c r="P5" s="67">
        <f>+F5/30*40</f>
        <v>9192</v>
      </c>
      <c r="Q5" s="67">
        <f>+F5/30*20</f>
        <v>4596</v>
      </c>
      <c r="R5" s="67">
        <f>+G5/30*40</f>
        <v>4186.666666666667</v>
      </c>
      <c r="S5" s="67">
        <f>+G5/30*20</f>
        <v>2093.3333333333335</v>
      </c>
      <c r="U5" s="68">
        <v>42644</v>
      </c>
      <c r="V5" s="14" t="s">
        <v>14</v>
      </c>
      <c r="W5" s="15" t="s">
        <v>15</v>
      </c>
    </row>
    <row r="6" spans="1:23" ht="90.75">
      <c r="A6" s="64">
        <v>2</v>
      </c>
      <c r="B6" s="65" t="s">
        <v>16</v>
      </c>
      <c r="C6" s="44" t="s">
        <v>17</v>
      </c>
      <c r="D6" s="15" t="s">
        <v>200</v>
      </c>
      <c r="E6" s="15" t="s">
        <v>18</v>
      </c>
      <c r="F6" s="66">
        <v>14633</v>
      </c>
      <c r="G6" s="67">
        <v>5367</v>
      </c>
      <c r="H6" s="67"/>
      <c r="I6" s="67"/>
      <c r="J6" s="67">
        <f>+F6+G6</f>
        <v>20000</v>
      </c>
      <c r="K6" s="67">
        <f t="shared" ref="K6:K8" si="0">+F6*0.12</f>
        <v>1755.96</v>
      </c>
      <c r="L6" s="67">
        <f t="shared" ref="L6:L8" si="1">+F6*0.03</f>
        <v>438.99</v>
      </c>
      <c r="M6" s="67"/>
      <c r="N6" s="67">
        <f t="shared" ref="N6:N8" si="2">+K6+L6+M6</f>
        <v>2194.9499999999998</v>
      </c>
      <c r="O6" s="67">
        <f t="shared" ref="O6:O8" si="3">+J6-N6</f>
        <v>17805.05</v>
      </c>
      <c r="P6" s="67">
        <f>+F6/30*40</f>
        <v>19510.666666666664</v>
      </c>
      <c r="Q6" s="67">
        <f t="shared" ref="Q6:Q74" si="4">+F6/30*20</f>
        <v>9755.3333333333321</v>
      </c>
      <c r="R6" s="67">
        <f t="shared" ref="R6:R74" si="5">+G6/30*40</f>
        <v>7156</v>
      </c>
      <c r="S6" s="67">
        <f t="shared" ref="S6:S74" si="6">+G6/30*20</f>
        <v>3578</v>
      </c>
      <c r="U6" s="68">
        <v>42644</v>
      </c>
      <c r="V6" s="14" t="s">
        <v>14</v>
      </c>
      <c r="W6" s="15" t="s">
        <v>19</v>
      </c>
    </row>
    <row r="7" spans="1:23" ht="123.75">
      <c r="A7" s="64">
        <v>3</v>
      </c>
      <c r="B7" s="65" t="s">
        <v>20</v>
      </c>
      <c r="C7" s="44" t="s">
        <v>21</v>
      </c>
      <c r="D7" s="15" t="s">
        <v>200</v>
      </c>
      <c r="E7" s="15" t="s">
        <v>22</v>
      </c>
      <c r="F7" s="66">
        <v>6894</v>
      </c>
      <c r="G7" s="67">
        <v>3106</v>
      </c>
      <c r="H7" s="67"/>
      <c r="I7" s="67"/>
      <c r="J7" s="67">
        <f>+F7+G7</f>
        <v>10000</v>
      </c>
      <c r="K7" s="67">
        <f t="shared" si="0"/>
        <v>827.28</v>
      </c>
      <c r="L7" s="67">
        <f t="shared" si="1"/>
        <v>206.82</v>
      </c>
      <c r="M7" s="67"/>
      <c r="N7" s="67">
        <f t="shared" si="2"/>
        <v>1034.0999999999999</v>
      </c>
      <c r="O7" s="67">
        <f t="shared" si="3"/>
        <v>8965.9</v>
      </c>
      <c r="P7" s="67">
        <f t="shared" ref="P7:P72" si="7">+F7/30*40</f>
        <v>9192</v>
      </c>
      <c r="Q7" s="67">
        <f t="shared" si="4"/>
        <v>4596</v>
      </c>
      <c r="R7" s="67">
        <f t="shared" si="5"/>
        <v>4141.333333333333</v>
      </c>
      <c r="S7" s="67">
        <f t="shared" si="6"/>
        <v>2070.6666666666665</v>
      </c>
      <c r="U7" s="68">
        <v>42644</v>
      </c>
      <c r="V7" s="14" t="s">
        <v>14</v>
      </c>
      <c r="W7" s="15" t="s">
        <v>23</v>
      </c>
    </row>
    <row r="8" spans="1:23" ht="123.75">
      <c r="A8" s="64">
        <v>4</v>
      </c>
      <c r="B8" s="65" t="s">
        <v>24</v>
      </c>
      <c r="C8" s="44" t="s">
        <v>21</v>
      </c>
      <c r="D8" s="15" t="s">
        <v>200</v>
      </c>
      <c r="E8" s="15" t="s">
        <v>25</v>
      </c>
      <c r="F8" s="66">
        <v>6894</v>
      </c>
      <c r="G8" s="67">
        <v>4106</v>
      </c>
      <c r="H8" s="67"/>
      <c r="I8" s="67"/>
      <c r="J8" s="67">
        <f>+F8+G8</f>
        <v>11000</v>
      </c>
      <c r="K8" s="67">
        <f t="shared" si="0"/>
        <v>827.28</v>
      </c>
      <c r="L8" s="67">
        <f t="shared" si="1"/>
        <v>206.82</v>
      </c>
      <c r="M8" s="67"/>
      <c r="N8" s="67">
        <f t="shared" si="2"/>
        <v>1034.0999999999999</v>
      </c>
      <c r="O8" s="67">
        <f t="shared" si="3"/>
        <v>9965.9</v>
      </c>
      <c r="P8" s="67">
        <f t="shared" si="7"/>
        <v>9192</v>
      </c>
      <c r="Q8" s="67">
        <f t="shared" si="4"/>
        <v>4596</v>
      </c>
      <c r="R8" s="67">
        <f t="shared" si="5"/>
        <v>5474.666666666667</v>
      </c>
      <c r="S8" s="67">
        <f t="shared" si="6"/>
        <v>2737.3333333333335</v>
      </c>
      <c r="U8" s="68">
        <v>42644</v>
      </c>
      <c r="V8" s="14" t="s">
        <v>14</v>
      </c>
      <c r="W8" s="15" t="s">
        <v>23</v>
      </c>
    </row>
    <row r="9" spans="1:23">
      <c r="A9" s="62" t="s">
        <v>26</v>
      </c>
      <c r="B9" s="75"/>
      <c r="C9" s="43"/>
      <c r="F9" s="76"/>
      <c r="G9" s="11"/>
      <c r="H9" s="11"/>
      <c r="I9" s="11"/>
      <c r="J9" s="11"/>
      <c r="K9" s="11"/>
      <c r="L9" s="11"/>
      <c r="M9" s="11"/>
      <c r="N9" s="11"/>
      <c r="O9" s="11"/>
    </row>
    <row r="10" spans="1:23" ht="90.75">
      <c r="A10" s="64">
        <v>1</v>
      </c>
      <c r="B10" s="65" t="s">
        <v>27</v>
      </c>
      <c r="C10" s="44" t="s">
        <v>28</v>
      </c>
      <c r="D10" s="77" t="s">
        <v>201</v>
      </c>
      <c r="E10" s="15" t="s">
        <v>29</v>
      </c>
      <c r="F10" s="66">
        <v>17063</v>
      </c>
      <c r="G10" s="67">
        <v>5937</v>
      </c>
      <c r="H10" s="67"/>
      <c r="I10" s="67"/>
      <c r="J10" s="67">
        <f>SUM(F10:G10)</f>
        <v>23000</v>
      </c>
      <c r="K10" s="67">
        <f>+F10*0.12</f>
        <v>2047.56</v>
      </c>
      <c r="L10" s="67">
        <f>+F10*0.03</f>
        <v>511.89</v>
      </c>
      <c r="M10" s="67"/>
      <c r="N10" s="67">
        <f>+K10+M10+L10</f>
        <v>2559.4499999999998</v>
      </c>
      <c r="O10" s="67">
        <f>+J10-N10</f>
        <v>20440.55</v>
      </c>
      <c r="P10" s="67">
        <f>+F10/30*40</f>
        <v>22750.666666666664</v>
      </c>
      <c r="Q10" s="67">
        <f>+F10/30*20</f>
        <v>11375.333333333332</v>
      </c>
      <c r="R10" s="67">
        <f>+G10/30*40</f>
        <v>7916</v>
      </c>
      <c r="S10" s="67">
        <f>+G10/30*20</f>
        <v>3958</v>
      </c>
      <c r="U10" s="68">
        <v>42689</v>
      </c>
      <c r="V10" s="14" t="s">
        <v>14</v>
      </c>
      <c r="W10" s="15" t="s">
        <v>19</v>
      </c>
    </row>
    <row r="11" spans="1:23" ht="82.5">
      <c r="A11" s="64">
        <v>2</v>
      </c>
      <c r="B11" s="65" t="s">
        <v>30</v>
      </c>
      <c r="C11" s="44" t="s">
        <v>12</v>
      </c>
      <c r="D11" s="77" t="s">
        <v>201</v>
      </c>
      <c r="E11" s="15" t="s">
        <v>31</v>
      </c>
      <c r="F11" s="66">
        <v>6894</v>
      </c>
      <c r="G11" s="67">
        <v>3140</v>
      </c>
      <c r="H11" s="67"/>
      <c r="I11" s="67"/>
      <c r="J11" s="67">
        <f>+F11+G11</f>
        <v>10034</v>
      </c>
      <c r="K11" s="67">
        <f t="shared" ref="K11" si="8">+F11*0.12</f>
        <v>827.28</v>
      </c>
      <c r="L11" s="67">
        <f t="shared" ref="L11" si="9">+F11*0.03</f>
        <v>206.82</v>
      </c>
      <c r="M11" s="67"/>
      <c r="N11" s="67">
        <f t="shared" ref="N11" si="10">+K11+M11+L11</f>
        <v>1034.0999999999999</v>
      </c>
      <c r="O11" s="67">
        <f t="shared" ref="O11" si="11">+J11-N11</f>
        <v>8999.9</v>
      </c>
      <c r="P11" s="67">
        <f t="shared" si="7"/>
        <v>9192</v>
      </c>
      <c r="Q11" s="67">
        <f t="shared" si="4"/>
        <v>4596</v>
      </c>
      <c r="R11" s="67">
        <f t="shared" si="5"/>
        <v>4186.666666666667</v>
      </c>
      <c r="S11" s="67">
        <f t="shared" si="6"/>
        <v>2093.3333333333335</v>
      </c>
      <c r="U11" s="68">
        <v>42644</v>
      </c>
      <c r="V11" s="14" t="s">
        <v>14</v>
      </c>
      <c r="W11" s="15" t="s">
        <v>15</v>
      </c>
    </row>
    <row r="12" spans="1:23">
      <c r="A12" s="62" t="s">
        <v>35</v>
      </c>
      <c r="B12" s="75"/>
      <c r="C12" s="43"/>
      <c r="F12" s="76"/>
      <c r="G12" s="11"/>
      <c r="H12" s="11"/>
      <c r="I12" s="11"/>
      <c r="J12" s="11"/>
      <c r="K12" s="11"/>
      <c r="L12" s="11"/>
      <c r="M12" s="11"/>
      <c r="N12" s="11"/>
      <c r="O12" s="11"/>
    </row>
    <row r="13" spans="1:23" ht="66">
      <c r="A13" s="64">
        <v>1</v>
      </c>
      <c r="B13" s="65" t="s">
        <v>36</v>
      </c>
      <c r="C13" s="44" t="s">
        <v>37</v>
      </c>
      <c r="D13" s="77" t="s">
        <v>202</v>
      </c>
      <c r="E13" s="15" t="s">
        <v>29</v>
      </c>
      <c r="F13" s="66">
        <v>11303</v>
      </c>
      <c r="G13" s="67">
        <v>3697</v>
      </c>
      <c r="H13" s="67"/>
      <c r="I13" s="67"/>
      <c r="J13" s="67">
        <f t="shared" ref="J13:J17" si="12">+F13+G13</f>
        <v>15000</v>
      </c>
      <c r="K13" s="67">
        <f>+F13*0.12</f>
        <v>1356.36</v>
      </c>
      <c r="L13" s="67">
        <f>+F13*0.03</f>
        <v>339.09</v>
      </c>
      <c r="M13" s="67"/>
      <c r="N13" s="67">
        <f>+L13+K13+M13</f>
        <v>1695.4499999999998</v>
      </c>
      <c r="O13" s="67">
        <f>+J13-N13</f>
        <v>13304.55</v>
      </c>
      <c r="P13" s="67">
        <f t="shared" si="7"/>
        <v>15070.666666666666</v>
      </c>
      <c r="Q13" s="67">
        <f t="shared" si="4"/>
        <v>7535.333333333333</v>
      </c>
      <c r="R13" s="67">
        <f t="shared" si="5"/>
        <v>4929.333333333333</v>
      </c>
      <c r="S13" s="67">
        <f t="shared" si="6"/>
        <v>2464.6666666666665</v>
      </c>
      <c r="U13" s="68">
        <v>42675</v>
      </c>
      <c r="V13" s="14" t="s">
        <v>14</v>
      </c>
      <c r="W13" s="15" t="s">
        <v>38</v>
      </c>
    </row>
    <row r="14" spans="1:23" ht="99">
      <c r="A14" s="64">
        <v>2</v>
      </c>
      <c r="B14" s="65" t="s">
        <v>39</v>
      </c>
      <c r="C14" s="44" t="s">
        <v>32</v>
      </c>
      <c r="D14" s="77" t="s">
        <v>202</v>
      </c>
      <c r="E14" s="15" t="s">
        <v>25</v>
      </c>
      <c r="F14" s="66">
        <v>2359</v>
      </c>
      <c r="G14" s="67">
        <v>3641</v>
      </c>
      <c r="H14" s="67"/>
      <c r="I14" s="67"/>
      <c r="J14" s="67">
        <f t="shared" si="12"/>
        <v>6000</v>
      </c>
      <c r="K14" s="67">
        <f t="shared" ref="K14:K17" si="13">+F14*0.12</f>
        <v>283.08</v>
      </c>
      <c r="L14" s="67">
        <f t="shared" ref="L14:L17" si="14">+F14*0.03</f>
        <v>70.77</v>
      </c>
      <c r="M14" s="67"/>
      <c r="N14" s="67">
        <f t="shared" ref="N14:N17" si="15">+L14+K14+M14</f>
        <v>353.84999999999997</v>
      </c>
      <c r="O14" s="67">
        <f t="shared" ref="O14:O17" si="16">+J14-N14</f>
        <v>5646.15</v>
      </c>
      <c r="P14" s="67">
        <f t="shared" si="7"/>
        <v>3145.3333333333335</v>
      </c>
      <c r="Q14" s="67">
        <f t="shared" si="4"/>
        <v>1572.6666666666667</v>
      </c>
      <c r="R14" s="67">
        <f t="shared" si="5"/>
        <v>4854.6666666666661</v>
      </c>
      <c r="S14" s="67">
        <f t="shared" si="6"/>
        <v>2427.333333333333</v>
      </c>
      <c r="U14" s="68">
        <v>42644</v>
      </c>
      <c r="V14" s="14" t="s">
        <v>14</v>
      </c>
      <c r="W14" s="15" t="s">
        <v>34</v>
      </c>
    </row>
    <row r="15" spans="1:23" ht="82.5">
      <c r="A15" s="64">
        <v>3</v>
      </c>
      <c r="B15" s="65" t="s">
        <v>40</v>
      </c>
      <c r="C15" s="44" t="s">
        <v>12</v>
      </c>
      <c r="D15" s="77" t="s">
        <v>202</v>
      </c>
      <c r="E15" s="15" t="s">
        <v>41</v>
      </c>
      <c r="F15" s="66">
        <v>6894</v>
      </c>
      <c r="G15" s="67">
        <v>4106</v>
      </c>
      <c r="H15" s="67"/>
      <c r="I15" s="67"/>
      <c r="J15" s="67">
        <f t="shared" si="12"/>
        <v>11000</v>
      </c>
      <c r="K15" s="67">
        <f t="shared" si="13"/>
        <v>827.28</v>
      </c>
      <c r="L15" s="67">
        <f t="shared" si="14"/>
        <v>206.82</v>
      </c>
      <c r="M15" s="67"/>
      <c r="N15" s="67">
        <f t="shared" si="15"/>
        <v>1034.0999999999999</v>
      </c>
      <c r="O15" s="67">
        <f t="shared" si="16"/>
        <v>9965.9</v>
      </c>
      <c r="P15" s="67">
        <f t="shared" si="7"/>
        <v>9192</v>
      </c>
      <c r="Q15" s="67">
        <f t="shared" si="4"/>
        <v>4596</v>
      </c>
      <c r="R15" s="67">
        <f t="shared" si="5"/>
        <v>5474.666666666667</v>
      </c>
      <c r="S15" s="67">
        <f t="shared" si="6"/>
        <v>2737.3333333333335</v>
      </c>
      <c r="U15" s="68">
        <v>42644</v>
      </c>
      <c r="V15" s="14" t="s">
        <v>14</v>
      </c>
      <c r="W15" s="15" t="s">
        <v>15</v>
      </c>
    </row>
    <row r="16" spans="1:23" ht="66">
      <c r="A16" s="64">
        <v>4</v>
      </c>
      <c r="B16" s="65" t="s">
        <v>42</v>
      </c>
      <c r="C16" s="44" t="s">
        <v>37</v>
      </c>
      <c r="D16" s="77" t="s">
        <v>202</v>
      </c>
      <c r="E16" s="15" t="s">
        <v>43</v>
      </c>
      <c r="F16" s="66">
        <v>11303</v>
      </c>
      <c r="G16" s="67">
        <v>3697</v>
      </c>
      <c r="H16" s="67"/>
      <c r="I16" s="67"/>
      <c r="J16" s="67">
        <f t="shared" si="12"/>
        <v>15000</v>
      </c>
      <c r="K16" s="67">
        <f t="shared" si="13"/>
        <v>1356.36</v>
      </c>
      <c r="L16" s="67">
        <f t="shared" si="14"/>
        <v>339.09</v>
      </c>
      <c r="M16" s="67"/>
      <c r="N16" s="67">
        <f t="shared" si="15"/>
        <v>1695.4499999999998</v>
      </c>
      <c r="O16" s="67">
        <f t="shared" si="16"/>
        <v>13304.55</v>
      </c>
      <c r="P16" s="67">
        <f t="shared" si="7"/>
        <v>15070.666666666666</v>
      </c>
      <c r="Q16" s="67">
        <f t="shared" si="4"/>
        <v>7535.333333333333</v>
      </c>
      <c r="R16" s="67">
        <f t="shared" si="5"/>
        <v>4929.333333333333</v>
      </c>
      <c r="S16" s="67">
        <f t="shared" si="6"/>
        <v>2464.6666666666665</v>
      </c>
      <c r="U16" s="68">
        <v>42675</v>
      </c>
      <c r="V16" s="14" t="s">
        <v>14</v>
      </c>
      <c r="W16" s="15" t="s">
        <v>38</v>
      </c>
    </row>
    <row r="17" spans="1:23" ht="123.75">
      <c r="A17" s="64">
        <v>5</v>
      </c>
      <c r="B17" s="65" t="s">
        <v>44</v>
      </c>
      <c r="C17" s="44" t="s">
        <v>21</v>
      </c>
      <c r="D17" s="77" t="s">
        <v>202</v>
      </c>
      <c r="E17" s="15" t="s">
        <v>45</v>
      </c>
      <c r="F17" s="66">
        <v>6894</v>
      </c>
      <c r="G17" s="67">
        <v>3106</v>
      </c>
      <c r="H17" s="67"/>
      <c r="I17" s="67"/>
      <c r="J17" s="67">
        <f t="shared" si="12"/>
        <v>10000</v>
      </c>
      <c r="K17" s="67">
        <f t="shared" si="13"/>
        <v>827.28</v>
      </c>
      <c r="L17" s="67">
        <f t="shared" si="14"/>
        <v>206.82</v>
      </c>
      <c r="M17" s="67"/>
      <c r="N17" s="67">
        <f t="shared" si="15"/>
        <v>1034.0999999999999</v>
      </c>
      <c r="O17" s="67">
        <f t="shared" si="16"/>
        <v>8965.9</v>
      </c>
      <c r="P17" s="67">
        <f t="shared" si="7"/>
        <v>9192</v>
      </c>
      <c r="Q17" s="67">
        <f t="shared" si="4"/>
        <v>4596</v>
      </c>
      <c r="R17" s="67">
        <f t="shared" si="5"/>
        <v>4141.333333333333</v>
      </c>
      <c r="S17" s="67">
        <f t="shared" si="6"/>
        <v>2070.6666666666665</v>
      </c>
      <c r="U17" s="68">
        <v>42644</v>
      </c>
      <c r="V17" s="14" t="s">
        <v>14</v>
      </c>
      <c r="W17" s="15" t="s">
        <v>23</v>
      </c>
    </row>
    <row r="18" spans="1:23" ht="20.25" customHeight="1">
      <c r="A18" s="69"/>
      <c r="B18" s="70"/>
      <c r="C18" s="48"/>
      <c r="D18" s="78"/>
      <c r="E18" s="53"/>
      <c r="F18" s="71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U18" s="73"/>
      <c r="V18" s="74"/>
      <c r="W18" s="53"/>
    </row>
    <row r="19" spans="1:23" ht="20.25" customHeight="1">
      <c r="A19" s="69"/>
      <c r="B19" s="70"/>
      <c r="C19" s="48"/>
      <c r="D19" s="78"/>
      <c r="E19" s="53"/>
      <c r="F19" s="71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U19" s="73"/>
      <c r="V19" s="74"/>
      <c r="W19" s="53"/>
    </row>
    <row r="20" spans="1:23" ht="12.75" customHeight="1">
      <c r="A20" s="69"/>
      <c r="B20" s="70"/>
      <c r="C20" s="48"/>
      <c r="D20" s="78"/>
      <c r="E20" s="53"/>
      <c r="F20" s="71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U20" s="73"/>
      <c r="V20" s="74"/>
      <c r="W20" s="53"/>
    </row>
    <row r="21" spans="1:23">
      <c r="A21" s="62" t="s">
        <v>46</v>
      </c>
      <c r="B21" s="75"/>
      <c r="C21" s="43"/>
      <c r="F21" s="76"/>
      <c r="G21" s="11"/>
      <c r="H21" s="11"/>
      <c r="I21" s="11"/>
      <c r="J21" s="11"/>
      <c r="K21" s="11"/>
      <c r="L21" s="11"/>
      <c r="M21" s="11"/>
      <c r="N21" s="11"/>
      <c r="O21" s="11"/>
    </row>
    <row r="22" spans="1:23" ht="78" customHeight="1">
      <c r="A22" s="64">
        <v>1</v>
      </c>
      <c r="B22" s="65" t="s">
        <v>47</v>
      </c>
      <c r="C22" s="44" t="s">
        <v>12</v>
      </c>
      <c r="D22" s="77" t="s">
        <v>203</v>
      </c>
      <c r="E22" s="15" t="s">
        <v>48</v>
      </c>
      <c r="F22" s="66">
        <v>6894</v>
      </c>
      <c r="G22" s="67">
        <v>1106</v>
      </c>
      <c r="H22" s="67"/>
      <c r="I22" s="67"/>
      <c r="J22" s="67">
        <f>+F22+G22</f>
        <v>8000</v>
      </c>
      <c r="K22" s="67">
        <f>+F22*0.12</f>
        <v>827.28</v>
      </c>
      <c r="L22" s="67">
        <f>+F22*0.03</f>
        <v>206.82</v>
      </c>
      <c r="M22" s="67"/>
      <c r="N22" s="67">
        <f>+K22+L22+M22</f>
        <v>1034.0999999999999</v>
      </c>
      <c r="O22" s="67">
        <f>+J22-N22</f>
        <v>6965.9</v>
      </c>
      <c r="P22" s="67">
        <f t="shared" si="7"/>
        <v>9192</v>
      </c>
      <c r="Q22" s="67">
        <f t="shared" si="4"/>
        <v>4596</v>
      </c>
      <c r="R22" s="67">
        <f t="shared" si="5"/>
        <v>1474.6666666666667</v>
      </c>
      <c r="S22" s="67">
        <f t="shared" si="6"/>
        <v>737.33333333333337</v>
      </c>
      <c r="U22" s="68">
        <v>42662</v>
      </c>
      <c r="V22" s="14" t="s">
        <v>14</v>
      </c>
      <c r="W22" s="15" t="s">
        <v>15</v>
      </c>
    </row>
    <row r="23" spans="1:23" ht="82.5">
      <c r="A23" s="64">
        <v>2</v>
      </c>
      <c r="B23" s="65" t="s">
        <v>49</v>
      </c>
      <c r="C23" s="44" t="s">
        <v>12</v>
      </c>
      <c r="D23" s="77" t="s">
        <v>203</v>
      </c>
      <c r="E23" s="15" t="s">
        <v>50</v>
      </c>
      <c r="F23" s="66">
        <v>6894</v>
      </c>
      <c r="G23" s="67">
        <v>3140</v>
      </c>
      <c r="H23" s="67"/>
      <c r="I23" s="67"/>
      <c r="J23" s="67">
        <f>SUM(F23:G23)</f>
        <v>10034</v>
      </c>
      <c r="K23" s="67">
        <f t="shared" ref="K23:K25" si="17">+F23*0.12</f>
        <v>827.28</v>
      </c>
      <c r="L23" s="67">
        <f t="shared" ref="L23:L25" si="18">+F23*0.03</f>
        <v>206.82</v>
      </c>
      <c r="M23" s="67"/>
      <c r="N23" s="67">
        <f t="shared" ref="N23:N25" si="19">+K23+L23+M23</f>
        <v>1034.0999999999999</v>
      </c>
      <c r="O23" s="67">
        <f t="shared" ref="O23:O25" si="20">+J23-N23</f>
        <v>8999.9</v>
      </c>
      <c r="P23" s="67">
        <f t="shared" si="7"/>
        <v>9192</v>
      </c>
      <c r="Q23" s="67">
        <f t="shared" si="4"/>
        <v>4596</v>
      </c>
      <c r="R23" s="67">
        <f t="shared" si="5"/>
        <v>4186.666666666667</v>
      </c>
      <c r="S23" s="67">
        <f t="shared" si="6"/>
        <v>2093.3333333333335</v>
      </c>
      <c r="U23" s="68">
        <v>42644</v>
      </c>
      <c r="V23" s="14" t="s">
        <v>14</v>
      </c>
      <c r="W23" s="15" t="s">
        <v>15</v>
      </c>
    </row>
    <row r="24" spans="1:23" ht="66">
      <c r="A24" s="64">
        <v>3</v>
      </c>
      <c r="B24" s="65" t="s">
        <v>51</v>
      </c>
      <c r="C24" s="44" t="s">
        <v>37</v>
      </c>
      <c r="D24" s="77" t="s">
        <v>203</v>
      </c>
      <c r="E24" s="15" t="s">
        <v>29</v>
      </c>
      <c r="F24" s="66">
        <v>11303</v>
      </c>
      <c r="G24" s="67">
        <v>3697</v>
      </c>
      <c r="H24" s="67"/>
      <c r="I24" s="67"/>
      <c r="J24" s="67">
        <f>+F24+G24</f>
        <v>15000</v>
      </c>
      <c r="K24" s="67">
        <f t="shared" si="17"/>
        <v>1356.36</v>
      </c>
      <c r="L24" s="67">
        <f t="shared" si="18"/>
        <v>339.09</v>
      </c>
      <c r="M24" s="67"/>
      <c r="N24" s="67">
        <f t="shared" si="19"/>
        <v>1695.4499999999998</v>
      </c>
      <c r="O24" s="67">
        <f t="shared" si="20"/>
        <v>13304.55</v>
      </c>
      <c r="P24" s="67">
        <f t="shared" si="7"/>
        <v>15070.666666666666</v>
      </c>
      <c r="Q24" s="67">
        <f t="shared" si="4"/>
        <v>7535.333333333333</v>
      </c>
      <c r="R24" s="67">
        <f t="shared" si="5"/>
        <v>4929.333333333333</v>
      </c>
      <c r="S24" s="67">
        <f t="shared" si="6"/>
        <v>2464.6666666666665</v>
      </c>
      <c r="U24" s="68">
        <v>42644</v>
      </c>
      <c r="V24" s="14" t="s">
        <v>14</v>
      </c>
      <c r="W24" s="15" t="s">
        <v>38</v>
      </c>
    </row>
    <row r="25" spans="1:23" ht="90.75">
      <c r="A25" s="64">
        <v>4</v>
      </c>
      <c r="B25" s="65" t="s">
        <v>52</v>
      </c>
      <c r="C25" s="44" t="s">
        <v>17</v>
      </c>
      <c r="D25" s="77" t="s">
        <v>203</v>
      </c>
      <c r="E25" s="15" t="s">
        <v>29</v>
      </c>
      <c r="F25" s="66">
        <v>14633</v>
      </c>
      <c r="G25" s="67">
        <v>2367</v>
      </c>
      <c r="H25" s="67"/>
      <c r="I25" s="67"/>
      <c r="J25" s="67">
        <f>+F25+G25</f>
        <v>17000</v>
      </c>
      <c r="K25" s="67">
        <f t="shared" si="17"/>
        <v>1755.96</v>
      </c>
      <c r="L25" s="67">
        <f t="shared" si="18"/>
        <v>438.99</v>
      </c>
      <c r="M25" s="67"/>
      <c r="N25" s="67">
        <f t="shared" si="19"/>
        <v>2194.9499999999998</v>
      </c>
      <c r="O25" s="67">
        <f t="shared" si="20"/>
        <v>14805.05</v>
      </c>
      <c r="P25" s="67">
        <f t="shared" si="7"/>
        <v>19510.666666666664</v>
      </c>
      <c r="Q25" s="67">
        <f t="shared" si="4"/>
        <v>9755.3333333333321</v>
      </c>
      <c r="R25" s="67">
        <f t="shared" si="5"/>
        <v>3156</v>
      </c>
      <c r="S25" s="67">
        <f t="shared" si="6"/>
        <v>1578</v>
      </c>
      <c r="U25" s="68">
        <v>42659</v>
      </c>
      <c r="V25" s="14" t="s">
        <v>14</v>
      </c>
      <c r="W25" s="15" t="s">
        <v>19</v>
      </c>
    </row>
    <row r="26" spans="1:23">
      <c r="A26" s="62" t="s">
        <v>53</v>
      </c>
      <c r="B26" s="75"/>
      <c r="C26" s="43"/>
      <c r="F26" s="76"/>
      <c r="G26" s="11"/>
      <c r="H26" s="11"/>
      <c r="I26" s="11"/>
      <c r="J26" s="11"/>
      <c r="K26" s="11"/>
      <c r="L26" s="11"/>
      <c r="M26" s="11"/>
      <c r="N26" s="11"/>
      <c r="O26" s="11"/>
    </row>
    <row r="27" spans="1:23" ht="82.5">
      <c r="A27" s="64">
        <v>1</v>
      </c>
      <c r="B27" s="65" t="s">
        <v>54</v>
      </c>
      <c r="C27" s="44" t="s">
        <v>12</v>
      </c>
      <c r="D27" s="77" t="s">
        <v>204</v>
      </c>
      <c r="E27" s="15" t="s">
        <v>43</v>
      </c>
      <c r="F27" s="66">
        <v>6894</v>
      </c>
      <c r="G27" s="67">
        <v>3140</v>
      </c>
      <c r="H27" s="67"/>
      <c r="I27" s="67"/>
      <c r="J27" s="67">
        <f t="shared" ref="J27:J29" si="21">+F27+G27</f>
        <v>10034</v>
      </c>
      <c r="K27" s="67">
        <f>+F27*0.12</f>
        <v>827.28</v>
      </c>
      <c r="L27" s="67">
        <f>+F27*0.03</f>
        <v>206.82</v>
      </c>
      <c r="M27" s="67"/>
      <c r="N27" s="67">
        <f>+K27+L27+M27</f>
        <v>1034.0999999999999</v>
      </c>
      <c r="O27" s="67">
        <f>+J27-N27</f>
        <v>8999.9</v>
      </c>
      <c r="P27" s="67">
        <f t="shared" si="7"/>
        <v>9192</v>
      </c>
      <c r="Q27" s="67">
        <f t="shared" si="4"/>
        <v>4596</v>
      </c>
      <c r="R27" s="67">
        <f t="shared" si="5"/>
        <v>4186.666666666667</v>
      </c>
      <c r="S27" s="67">
        <f t="shared" si="6"/>
        <v>2093.3333333333335</v>
      </c>
      <c r="U27" s="68">
        <v>42644</v>
      </c>
      <c r="V27" s="14" t="s">
        <v>14</v>
      </c>
      <c r="W27" s="15" t="s">
        <v>15</v>
      </c>
    </row>
    <row r="28" spans="1:23" ht="123.75">
      <c r="A28" s="64">
        <v>2</v>
      </c>
      <c r="B28" s="65" t="s">
        <v>55</v>
      </c>
      <c r="C28" s="44" t="s">
        <v>21</v>
      </c>
      <c r="D28" s="77" t="s">
        <v>204</v>
      </c>
      <c r="E28" s="15" t="s">
        <v>56</v>
      </c>
      <c r="F28" s="66">
        <v>6894</v>
      </c>
      <c r="G28" s="67">
        <f>5106+1034</f>
        <v>6140</v>
      </c>
      <c r="H28" s="67"/>
      <c r="I28" s="67"/>
      <c r="J28" s="67">
        <f t="shared" si="21"/>
        <v>13034</v>
      </c>
      <c r="K28" s="67">
        <f t="shared" ref="K28:K30" si="22">+F28*0.12</f>
        <v>827.28</v>
      </c>
      <c r="L28" s="67">
        <f t="shared" ref="L28:L30" si="23">+F28*0.03</f>
        <v>206.82</v>
      </c>
      <c r="M28" s="67"/>
      <c r="N28" s="67">
        <f t="shared" ref="N28:N30" si="24">+K28+L28+M28</f>
        <v>1034.0999999999999</v>
      </c>
      <c r="O28" s="67">
        <f t="shared" ref="O28:O30" si="25">+J28-N28</f>
        <v>11999.9</v>
      </c>
      <c r="P28" s="67">
        <f t="shared" si="7"/>
        <v>9192</v>
      </c>
      <c r="Q28" s="67">
        <f t="shared" si="4"/>
        <v>4596</v>
      </c>
      <c r="R28" s="67">
        <f t="shared" si="5"/>
        <v>8186.6666666666661</v>
      </c>
      <c r="S28" s="67">
        <f t="shared" si="6"/>
        <v>4093.333333333333</v>
      </c>
      <c r="U28" s="68">
        <v>42644</v>
      </c>
      <c r="V28" s="14" t="s">
        <v>14</v>
      </c>
      <c r="W28" s="15" t="s">
        <v>23</v>
      </c>
    </row>
    <row r="29" spans="1:23" ht="123.75">
      <c r="A29" s="64">
        <v>3</v>
      </c>
      <c r="B29" s="65" t="s">
        <v>57</v>
      </c>
      <c r="C29" s="44" t="s">
        <v>21</v>
      </c>
      <c r="D29" s="77" t="s">
        <v>204</v>
      </c>
      <c r="E29" s="15" t="s">
        <v>33</v>
      </c>
      <c r="F29" s="66">
        <v>6894</v>
      </c>
      <c r="G29" s="67">
        <v>5106</v>
      </c>
      <c r="H29" s="67"/>
      <c r="I29" s="67"/>
      <c r="J29" s="67">
        <f t="shared" si="21"/>
        <v>12000</v>
      </c>
      <c r="K29" s="67">
        <f t="shared" si="22"/>
        <v>827.28</v>
      </c>
      <c r="L29" s="67">
        <f t="shared" si="23"/>
        <v>206.82</v>
      </c>
      <c r="M29" s="67"/>
      <c r="N29" s="67">
        <f t="shared" si="24"/>
        <v>1034.0999999999999</v>
      </c>
      <c r="O29" s="67">
        <f t="shared" si="25"/>
        <v>10965.9</v>
      </c>
      <c r="P29" s="67">
        <f t="shared" si="7"/>
        <v>9192</v>
      </c>
      <c r="Q29" s="67">
        <f t="shared" si="4"/>
        <v>4596</v>
      </c>
      <c r="R29" s="67">
        <f t="shared" si="5"/>
        <v>6808</v>
      </c>
      <c r="S29" s="67">
        <f t="shared" si="6"/>
        <v>3404</v>
      </c>
      <c r="U29" s="68">
        <v>42644</v>
      </c>
      <c r="V29" s="14" t="s">
        <v>14</v>
      </c>
      <c r="W29" s="15" t="s">
        <v>23</v>
      </c>
    </row>
    <row r="30" spans="1:23" ht="90.75">
      <c r="A30" s="64">
        <v>4</v>
      </c>
      <c r="B30" s="65" t="s">
        <v>58</v>
      </c>
      <c r="C30" s="44" t="s">
        <v>28</v>
      </c>
      <c r="D30" s="77" t="s">
        <v>204</v>
      </c>
      <c r="E30" s="15" t="s">
        <v>29</v>
      </c>
      <c r="F30" s="66">
        <v>14633</v>
      </c>
      <c r="G30" s="67">
        <v>10562</v>
      </c>
      <c r="H30" s="67"/>
      <c r="I30" s="67"/>
      <c r="J30" s="67">
        <f>+G30+F30</f>
        <v>25195</v>
      </c>
      <c r="K30" s="67">
        <f t="shared" si="22"/>
        <v>1755.96</v>
      </c>
      <c r="L30" s="67">
        <f t="shared" si="23"/>
        <v>438.99</v>
      </c>
      <c r="M30" s="67"/>
      <c r="N30" s="67">
        <f t="shared" si="24"/>
        <v>2194.9499999999998</v>
      </c>
      <c r="O30" s="67">
        <f t="shared" si="25"/>
        <v>23000.05</v>
      </c>
      <c r="P30" s="67">
        <f t="shared" si="7"/>
        <v>19510.666666666664</v>
      </c>
      <c r="Q30" s="67">
        <f t="shared" si="4"/>
        <v>9755.3333333333321</v>
      </c>
      <c r="R30" s="67">
        <f t="shared" si="5"/>
        <v>14082.666666666666</v>
      </c>
      <c r="S30" s="67">
        <f t="shared" si="6"/>
        <v>7041.333333333333</v>
      </c>
      <c r="U30" s="68">
        <v>42713</v>
      </c>
      <c r="V30" s="14" t="s">
        <v>14</v>
      </c>
      <c r="W30" s="15" t="s">
        <v>19</v>
      </c>
    </row>
    <row r="31" spans="1:23">
      <c r="A31" s="69"/>
      <c r="B31" s="70"/>
      <c r="C31" s="48"/>
      <c r="D31" s="78"/>
      <c r="E31" s="53"/>
      <c r="F31" s="71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U31" s="73"/>
      <c r="V31" s="74"/>
      <c r="W31" s="53"/>
    </row>
    <row r="32" spans="1:23">
      <c r="A32" s="62" t="s">
        <v>205</v>
      </c>
      <c r="B32" s="75"/>
      <c r="C32" s="43"/>
      <c r="F32" s="76"/>
      <c r="G32" s="11"/>
      <c r="H32" s="11"/>
      <c r="I32" s="11"/>
      <c r="J32" s="11"/>
      <c r="K32" s="11"/>
      <c r="L32" s="11"/>
      <c r="M32" s="11"/>
      <c r="N32" s="11"/>
      <c r="O32" s="11"/>
    </row>
    <row r="33" spans="1:23" ht="82.5">
      <c r="A33" s="64">
        <v>1</v>
      </c>
      <c r="B33" s="65" t="s">
        <v>59</v>
      </c>
      <c r="C33" s="44" t="s">
        <v>12</v>
      </c>
      <c r="D33" s="77" t="s">
        <v>206</v>
      </c>
      <c r="E33" s="15" t="s">
        <v>25</v>
      </c>
      <c r="F33" s="66">
        <v>6894</v>
      </c>
      <c r="G33" s="67">
        <v>3140</v>
      </c>
      <c r="H33" s="67"/>
      <c r="I33" s="67"/>
      <c r="J33" s="67">
        <f>+F33+G33</f>
        <v>10034</v>
      </c>
      <c r="K33" s="67">
        <f>+F33*0.12</f>
        <v>827.28</v>
      </c>
      <c r="L33" s="67">
        <f>+F33*0.03</f>
        <v>206.82</v>
      </c>
      <c r="M33" s="67"/>
      <c r="N33" s="67">
        <f>+K33+M33+L33</f>
        <v>1034.0999999999999</v>
      </c>
      <c r="O33" s="67">
        <f>+J33-N33</f>
        <v>8999.9</v>
      </c>
      <c r="P33" s="67">
        <f t="shared" si="7"/>
        <v>9192</v>
      </c>
      <c r="Q33" s="67">
        <f t="shared" si="4"/>
        <v>4596</v>
      </c>
      <c r="R33" s="67">
        <f t="shared" si="5"/>
        <v>4186.666666666667</v>
      </c>
      <c r="S33" s="67">
        <f t="shared" si="6"/>
        <v>2093.3333333333335</v>
      </c>
      <c r="U33" s="68">
        <v>42644</v>
      </c>
      <c r="V33" s="14" t="s">
        <v>14</v>
      </c>
      <c r="W33" s="15" t="s">
        <v>15</v>
      </c>
    </row>
    <row r="34" spans="1:23" ht="123.75">
      <c r="A34" s="64">
        <v>2</v>
      </c>
      <c r="B34" s="65" t="s">
        <v>60</v>
      </c>
      <c r="C34" s="44" t="s">
        <v>21</v>
      </c>
      <c r="D34" s="77" t="s">
        <v>206</v>
      </c>
      <c r="E34" s="15" t="s">
        <v>61</v>
      </c>
      <c r="F34" s="66">
        <v>6894</v>
      </c>
      <c r="G34" s="67">
        <v>3606</v>
      </c>
      <c r="H34" s="67"/>
      <c r="I34" s="67"/>
      <c r="J34" s="67">
        <f>+F34+G34</f>
        <v>10500</v>
      </c>
      <c r="K34" s="67">
        <f t="shared" ref="K34:K37" si="26">+F34*0.12</f>
        <v>827.28</v>
      </c>
      <c r="L34" s="67">
        <f t="shared" ref="L34:L37" si="27">+F34*0.03</f>
        <v>206.82</v>
      </c>
      <c r="M34" s="67"/>
      <c r="N34" s="67">
        <f t="shared" ref="N34:N37" si="28">+K34+M34+L34</f>
        <v>1034.0999999999999</v>
      </c>
      <c r="O34" s="67">
        <f t="shared" ref="O34:O37" si="29">+J34-N34</f>
        <v>9465.9</v>
      </c>
      <c r="P34" s="67">
        <f t="shared" si="7"/>
        <v>9192</v>
      </c>
      <c r="Q34" s="67">
        <f t="shared" si="4"/>
        <v>4596</v>
      </c>
      <c r="R34" s="67">
        <f t="shared" si="5"/>
        <v>4808</v>
      </c>
      <c r="S34" s="67">
        <f t="shared" si="6"/>
        <v>2404</v>
      </c>
      <c r="U34" s="68">
        <v>42644</v>
      </c>
      <c r="V34" s="14" t="s">
        <v>14</v>
      </c>
      <c r="W34" s="15" t="s">
        <v>23</v>
      </c>
    </row>
    <row r="35" spans="1:23" ht="123.75">
      <c r="A35" s="64">
        <v>3</v>
      </c>
      <c r="B35" s="65" t="s">
        <v>62</v>
      </c>
      <c r="C35" s="44" t="s">
        <v>21</v>
      </c>
      <c r="D35" s="77" t="s">
        <v>206</v>
      </c>
      <c r="E35" s="15" t="s">
        <v>25</v>
      </c>
      <c r="F35" s="66">
        <v>6894</v>
      </c>
      <c r="G35" s="67">
        <v>3106</v>
      </c>
      <c r="H35" s="67"/>
      <c r="I35" s="67"/>
      <c r="J35" s="67">
        <f>+F35+G35</f>
        <v>10000</v>
      </c>
      <c r="K35" s="67">
        <f t="shared" si="26"/>
        <v>827.28</v>
      </c>
      <c r="L35" s="67">
        <f t="shared" si="27"/>
        <v>206.82</v>
      </c>
      <c r="M35" s="67"/>
      <c r="N35" s="67">
        <f t="shared" si="28"/>
        <v>1034.0999999999999</v>
      </c>
      <c r="O35" s="67">
        <f t="shared" si="29"/>
        <v>8965.9</v>
      </c>
      <c r="P35" s="67">
        <f t="shared" si="7"/>
        <v>9192</v>
      </c>
      <c r="Q35" s="67">
        <f t="shared" si="4"/>
        <v>4596</v>
      </c>
      <c r="R35" s="67">
        <f t="shared" si="5"/>
        <v>4141.333333333333</v>
      </c>
      <c r="S35" s="67">
        <f t="shared" si="6"/>
        <v>2070.6666666666665</v>
      </c>
      <c r="U35" s="68">
        <v>42644</v>
      </c>
      <c r="V35" s="14" t="s">
        <v>14</v>
      </c>
      <c r="W35" s="15" t="s">
        <v>23</v>
      </c>
    </row>
    <row r="36" spans="1:23" ht="123.75">
      <c r="A36" s="64">
        <v>4</v>
      </c>
      <c r="B36" s="65" t="s">
        <v>63</v>
      </c>
      <c r="C36" s="44" t="s">
        <v>21</v>
      </c>
      <c r="D36" s="77" t="s">
        <v>206</v>
      </c>
      <c r="E36" s="15" t="s">
        <v>25</v>
      </c>
      <c r="F36" s="66">
        <v>6894</v>
      </c>
      <c r="G36" s="67">
        <v>3106</v>
      </c>
      <c r="H36" s="67"/>
      <c r="I36" s="67"/>
      <c r="J36" s="67">
        <f>SUM(F36:G36)</f>
        <v>10000</v>
      </c>
      <c r="K36" s="67">
        <f t="shared" si="26"/>
        <v>827.28</v>
      </c>
      <c r="L36" s="67">
        <f t="shared" si="27"/>
        <v>206.82</v>
      </c>
      <c r="M36" s="67"/>
      <c r="N36" s="67">
        <f t="shared" si="28"/>
        <v>1034.0999999999999</v>
      </c>
      <c r="O36" s="67">
        <f t="shared" si="29"/>
        <v>8965.9</v>
      </c>
      <c r="P36" s="67">
        <f t="shared" si="7"/>
        <v>9192</v>
      </c>
      <c r="Q36" s="67">
        <f t="shared" si="4"/>
        <v>4596</v>
      </c>
      <c r="R36" s="67">
        <f t="shared" si="5"/>
        <v>4141.333333333333</v>
      </c>
      <c r="S36" s="67">
        <f t="shared" si="6"/>
        <v>2070.6666666666665</v>
      </c>
      <c r="U36" s="68">
        <v>42644</v>
      </c>
      <c r="V36" s="14" t="s">
        <v>14</v>
      </c>
      <c r="W36" s="15" t="s">
        <v>23</v>
      </c>
    </row>
    <row r="37" spans="1:23" ht="123.75">
      <c r="A37" s="64">
        <v>5</v>
      </c>
      <c r="B37" s="65" t="s">
        <v>64</v>
      </c>
      <c r="C37" s="44" t="s">
        <v>21</v>
      </c>
      <c r="D37" s="77" t="s">
        <v>206</v>
      </c>
      <c r="E37" s="15" t="s">
        <v>65</v>
      </c>
      <c r="F37" s="66">
        <v>6894</v>
      </c>
      <c r="G37" s="67">
        <v>3606</v>
      </c>
      <c r="H37" s="67"/>
      <c r="I37" s="67"/>
      <c r="J37" s="67">
        <v>10500</v>
      </c>
      <c r="K37" s="67">
        <f t="shared" si="26"/>
        <v>827.28</v>
      </c>
      <c r="L37" s="67">
        <f t="shared" si="27"/>
        <v>206.82</v>
      </c>
      <c r="M37" s="67"/>
      <c r="N37" s="67">
        <f t="shared" si="28"/>
        <v>1034.0999999999999</v>
      </c>
      <c r="O37" s="67">
        <f t="shared" si="29"/>
        <v>9465.9</v>
      </c>
      <c r="P37" s="67">
        <f t="shared" si="7"/>
        <v>9192</v>
      </c>
      <c r="Q37" s="67">
        <f t="shared" si="4"/>
        <v>4596</v>
      </c>
      <c r="R37" s="67">
        <f t="shared" si="5"/>
        <v>4808</v>
      </c>
      <c r="S37" s="67">
        <f t="shared" si="6"/>
        <v>2404</v>
      </c>
      <c r="U37" s="68">
        <v>42644</v>
      </c>
      <c r="V37" s="14" t="s">
        <v>14</v>
      </c>
      <c r="W37" s="15" t="s">
        <v>23</v>
      </c>
    </row>
    <row r="38" spans="1:23">
      <c r="A38" s="62" t="s">
        <v>66</v>
      </c>
      <c r="B38" s="75"/>
      <c r="C38" s="43"/>
      <c r="F38" s="76"/>
      <c r="G38" s="11"/>
      <c r="H38" s="11"/>
      <c r="I38" s="11"/>
      <c r="J38" s="11"/>
      <c r="K38" s="11"/>
      <c r="L38" s="11"/>
      <c r="M38" s="11"/>
      <c r="N38" s="11"/>
      <c r="O38" s="11"/>
    </row>
    <row r="39" spans="1:23" ht="82.5">
      <c r="A39" s="64">
        <v>1</v>
      </c>
      <c r="B39" s="65" t="s">
        <v>67</v>
      </c>
      <c r="C39" s="44" t="s">
        <v>68</v>
      </c>
      <c r="D39" s="77" t="s">
        <v>207</v>
      </c>
      <c r="E39" s="15" t="s">
        <v>69</v>
      </c>
      <c r="F39" s="66">
        <v>9829</v>
      </c>
      <c r="G39" s="67">
        <v>4530</v>
      </c>
      <c r="H39" s="67"/>
      <c r="I39" s="67"/>
      <c r="J39" s="67">
        <f>SUM(F39:G39)</f>
        <v>14359</v>
      </c>
      <c r="K39" s="67">
        <f>+F39*0.12</f>
        <v>1179.48</v>
      </c>
      <c r="L39" s="67">
        <f>+F39*0.03</f>
        <v>294.87</v>
      </c>
      <c r="M39" s="67"/>
      <c r="N39" s="67">
        <f>+K39+M39+L39</f>
        <v>1474.35</v>
      </c>
      <c r="O39" s="67">
        <f>+J39-N39</f>
        <v>12884.65</v>
      </c>
      <c r="P39" s="67">
        <f t="shared" si="7"/>
        <v>13105.333333333332</v>
      </c>
      <c r="Q39" s="67">
        <f t="shared" si="4"/>
        <v>6552.6666666666661</v>
      </c>
      <c r="R39" s="67">
        <f t="shared" si="5"/>
        <v>6040</v>
      </c>
      <c r="S39" s="67">
        <f t="shared" si="6"/>
        <v>3020</v>
      </c>
      <c r="U39" s="68">
        <v>40513</v>
      </c>
      <c r="V39" s="14" t="s">
        <v>14</v>
      </c>
      <c r="W39" s="15" t="s">
        <v>15</v>
      </c>
    </row>
    <row r="40" spans="1:23" ht="66">
      <c r="A40" s="64">
        <v>2</v>
      </c>
      <c r="B40" s="65" t="s">
        <v>70</v>
      </c>
      <c r="C40" s="44" t="s">
        <v>37</v>
      </c>
      <c r="D40" s="77" t="s">
        <v>207</v>
      </c>
      <c r="E40" s="15" t="s">
        <v>31</v>
      </c>
      <c r="F40" s="66">
        <v>11303</v>
      </c>
      <c r="G40" s="67">
        <v>4697</v>
      </c>
      <c r="H40" s="67"/>
      <c r="I40" s="67"/>
      <c r="J40" s="67">
        <f>+F40+G40</f>
        <v>16000</v>
      </c>
      <c r="K40" s="67">
        <f t="shared" ref="K40:K41" si="30">+F40*0.12</f>
        <v>1356.36</v>
      </c>
      <c r="L40" s="67">
        <f t="shared" ref="L40:L41" si="31">+F40*0.03</f>
        <v>339.09</v>
      </c>
      <c r="M40" s="67"/>
      <c r="N40" s="67">
        <f t="shared" ref="N40:N41" si="32">+K40+M40+L40</f>
        <v>1695.4499999999998</v>
      </c>
      <c r="O40" s="67">
        <f t="shared" ref="O40:O41" si="33">+J40-N40</f>
        <v>14304.55</v>
      </c>
      <c r="P40" s="67">
        <f t="shared" si="7"/>
        <v>15070.666666666666</v>
      </c>
      <c r="Q40" s="67">
        <f t="shared" si="4"/>
        <v>7535.333333333333</v>
      </c>
      <c r="R40" s="67">
        <f t="shared" si="5"/>
        <v>6262.6666666666661</v>
      </c>
      <c r="S40" s="67">
        <f t="shared" si="6"/>
        <v>3131.333333333333</v>
      </c>
      <c r="U40" s="68">
        <v>42644</v>
      </c>
      <c r="V40" s="14" t="s">
        <v>14</v>
      </c>
      <c r="W40" s="15" t="s">
        <v>38</v>
      </c>
    </row>
    <row r="41" spans="1:23" ht="90.75">
      <c r="A41" s="64">
        <v>3</v>
      </c>
      <c r="B41" s="65" t="s">
        <v>71</v>
      </c>
      <c r="C41" s="44" t="s">
        <v>17</v>
      </c>
      <c r="D41" s="77" t="s">
        <v>207</v>
      </c>
      <c r="E41" s="15" t="s">
        <v>72</v>
      </c>
      <c r="F41" s="66">
        <v>14633</v>
      </c>
      <c r="G41" s="67">
        <v>10367</v>
      </c>
      <c r="H41" s="67"/>
      <c r="I41" s="67"/>
      <c r="J41" s="67">
        <f>+F41+G41</f>
        <v>25000</v>
      </c>
      <c r="K41" s="67">
        <f t="shared" si="30"/>
        <v>1755.96</v>
      </c>
      <c r="L41" s="67">
        <f t="shared" si="31"/>
        <v>438.99</v>
      </c>
      <c r="M41" s="67"/>
      <c r="N41" s="67">
        <f t="shared" si="32"/>
        <v>2194.9499999999998</v>
      </c>
      <c r="O41" s="67">
        <f t="shared" si="33"/>
        <v>22805.05</v>
      </c>
      <c r="P41" s="67">
        <f t="shared" si="7"/>
        <v>19510.666666666664</v>
      </c>
      <c r="Q41" s="67">
        <f t="shared" si="4"/>
        <v>9755.3333333333321</v>
      </c>
      <c r="R41" s="67">
        <f t="shared" si="5"/>
        <v>13822.666666666666</v>
      </c>
      <c r="S41" s="67">
        <f t="shared" si="6"/>
        <v>6911.333333333333</v>
      </c>
      <c r="U41" s="68">
        <v>42644</v>
      </c>
      <c r="V41" s="14" t="s">
        <v>14</v>
      </c>
      <c r="W41" s="15" t="s">
        <v>19</v>
      </c>
    </row>
    <row r="42" spans="1:23" ht="20.25" customHeight="1">
      <c r="A42" s="69"/>
      <c r="B42" s="70"/>
      <c r="C42" s="48"/>
      <c r="D42" s="78"/>
      <c r="E42" s="53"/>
      <c r="F42" s="71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U42" s="73"/>
      <c r="V42" s="74"/>
      <c r="W42" s="53"/>
    </row>
    <row r="43" spans="1:23" ht="26.25" customHeight="1">
      <c r="A43" s="69"/>
      <c r="B43" s="70"/>
      <c r="C43" s="48"/>
      <c r="D43" s="78"/>
      <c r="E43" s="53"/>
      <c r="F43" s="71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U43" s="73"/>
      <c r="V43" s="74"/>
      <c r="W43" s="53"/>
    </row>
    <row r="44" spans="1:23" ht="18.75" customHeight="1">
      <c r="A44" s="69"/>
      <c r="B44" s="70"/>
      <c r="C44" s="48"/>
      <c r="D44" s="78"/>
      <c r="E44" s="53"/>
      <c r="F44" s="71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U44" s="73"/>
      <c r="V44" s="74"/>
      <c r="W44" s="53"/>
    </row>
    <row r="45" spans="1:23" ht="17.25" customHeight="1">
      <c r="A45" s="62" t="s">
        <v>73</v>
      </c>
      <c r="B45" s="75"/>
      <c r="C45" s="43"/>
      <c r="F45" s="76"/>
      <c r="G45" s="11"/>
      <c r="H45" s="11"/>
      <c r="I45" s="11"/>
      <c r="J45" s="11"/>
      <c r="K45" s="11"/>
      <c r="L45" s="11"/>
      <c r="M45" s="11"/>
      <c r="N45" s="11"/>
      <c r="O45" s="11"/>
    </row>
    <row r="46" spans="1:23" ht="123.75">
      <c r="A46" s="64">
        <v>1</v>
      </c>
      <c r="B46" s="79" t="s">
        <v>74</v>
      </c>
      <c r="C46" s="44" t="s">
        <v>21</v>
      </c>
      <c r="D46" s="77" t="s">
        <v>208</v>
      </c>
      <c r="E46" s="79" t="s">
        <v>75</v>
      </c>
      <c r="F46" s="80">
        <v>6894</v>
      </c>
      <c r="G46" s="80">
        <v>3140</v>
      </c>
      <c r="H46" s="80"/>
      <c r="I46" s="80"/>
      <c r="J46" s="80">
        <f>+F46+G46</f>
        <v>10034</v>
      </c>
      <c r="K46" s="80">
        <f>+F46*0.12</f>
        <v>827.28</v>
      </c>
      <c r="L46" s="80">
        <f>+F46*0.03</f>
        <v>206.82</v>
      </c>
      <c r="M46" s="80"/>
      <c r="N46" s="80">
        <f>+K46+M46+L46</f>
        <v>1034.0999999999999</v>
      </c>
      <c r="O46" s="80">
        <f>+J46-N46</f>
        <v>8999.9</v>
      </c>
      <c r="P46" s="67">
        <f t="shared" si="7"/>
        <v>9192</v>
      </c>
      <c r="Q46" s="67">
        <f t="shared" si="4"/>
        <v>4596</v>
      </c>
      <c r="R46" s="67">
        <f t="shared" si="5"/>
        <v>4186.666666666667</v>
      </c>
      <c r="S46" s="67">
        <f t="shared" si="6"/>
        <v>2093.3333333333335</v>
      </c>
      <c r="U46" s="68">
        <v>42658</v>
      </c>
      <c r="V46" s="14" t="s">
        <v>14</v>
      </c>
      <c r="W46" s="15" t="s">
        <v>23</v>
      </c>
    </row>
    <row r="47" spans="1:23" ht="90.75">
      <c r="A47" s="64">
        <v>2</v>
      </c>
      <c r="B47" s="65" t="s">
        <v>76</v>
      </c>
      <c r="C47" s="44" t="s">
        <v>77</v>
      </c>
      <c r="D47" s="77" t="s">
        <v>208</v>
      </c>
      <c r="E47" s="15" t="s">
        <v>78</v>
      </c>
      <c r="F47" s="66">
        <v>17063</v>
      </c>
      <c r="G47" s="67">
        <v>22937</v>
      </c>
      <c r="H47" s="67"/>
      <c r="I47" s="67"/>
      <c r="J47" s="67">
        <f>+G47+F47</f>
        <v>40000</v>
      </c>
      <c r="K47" s="80">
        <f t="shared" ref="K47:K49" si="34">+F47*0.12</f>
        <v>2047.56</v>
      </c>
      <c r="L47" s="80">
        <f t="shared" ref="L47:L49" si="35">+F47*0.03</f>
        <v>511.89</v>
      </c>
      <c r="M47" s="80"/>
      <c r="N47" s="80">
        <f t="shared" ref="N47:N49" si="36">+K47+M47+L47</f>
        <v>2559.4499999999998</v>
      </c>
      <c r="O47" s="80">
        <f t="shared" ref="O47:O49" si="37">+J47-N47</f>
        <v>37440.550000000003</v>
      </c>
      <c r="P47" s="67">
        <f t="shared" si="7"/>
        <v>22750.666666666664</v>
      </c>
      <c r="Q47" s="67">
        <f t="shared" si="4"/>
        <v>11375.333333333332</v>
      </c>
      <c r="R47" s="67">
        <f t="shared" si="5"/>
        <v>30582.666666666668</v>
      </c>
      <c r="S47" s="67">
        <f t="shared" si="6"/>
        <v>15291.333333333334</v>
      </c>
      <c r="U47" s="68">
        <v>42644</v>
      </c>
      <c r="V47" s="14" t="s">
        <v>14</v>
      </c>
      <c r="W47" s="15" t="s">
        <v>19</v>
      </c>
    </row>
    <row r="48" spans="1:23" ht="90.75">
      <c r="A48" s="64">
        <v>3</v>
      </c>
      <c r="B48" s="65" t="s">
        <v>79</v>
      </c>
      <c r="C48" s="44" t="s">
        <v>17</v>
      </c>
      <c r="D48" s="77" t="s">
        <v>208</v>
      </c>
      <c r="E48" s="15" t="s">
        <v>80</v>
      </c>
      <c r="F48" s="66">
        <v>14633</v>
      </c>
      <c r="G48" s="67">
        <v>9562</v>
      </c>
      <c r="H48" s="67"/>
      <c r="I48" s="67"/>
      <c r="J48" s="67">
        <f t="shared" ref="J48:J49" si="38">+F48+G48</f>
        <v>24195</v>
      </c>
      <c r="K48" s="80">
        <f t="shared" si="34"/>
        <v>1755.96</v>
      </c>
      <c r="L48" s="80">
        <f t="shared" si="35"/>
        <v>438.99</v>
      </c>
      <c r="M48" s="80"/>
      <c r="N48" s="80">
        <f t="shared" si="36"/>
        <v>2194.9499999999998</v>
      </c>
      <c r="O48" s="80">
        <f t="shared" si="37"/>
        <v>22000.05</v>
      </c>
      <c r="P48" s="67">
        <f t="shared" si="7"/>
        <v>19510.666666666664</v>
      </c>
      <c r="Q48" s="67">
        <f t="shared" si="4"/>
        <v>9755.3333333333321</v>
      </c>
      <c r="R48" s="67">
        <f t="shared" si="5"/>
        <v>12749.333333333334</v>
      </c>
      <c r="S48" s="67">
        <f t="shared" si="6"/>
        <v>6374.666666666667</v>
      </c>
      <c r="U48" s="68">
        <v>42644</v>
      </c>
      <c r="V48" s="14" t="s">
        <v>14</v>
      </c>
      <c r="W48" s="15" t="s">
        <v>19</v>
      </c>
    </row>
    <row r="49" spans="1:23" ht="82.5">
      <c r="A49" s="64">
        <v>4</v>
      </c>
      <c r="B49" s="65" t="s">
        <v>81</v>
      </c>
      <c r="C49" s="44" t="s">
        <v>12</v>
      </c>
      <c r="D49" s="77" t="s">
        <v>208</v>
      </c>
      <c r="E49" s="15" t="s">
        <v>82</v>
      </c>
      <c r="F49" s="66">
        <v>6894</v>
      </c>
      <c r="G49" s="67">
        <v>12141</v>
      </c>
      <c r="H49" s="67"/>
      <c r="I49" s="67"/>
      <c r="J49" s="67">
        <f t="shared" si="38"/>
        <v>19035</v>
      </c>
      <c r="K49" s="80">
        <f t="shared" si="34"/>
        <v>827.28</v>
      </c>
      <c r="L49" s="80">
        <f t="shared" si="35"/>
        <v>206.82</v>
      </c>
      <c r="M49" s="80"/>
      <c r="N49" s="80">
        <f t="shared" si="36"/>
        <v>1034.0999999999999</v>
      </c>
      <c r="O49" s="80">
        <f t="shared" si="37"/>
        <v>18000.900000000001</v>
      </c>
      <c r="P49" s="67">
        <f t="shared" si="7"/>
        <v>9192</v>
      </c>
      <c r="Q49" s="67">
        <f t="shared" si="4"/>
        <v>4596</v>
      </c>
      <c r="R49" s="67">
        <f t="shared" si="5"/>
        <v>16188</v>
      </c>
      <c r="S49" s="67">
        <f t="shared" si="6"/>
        <v>8094</v>
      </c>
      <c r="U49" s="68">
        <v>42644</v>
      </c>
      <c r="V49" s="14" t="s">
        <v>14</v>
      </c>
      <c r="W49" s="15" t="s">
        <v>15</v>
      </c>
    </row>
    <row r="50" spans="1:23">
      <c r="A50" s="62" t="s">
        <v>83</v>
      </c>
      <c r="B50" s="75"/>
      <c r="C50" s="43"/>
      <c r="F50" s="76"/>
      <c r="G50" s="11"/>
      <c r="H50" s="11"/>
      <c r="I50" s="11"/>
      <c r="J50" s="11"/>
      <c r="K50" s="11"/>
      <c r="L50" s="11"/>
      <c r="M50" s="11"/>
      <c r="N50" s="11"/>
      <c r="O50" s="11"/>
    </row>
    <row r="51" spans="1:23" ht="82.5">
      <c r="A51" s="64">
        <v>1</v>
      </c>
      <c r="B51" s="65" t="s">
        <v>84</v>
      </c>
      <c r="C51" s="44" t="s">
        <v>68</v>
      </c>
      <c r="D51" s="77" t="s">
        <v>209</v>
      </c>
      <c r="E51" s="15" t="s">
        <v>85</v>
      </c>
      <c r="F51" s="66">
        <v>9829</v>
      </c>
      <c r="G51" s="67">
        <f>2301+3000</f>
        <v>5301</v>
      </c>
      <c r="H51" s="67"/>
      <c r="I51" s="67"/>
      <c r="J51" s="67">
        <f>SUM(F51:G51)</f>
        <v>15130</v>
      </c>
      <c r="K51" s="67">
        <f>+F51*0.12</f>
        <v>1179.48</v>
      </c>
      <c r="L51" s="67">
        <f>+F51*0.03</f>
        <v>294.87</v>
      </c>
      <c r="M51" s="67"/>
      <c r="N51" s="67">
        <f>+K51+M51+L51</f>
        <v>1474.35</v>
      </c>
      <c r="O51" s="67">
        <f>+J51-N51</f>
        <v>13655.65</v>
      </c>
      <c r="P51" s="67">
        <f t="shared" si="7"/>
        <v>13105.333333333332</v>
      </c>
      <c r="Q51" s="67">
        <f t="shared" si="4"/>
        <v>6552.6666666666661</v>
      </c>
      <c r="R51" s="67">
        <f t="shared" si="5"/>
        <v>7068</v>
      </c>
      <c r="S51" s="67">
        <f t="shared" si="6"/>
        <v>3534</v>
      </c>
      <c r="U51" s="68">
        <v>38322</v>
      </c>
      <c r="V51" s="14" t="s">
        <v>14</v>
      </c>
      <c r="W51" s="15" t="s">
        <v>15</v>
      </c>
    </row>
    <row r="52" spans="1:23" ht="99">
      <c r="A52" s="64">
        <v>2</v>
      </c>
      <c r="B52" s="65" t="s">
        <v>86</v>
      </c>
      <c r="C52" s="44" t="s">
        <v>87</v>
      </c>
      <c r="D52" s="77" t="s">
        <v>209</v>
      </c>
      <c r="E52" s="15" t="s">
        <v>88</v>
      </c>
      <c r="F52" s="66">
        <v>5250</v>
      </c>
      <c r="G52" s="67">
        <v>3750</v>
      </c>
      <c r="H52" s="67"/>
      <c r="I52" s="67"/>
      <c r="J52" s="67">
        <f>+G52+F52</f>
        <v>9000</v>
      </c>
      <c r="K52" s="67">
        <f t="shared" ref="K52:K55" si="39">+F52*0.12</f>
        <v>630</v>
      </c>
      <c r="L52" s="67">
        <f t="shared" ref="L52:L55" si="40">+F52*0.03</f>
        <v>157.5</v>
      </c>
      <c r="M52" s="67"/>
      <c r="N52" s="67">
        <f t="shared" ref="N52:N55" si="41">+K52+M52+L52</f>
        <v>787.5</v>
      </c>
      <c r="O52" s="67">
        <f t="shared" ref="O52:O55" si="42">+J52-N52</f>
        <v>8212.5</v>
      </c>
      <c r="P52" s="67">
        <f t="shared" si="7"/>
        <v>7000</v>
      </c>
      <c r="Q52" s="67">
        <f t="shared" si="4"/>
        <v>3500</v>
      </c>
      <c r="R52" s="67">
        <f t="shared" si="5"/>
        <v>5000</v>
      </c>
      <c r="S52" s="67">
        <f t="shared" si="6"/>
        <v>2500</v>
      </c>
      <c r="U52" s="68">
        <v>42705</v>
      </c>
      <c r="V52" s="14" t="s">
        <v>14</v>
      </c>
      <c r="W52" s="15" t="s">
        <v>34</v>
      </c>
    </row>
    <row r="53" spans="1:23" ht="123.75">
      <c r="A53" s="64">
        <v>3</v>
      </c>
      <c r="B53" s="65" t="s">
        <v>89</v>
      </c>
      <c r="C53" s="44" t="s">
        <v>21</v>
      </c>
      <c r="D53" s="77" t="s">
        <v>209</v>
      </c>
      <c r="E53" s="15" t="s">
        <v>90</v>
      </c>
      <c r="F53" s="66">
        <v>6894</v>
      </c>
      <c r="G53" s="67">
        <v>2106</v>
      </c>
      <c r="H53" s="67"/>
      <c r="I53" s="67"/>
      <c r="J53" s="67">
        <f>+F53+G53</f>
        <v>9000</v>
      </c>
      <c r="K53" s="67">
        <f t="shared" si="39"/>
        <v>827.28</v>
      </c>
      <c r="L53" s="67">
        <f t="shared" si="40"/>
        <v>206.82</v>
      </c>
      <c r="M53" s="67"/>
      <c r="N53" s="67">
        <f t="shared" si="41"/>
        <v>1034.0999999999999</v>
      </c>
      <c r="O53" s="67">
        <f t="shared" si="42"/>
        <v>7965.9</v>
      </c>
      <c r="P53" s="67">
        <f t="shared" si="7"/>
        <v>9192</v>
      </c>
      <c r="Q53" s="67">
        <f t="shared" si="4"/>
        <v>4596</v>
      </c>
      <c r="R53" s="67">
        <f t="shared" si="5"/>
        <v>2808</v>
      </c>
      <c r="S53" s="67">
        <f t="shared" si="6"/>
        <v>1404</v>
      </c>
      <c r="U53" s="68">
        <v>42644</v>
      </c>
      <c r="V53" s="14" t="s">
        <v>14</v>
      </c>
      <c r="W53" s="15" t="s">
        <v>23</v>
      </c>
    </row>
    <row r="54" spans="1:23" ht="123.75">
      <c r="A54" s="64">
        <v>4</v>
      </c>
      <c r="B54" s="65" t="s">
        <v>91</v>
      </c>
      <c r="C54" s="44" t="s">
        <v>21</v>
      </c>
      <c r="D54" s="77" t="s">
        <v>209</v>
      </c>
      <c r="E54" s="15" t="s">
        <v>92</v>
      </c>
      <c r="F54" s="66">
        <v>6894</v>
      </c>
      <c r="G54" s="67">
        <v>3106</v>
      </c>
      <c r="H54" s="67"/>
      <c r="I54" s="67"/>
      <c r="J54" s="67">
        <f>+F54+G54</f>
        <v>10000</v>
      </c>
      <c r="K54" s="67">
        <f t="shared" si="39"/>
        <v>827.28</v>
      </c>
      <c r="L54" s="67">
        <f t="shared" si="40"/>
        <v>206.82</v>
      </c>
      <c r="M54" s="67"/>
      <c r="N54" s="67">
        <f t="shared" si="41"/>
        <v>1034.0999999999999</v>
      </c>
      <c r="O54" s="67">
        <f t="shared" si="42"/>
        <v>8965.9</v>
      </c>
      <c r="P54" s="67">
        <f t="shared" si="7"/>
        <v>9192</v>
      </c>
      <c r="Q54" s="67">
        <f t="shared" si="4"/>
        <v>4596</v>
      </c>
      <c r="R54" s="67">
        <f t="shared" si="5"/>
        <v>4141.333333333333</v>
      </c>
      <c r="S54" s="67">
        <f t="shared" si="6"/>
        <v>2070.6666666666665</v>
      </c>
      <c r="U54" s="68">
        <v>42644</v>
      </c>
      <c r="V54" s="14" t="s">
        <v>14</v>
      </c>
      <c r="W54" s="15" t="s">
        <v>23</v>
      </c>
    </row>
    <row r="55" spans="1:23" ht="123.75">
      <c r="A55" s="64">
        <v>5</v>
      </c>
      <c r="B55" s="65" t="s">
        <v>93</v>
      </c>
      <c r="C55" s="44" t="s">
        <v>21</v>
      </c>
      <c r="D55" s="77" t="s">
        <v>209</v>
      </c>
      <c r="E55" s="15" t="s">
        <v>43</v>
      </c>
      <c r="F55" s="66">
        <v>6894</v>
      </c>
      <c r="G55" s="67">
        <v>6106</v>
      </c>
      <c r="H55" s="67"/>
      <c r="I55" s="67"/>
      <c r="J55" s="67">
        <f>+F55+G55</f>
        <v>13000</v>
      </c>
      <c r="K55" s="67">
        <f t="shared" si="39"/>
        <v>827.28</v>
      </c>
      <c r="L55" s="67">
        <f t="shared" si="40"/>
        <v>206.82</v>
      </c>
      <c r="M55" s="67"/>
      <c r="N55" s="67">
        <f t="shared" si="41"/>
        <v>1034.0999999999999</v>
      </c>
      <c r="O55" s="67">
        <f t="shared" si="42"/>
        <v>11965.9</v>
      </c>
      <c r="P55" s="67">
        <f t="shared" si="7"/>
        <v>9192</v>
      </c>
      <c r="Q55" s="67">
        <f t="shared" si="4"/>
        <v>4596</v>
      </c>
      <c r="R55" s="67">
        <f t="shared" si="5"/>
        <v>8141.333333333333</v>
      </c>
      <c r="S55" s="67">
        <f t="shared" si="6"/>
        <v>4070.6666666666665</v>
      </c>
      <c r="U55" s="68">
        <v>42644</v>
      </c>
      <c r="V55" s="14" t="s">
        <v>14</v>
      </c>
      <c r="W55" s="15" t="s">
        <v>23</v>
      </c>
    </row>
    <row r="56" spans="1:23" ht="26.25" customHeight="1">
      <c r="A56" s="69"/>
      <c r="B56" s="70"/>
      <c r="C56" s="48"/>
      <c r="D56" s="78"/>
      <c r="E56" s="53"/>
      <c r="F56" s="71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U56" s="73"/>
      <c r="V56" s="74"/>
      <c r="W56" s="15"/>
    </row>
    <row r="57" spans="1:23" ht="26.25" customHeight="1">
      <c r="A57" s="69"/>
      <c r="B57" s="70"/>
      <c r="C57" s="48"/>
      <c r="D57" s="78"/>
      <c r="E57" s="53"/>
      <c r="F57" s="71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U57" s="73"/>
      <c r="V57" s="74"/>
      <c r="W57" s="15"/>
    </row>
    <row r="58" spans="1:23" ht="18.75" customHeight="1">
      <c r="A58" s="69"/>
      <c r="B58" s="70"/>
      <c r="C58" s="48"/>
      <c r="D58" s="78"/>
      <c r="E58" s="53"/>
      <c r="F58" s="71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U58" s="73"/>
      <c r="V58" s="74"/>
      <c r="W58" s="15"/>
    </row>
    <row r="59" spans="1:23" ht="23.25" customHeight="1">
      <c r="A59" s="69"/>
      <c r="B59" s="70"/>
      <c r="C59" s="48"/>
      <c r="D59" s="78"/>
      <c r="E59" s="53"/>
      <c r="F59" s="71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U59" s="73"/>
      <c r="V59" s="74"/>
      <c r="W59" s="15"/>
    </row>
    <row r="60" spans="1:23" ht="13.5" customHeight="1">
      <c r="A60" s="62" t="s">
        <v>94</v>
      </c>
      <c r="B60" s="75"/>
      <c r="C60" s="43"/>
      <c r="F60" s="76"/>
      <c r="G60" s="11"/>
      <c r="H60" s="11"/>
      <c r="I60" s="11"/>
      <c r="J60" s="11"/>
      <c r="K60" s="11"/>
      <c r="L60" s="11"/>
      <c r="M60" s="11"/>
      <c r="N60" s="11"/>
      <c r="O60" s="11"/>
      <c r="W60" s="14"/>
    </row>
    <row r="61" spans="1:23" ht="123.75">
      <c r="A61" s="64">
        <v>1</v>
      </c>
      <c r="B61" s="65" t="s">
        <v>95</v>
      </c>
      <c r="C61" s="44" t="s">
        <v>21</v>
      </c>
      <c r="D61" s="77" t="s">
        <v>210</v>
      </c>
      <c r="E61" s="15" t="s">
        <v>96</v>
      </c>
      <c r="F61" s="66">
        <v>6894</v>
      </c>
      <c r="G61" s="67">
        <v>1165</v>
      </c>
      <c r="H61" s="67"/>
      <c r="I61" s="67"/>
      <c r="J61" s="67">
        <f>+F61+G61</f>
        <v>8059</v>
      </c>
      <c r="K61" s="67">
        <f>+F61*0.12</f>
        <v>827.28</v>
      </c>
      <c r="L61" s="67">
        <f>+F61*0.03</f>
        <v>206.82</v>
      </c>
      <c r="M61" s="67"/>
      <c r="N61" s="67">
        <f>+M61+L61+K61</f>
        <v>1034.0999999999999</v>
      </c>
      <c r="O61" s="67">
        <f>+J61-N61</f>
        <v>7024.9</v>
      </c>
      <c r="P61" s="67">
        <f t="shared" si="7"/>
        <v>9192</v>
      </c>
      <c r="Q61" s="67">
        <f t="shared" si="4"/>
        <v>4596</v>
      </c>
      <c r="R61" s="67">
        <f t="shared" si="5"/>
        <v>1553.3333333333335</v>
      </c>
      <c r="S61" s="67">
        <f t="shared" si="6"/>
        <v>776.66666666666674</v>
      </c>
      <c r="U61" s="68">
        <v>41548</v>
      </c>
      <c r="V61" s="81" t="s">
        <v>14</v>
      </c>
      <c r="W61" s="15" t="s">
        <v>23</v>
      </c>
    </row>
    <row r="62" spans="1:23" ht="82.5">
      <c r="A62" s="64">
        <v>2</v>
      </c>
      <c r="B62" s="65" t="s">
        <v>97</v>
      </c>
      <c r="C62" s="44" t="s">
        <v>68</v>
      </c>
      <c r="D62" s="77" t="s">
        <v>210</v>
      </c>
      <c r="E62" s="15" t="s">
        <v>98</v>
      </c>
      <c r="F62" s="67">
        <v>9829</v>
      </c>
      <c r="G62" s="67">
        <v>5948</v>
      </c>
      <c r="H62" s="67">
        <v>624</v>
      </c>
      <c r="I62" s="67">
        <v>491</v>
      </c>
      <c r="J62" s="67">
        <f>SUM(F62:I62)</f>
        <v>16892</v>
      </c>
      <c r="K62" s="67">
        <f t="shared" ref="K62:K67" si="43">+F62*0.12</f>
        <v>1179.48</v>
      </c>
      <c r="L62" s="67">
        <f t="shared" ref="L62:L67" si="44">+F62*0.03</f>
        <v>294.87</v>
      </c>
      <c r="M62" s="67">
        <v>1323.48</v>
      </c>
      <c r="N62" s="67">
        <f t="shared" ref="N62:N67" si="45">+M62+L62+K62</f>
        <v>2797.83</v>
      </c>
      <c r="O62" s="67">
        <f t="shared" ref="O62:O67" si="46">+J62-N62</f>
        <v>14094.17</v>
      </c>
      <c r="P62" s="67">
        <f t="shared" si="7"/>
        <v>13105.333333333332</v>
      </c>
      <c r="Q62" s="67">
        <f t="shared" si="4"/>
        <v>6552.6666666666661</v>
      </c>
      <c r="R62" s="67">
        <f t="shared" si="5"/>
        <v>7930.666666666667</v>
      </c>
      <c r="S62" s="67">
        <f t="shared" si="6"/>
        <v>3965.3333333333335</v>
      </c>
      <c r="U62" s="68">
        <v>36084</v>
      </c>
      <c r="V62" s="81" t="s">
        <v>14</v>
      </c>
      <c r="W62" s="15" t="s">
        <v>15</v>
      </c>
    </row>
    <row r="63" spans="1:23" ht="123.75">
      <c r="A63" s="64">
        <v>3</v>
      </c>
      <c r="B63" s="65" t="s">
        <v>99</v>
      </c>
      <c r="C63" s="44" t="s">
        <v>21</v>
      </c>
      <c r="D63" s="77" t="s">
        <v>210</v>
      </c>
      <c r="E63" s="15" t="s">
        <v>43</v>
      </c>
      <c r="F63" s="66">
        <v>6894</v>
      </c>
      <c r="G63" s="67">
        <v>1165</v>
      </c>
      <c r="H63" s="67"/>
      <c r="I63" s="67"/>
      <c r="J63" s="67">
        <f>+F63+G63</f>
        <v>8059</v>
      </c>
      <c r="K63" s="67">
        <f t="shared" si="43"/>
        <v>827.28</v>
      </c>
      <c r="L63" s="67">
        <f t="shared" si="44"/>
        <v>206.82</v>
      </c>
      <c r="M63" s="67"/>
      <c r="N63" s="67">
        <f t="shared" si="45"/>
        <v>1034.0999999999999</v>
      </c>
      <c r="O63" s="67">
        <f t="shared" si="46"/>
        <v>7024.9</v>
      </c>
      <c r="P63" s="67">
        <f t="shared" si="7"/>
        <v>9192</v>
      </c>
      <c r="Q63" s="67">
        <f t="shared" si="4"/>
        <v>4596</v>
      </c>
      <c r="R63" s="67">
        <f t="shared" si="5"/>
        <v>1553.3333333333335</v>
      </c>
      <c r="S63" s="67">
        <f t="shared" si="6"/>
        <v>776.66666666666674</v>
      </c>
      <c r="U63" s="68">
        <v>41548</v>
      </c>
      <c r="V63" s="81" t="s">
        <v>14</v>
      </c>
      <c r="W63" s="15" t="s">
        <v>23</v>
      </c>
    </row>
    <row r="64" spans="1:23" ht="90.75">
      <c r="A64" s="64">
        <v>4</v>
      </c>
      <c r="B64" s="82" t="s">
        <v>100</v>
      </c>
      <c r="C64" s="44" t="s">
        <v>17</v>
      </c>
      <c r="D64" s="77" t="s">
        <v>210</v>
      </c>
      <c r="E64" s="79" t="s">
        <v>101</v>
      </c>
      <c r="F64" s="80">
        <v>14633</v>
      </c>
      <c r="G64" s="80">
        <v>10367</v>
      </c>
      <c r="H64" s="80"/>
      <c r="I64" s="80"/>
      <c r="J64" s="80">
        <f>SUM(F64:G64)</f>
        <v>25000</v>
      </c>
      <c r="K64" s="67">
        <f t="shared" si="43"/>
        <v>1755.96</v>
      </c>
      <c r="L64" s="67">
        <f t="shared" si="44"/>
        <v>438.99</v>
      </c>
      <c r="M64" s="67"/>
      <c r="N64" s="67">
        <f t="shared" si="45"/>
        <v>2194.9499999999998</v>
      </c>
      <c r="O64" s="67">
        <f t="shared" si="46"/>
        <v>22805.05</v>
      </c>
      <c r="P64" s="67">
        <f t="shared" si="7"/>
        <v>19510.666666666664</v>
      </c>
      <c r="Q64" s="67">
        <f t="shared" si="4"/>
        <v>9755.3333333333321</v>
      </c>
      <c r="R64" s="67">
        <f t="shared" si="5"/>
        <v>13822.666666666666</v>
      </c>
      <c r="S64" s="67">
        <f t="shared" si="6"/>
        <v>6911.333333333333</v>
      </c>
      <c r="U64" s="68">
        <v>41548</v>
      </c>
      <c r="V64" s="81" t="s">
        <v>14</v>
      </c>
      <c r="W64" s="15" t="s">
        <v>19</v>
      </c>
    </row>
    <row r="65" spans="1:23">
      <c r="A65" s="62" t="s">
        <v>211</v>
      </c>
      <c r="B65" s="75"/>
      <c r="C65" s="43"/>
      <c r="F65" s="76"/>
      <c r="G65" s="11"/>
      <c r="H65" s="11"/>
      <c r="I65" s="11"/>
      <c r="J65" s="11"/>
      <c r="K65" s="67">
        <f t="shared" si="43"/>
        <v>0</v>
      </c>
      <c r="L65" s="67">
        <f t="shared" si="44"/>
        <v>0</v>
      </c>
      <c r="M65" s="67"/>
      <c r="N65" s="67">
        <f t="shared" si="45"/>
        <v>0</v>
      </c>
      <c r="O65" s="67">
        <f t="shared" si="46"/>
        <v>0</v>
      </c>
    </row>
    <row r="66" spans="1:23" ht="90.75">
      <c r="A66" s="64">
        <v>1</v>
      </c>
      <c r="B66" s="65" t="s">
        <v>102</v>
      </c>
      <c r="C66" s="44" t="s">
        <v>17</v>
      </c>
      <c r="D66" s="77" t="s">
        <v>212</v>
      </c>
      <c r="E66" s="15" t="s">
        <v>90</v>
      </c>
      <c r="F66" s="66">
        <v>14633</v>
      </c>
      <c r="G66" s="67">
        <v>26367</v>
      </c>
      <c r="H66" s="67"/>
      <c r="I66" s="67"/>
      <c r="J66" s="67">
        <f>+F66+G66</f>
        <v>41000</v>
      </c>
      <c r="K66" s="67">
        <f t="shared" si="43"/>
        <v>1755.96</v>
      </c>
      <c r="L66" s="67">
        <f t="shared" si="44"/>
        <v>438.99</v>
      </c>
      <c r="M66" s="67"/>
      <c r="N66" s="67">
        <f t="shared" si="45"/>
        <v>2194.9499999999998</v>
      </c>
      <c r="O66" s="67">
        <f t="shared" si="46"/>
        <v>38805.050000000003</v>
      </c>
      <c r="P66" s="67">
        <f t="shared" si="7"/>
        <v>19510.666666666664</v>
      </c>
      <c r="Q66" s="67">
        <f t="shared" si="4"/>
        <v>9755.3333333333321</v>
      </c>
      <c r="R66" s="67">
        <f t="shared" si="5"/>
        <v>35156</v>
      </c>
      <c r="S66" s="67">
        <f t="shared" si="6"/>
        <v>17578</v>
      </c>
      <c r="U66" s="68">
        <v>42644</v>
      </c>
      <c r="V66" s="14" t="s">
        <v>14</v>
      </c>
      <c r="W66" s="15" t="s">
        <v>19</v>
      </c>
    </row>
    <row r="67" spans="1:23" ht="82.5">
      <c r="A67" s="64">
        <v>2</v>
      </c>
      <c r="B67" s="65" t="s">
        <v>103</v>
      </c>
      <c r="C67" s="44" t="s">
        <v>104</v>
      </c>
      <c r="D67" s="77" t="s">
        <v>212</v>
      </c>
      <c r="E67" s="15" t="s">
        <v>105</v>
      </c>
      <c r="F67" s="66">
        <v>9829</v>
      </c>
      <c r="G67" s="67">
        <v>4530</v>
      </c>
      <c r="H67" s="67">
        <v>624</v>
      </c>
      <c r="I67" s="67">
        <v>491</v>
      </c>
      <c r="J67" s="67">
        <f>SUM(F67:I67)</f>
        <v>15474</v>
      </c>
      <c r="K67" s="67">
        <f t="shared" si="43"/>
        <v>1179.48</v>
      </c>
      <c r="L67" s="67">
        <f t="shared" si="44"/>
        <v>294.87</v>
      </c>
      <c r="M67" s="67">
        <v>1323.48</v>
      </c>
      <c r="N67" s="67">
        <f t="shared" si="45"/>
        <v>2797.83</v>
      </c>
      <c r="O67" s="67">
        <f t="shared" si="46"/>
        <v>12676.17</v>
      </c>
      <c r="P67" s="67">
        <f t="shared" si="7"/>
        <v>13105.333333333332</v>
      </c>
      <c r="Q67" s="67">
        <f t="shared" si="4"/>
        <v>6552.6666666666661</v>
      </c>
      <c r="R67" s="67">
        <f t="shared" si="5"/>
        <v>6040</v>
      </c>
      <c r="S67" s="67">
        <f t="shared" si="6"/>
        <v>3020</v>
      </c>
      <c r="U67" s="68">
        <v>35065</v>
      </c>
      <c r="V67" s="14" t="s">
        <v>14</v>
      </c>
      <c r="W67" s="15" t="s">
        <v>15</v>
      </c>
    </row>
    <row r="68" spans="1:23">
      <c r="A68" s="62" t="s">
        <v>106</v>
      </c>
      <c r="B68" s="75"/>
      <c r="C68" s="43"/>
      <c r="F68" s="76"/>
      <c r="G68" s="11"/>
      <c r="H68" s="11"/>
      <c r="I68" s="11"/>
      <c r="J68" s="11"/>
      <c r="K68" s="11"/>
      <c r="L68" s="11"/>
      <c r="M68" s="11"/>
      <c r="N68" s="11"/>
      <c r="O68" s="11"/>
    </row>
    <row r="69" spans="1:23" ht="90.75">
      <c r="A69" s="64">
        <v>1</v>
      </c>
      <c r="B69" s="65" t="s">
        <v>107</v>
      </c>
      <c r="C69" s="44" t="s">
        <v>17</v>
      </c>
      <c r="D69" s="77" t="s">
        <v>213</v>
      </c>
      <c r="E69" s="15" t="s">
        <v>29</v>
      </c>
      <c r="F69" s="66">
        <v>14633</v>
      </c>
      <c r="G69" s="67">
        <v>5367</v>
      </c>
      <c r="H69" s="67"/>
      <c r="I69" s="67"/>
      <c r="J69" s="67">
        <f>+F69+G69</f>
        <v>20000</v>
      </c>
      <c r="K69" s="67">
        <f>+F69*0.12</f>
        <v>1755.96</v>
      </c>
      <c r="L69" s="67">
        <f>+F69*0.03</f>
        <v>438.99</v>
      </c>
      <c r="M69" s="67"/>
      <c r="N69" s="67">
        <f>+L69+K69+M69</f>
        <v>2194.9499999999998</v>
      </c>
      <c r="O69" s="67">
        <f>+J69-N69</f>
        <v>17805.05</v>
      </c>
      <c r="P69" s="67">
        <f t="shared" si="7"/>
        <v>19510.666666666664</v>
      </c>
      <c r="Q69" s="67">
        <f t="shared" si="4"/>
        <v>9755.3333333333321</v>
      </c>
      <c r="R69" s="67">
        <f t="shared" si="5"/>
        <v>7156</v>
      </c>
      <c r="S69" s="67">
        <f t="shared" si="6"/>
        <v>3578</v>
      </c>
      <c r="U69" s="68">
        <v>42644</v>
      </c>
      <c r="V69" s="14" t="s">
        <v>14</v>
      </c>
      <c r="W69" s="15" t="s">
        <v>19</v>
      </c>
    </row>
    <row r="70" spans="1:23" ht="66">
      <c r="A70" s="64">
        <v>2</v>
      </c>
      <c r="B70" s="65" t="s">
        <v>108</v>
      </c>
      <c r="C70" s="44" t="s">
        <v>37</v>
      </c>
      <c r="D70" s="77" t="s">
        <v>213</v>
      </c>
      <c r="E70" s="15" t="s">
        <v>29</v>
      </c>
      <c r="F70" s="66">
        <v>11303</v>
      </c>
      <c r="G70" s="67">
        <v>13697</v>
      </c>
      <c r="H70" s="67"/>
      <c r="I70" s="67"/>
      <c r="J70" s="67">
        <f>+F70+G70</f>
        <v>25000</v>
      </c>
      <c r="K70" s="67">
        <f t="shared" ref="K70:K72" si="47">+F70*0.12</f>
        <v>1356.36</v>
      </c>
      <c r="L70" s="67">
        <f t="shared" ref="L70:L72" si="48">+F70*0.03</f>
        <v>339.09</v>
      </c>
      <c r="M70" s="67"/>
      <c r="N70" s="67">
        <f t="shared" ref="N70:N72" si="49">+L70+K70+M70</f>
        <v>1695.4499999999998</v>
      </c>
      <c r="O70" s="67">
        <f t="shared" ref="O70:O72" si="50">+J70-N70</f>
        <v>23304.55</v>
      </c>
      <c r="P70" s="67">
        <f t="shared" si="7"/>
        <v>15070.666666666666</v>
      </c>
      <c r="Q70" s="67">
        <f t="shared" si="4"/>
        <v>7535.333333333333</v>
      </c>
      <c r="R70" s="67">
        <f t="shared" si="5"/>
        <v>18262.666666666668</v>
      </c>
      <c r="S70" s="67">
        <f t="shared" si="6"/>
        <v>9131.3333333333339</v>
      </c>
      <c r="U70" s="68">
        <v>42644</v>
      </c>
      <c r="V70" s="14" t="s">
        <v>14</v>
      </c>
      <c r="W70" s="15" t="s">
        <v>38</v>
      </c>
    </row>
    <row r="71" spans="1:23" ht="82.5">
      <c r="A71" s="64">
        <v>3</v>
      </c>
      <c r="B71" s="65" t="s">
        <v>109</v>
      </c>
      <c r="C71" s="44" t="s">
        <v>12</v>
      </c>
      <c r="D71" s="77" t="s">
        <v>213</v>
      </c>
      <c r="E71" s="15" t="s">
        <v>110</v>
      </c>
      <c r="F71" s="66">
        <v>6894</v>
      </c>
      <c r="G71" s="67">
        <v>3140</v>
      </c>
      <c r="H71" s="67"/>
      <c r="I71" s="67"/>
      <c r="J71" s="67">
        <f>+F71+G71</f>
        <v>10034</v>
      </c>
      <c r="K71" s="67">
        <f t="shared" si="47"/>
        <v>827.28</v>
      </c>
      <c r="L71" s="67">
        <f t="shared" si="48"/>
        <v>206.82</v>
      </c>
      <c r="M71" s="67"/>
      <c r="N71" s="67">
        <f t="shared" si="49"/>
        <v>1034.0999999999999</v>
      </c>
      <c r="O71" s="67">
        <f t="shared" si="50"/>
        <v>8999.9</v>
      </c>
      <c r="P71" s="67">
        <f t="shared" si="7"/>
        <v>9192</v>
      </c>
      <c r="Q71" s="67">
        <f t="shared" si="4"/>
        <v>4596</v>
      </c>
      <c r="R71" s="67">
        <f t="shared" si="5"/>
        <v>4186.666666666667</v>
      </c>
      <c r="S71" s="67">
        <f t="shared" si="6"/>
        <v>2093.3333333333335</v>
      </c>
      <c r="U71" s="68">
        <v>42644</v>
      </c>
      <c r="V71" s="14" t="s">
        <v>14</v>
      </c>
      <c r="W71" s="15" t="s">
        <v>15</v>
      </c>
    </row>
    <row r="72" spans="1:23" ht="99">
      <c r="A72" s="64">
        <v>4</v>
      </c>
      <c r="B72" s="65" t="s">
        <v>111</v>
      </c>
      <c r="C72" s="44" t="s">
        <v>32</v>
      </c>
      <c r="D72" s="77" t="s">
        <v>213</v>
      </c>
      <c r="E72" s="15" t="s">
        <v>25</v>
      </c>
      <c r="F72" s="66">
        <v>2359</v>
      </c>
      <c r="G72" s="67">
        <v>3641</v>
      </c>
      <c r="H72" s="67"/>
      <c r="I72" s="67"/>
      <c r="J72" s="67">
        <f>+G72+F72</f>
        <v>6000</v>
      </c>
      <c r="K72" s="67">
        <f t="shared" si="47"/>
        <v>283.08</v>
      </c>
      <c r="L72" s="67">
        <f t="shared" si="48"/>
        <v>70.77</v>
      </c>
      <c r="M72" s="67"/>
      <c r="N72" s="67">
        <f t="shared" si="49"/>
        <v>353.84999999999997</v>
      </c>
      <c r="O72" s="67">
        <f t="shared" si="50"/>
        <v>5646.15</v>
      </c>
      <c r="P72" s="67">
        <f t="shared" si="7"/>
        <v>3145.3333333333335</v>
      </c>
      <c r="Q72" s="67">
        <f t="shared" si="4"/>
        <v>1572.6666666666667</v>
      </c>
      <c r="R72" s="67">
        <f t="shared" si="5"/>
        <v>4854.6666666666661</v>
      </c>
      <c r="S72" s="67">
        <f t="shared" si="6"/>
        <v>2427.333333333333</v>
      </c>
      <c r="U72" s="68">
        <v>42705</v>
      </c>
      <c r="V72" s="14" t="s">
        <v>14</v>
      </c>
      <c r="W72" s="15" t="s">
        <v>34</v>
      </c>
    </row>
    <row r="73" spans="1:23">
      <c r="A73" s="62" t="s">
        <v>112</v>
      </c>
      <c r="B73" s="75"/>
      <c r="C73" s="43"/>
      <c r="F73" s="76"/>
      <c r="G73" s="11"/>
      <c r="H73" s="11"/>
      <c r="I73" s="11"/>
      <c r="J73" s="11"/>
      <c r="K73" s="11"/>
      <c r="L73" s="11"/>
      <c r="M73" s="11"/>
      <c r="N73" s="11"/>
      <c r="O73" s="11"/>
    </row>
    <row r="74" spans="1:23" ht="82.5">
      <c r="A74" s="64">
        <v>1</v>
      </c>
      <c r="B74" s="65" t="s">
        <v>113</v>
      </c>
      <c r="C74" s="44" t="s">
        <v>12</v>
      </c>
      <c r="D74" s="77" t="s">
        <v>214</v>
      </c>
      <c r="E74" s="15" t="s">
        <v>29</v>
      </c>
      <c r="F74" s="66">
        <v>6894</v>
      </c>
      <c r="G74" s="67">
        <v>4138</v>
      </c>
      <c r="H74" s="67"/>
      <c r="I74" s="67"/>
      <c r="J74" s="67">
        <f>+F74+G74</f>
        <v>11032</v>
      </c>
      <c r="K74" s="67">
        <f>+F74*0.12</f>
        <v>827.28</v>
      </c>
      <c r="L74" s="67">
        <f>+F74*0.03</f>
        <v>206.82</v>
      </c>
      <c r="M74" s="67"/>
      <c r="N74" s="67">
        <f>+M74+L74+K74</f>
        <v>1034.0999999999999</v>
      </c>
      <c r="O74" s="67">
        <f>+J74-N74</f>
        <v>9997.9</v>
      </c>
      <c r="P74" s="67">
        <f t="shared" ref="P74:P140" si="51">+F74/30*40</f>
        <v>9192</v>
      </c>
      <c r="Q74" s="67">
        <f t="shared" si="4"/>
        <v>4596</v>
      </c>
      <c r="R74" s="67">
        <f t="shared" si="5"/>
        <v>5517.3333333333339</v>
      </c>
      <c r="S74" s="67">
        <f t="shared" si="6"/>
        <v>2758.666666666667</v>
      </c>
      <c r="U74" s="68">
        <v>42644</v>
      </c>
      <c r="V74" s="14" t="s">
        <v>14</v>
      </c>
      <c r="W74" s="15" t="s">
        <v>15</v>
      </c>
    </row>
    <row r="75" spans="1:23" ht="123.75">
      <c r="A75" s="64">
        <v>2</v>
      </c>
      <c r="B75" s="65" t="s">
        <v>114</v>
      </c>
      <c r="C75" s="44" t="s">
        <v>21</v>
      </c>
      <c r="D75" s="77" t="s">
        <v>214</v>
      </c>
      <c r="E75" s="15" t="s">
        <v>65</v>
      </c>
      <c r="F75" s="66">
        <v>6894</v>
      </c>
      <c r="G75" s="67">
        <v>6141</v>
      </c>
      <c r="H75" s="67"/>
      <c r="I75" s="67"/>
      <c r="J75" s="67">
        <f>+F75+G75</f>
        <v>13035</v>
      </c>
      <c r="K75" s="67">
        <f t="shared" ref="K75:K77" si="52">+F75*0.12</f>
        <v>827.28</v>
      </c>
      <c r="L75" s="67">
        <f t="shared" ref="L75:L77" si="53">+F75*0.03</f>
        <v>206.82</v>
      </c>
      <c r="M75" s="67"/>
      <c r="N75" s="67">
        <f t="shared" ref="N75:N77" si="54">+M75+L75+K75</f>
        <v>1034.0999999999999</v>
      </c>
      <c r="O75" s="67">
        <f t="shared" ref="O75:O77" si="55">+J75-N75</f>
        <v>12000.9</v>
      </c>
      <c r="P75" s="67">
        <f t="shared" si="51"/>
        <v>9192</v>
      </c>
      <c r="Q75" s="67">
        <f t="shared" ref="Q75:Q140" si="56">+F75/30*20</f>
        <v>4596</v>
      </c>
      <c r="R75" s="67">
        <f t="shared" ref="R75:R140" si="57">+G75/30*40</f>
        <v>8188</v>
      </c>
      <c r="S75" s="67">
        <f t="shared" ref="S75:S140" si="58">+G75/30*20</f>
        <v>4094</v>
      </c>
      <c r="U75" s="68">
        <v>42644</v>
      </c>
      <c r="V75" s="14" t="s">
        <v>14</v>
      </c>
      <c r="W75" s="15" t="s">
        <v>23</v>
      </c>
    </row>
    <row r="76" spans="1:23" ht="66">
      <c r="A76" s="64">
        <v>3</v>
      </c>
      <c r="B76" s="65" t="s">
        <v>115</v>
      </c>
      <c r="C76" s="44" t="s">
        <v>37</v>
      </c>
      <c r="D76" s="77" t="s">
        <v>214</v>
      </c>
      <c r="E76" s="15" t="s">
        <v>116</v>
      </c>
      <c r="F76" s="66">
        <v>11303</v>
      </c>
      <c r="G76" s="67">
        <v>8392</v>
      </c>
      <c r="H76" s="67"/>
      <c r="I76" s="67"/>
      <c r="J76" s="67">
        <f>+F76+G76</f>
        <v>19695</v>
      </c>
      <c r="K76" s="67">
        <f t="shared" si="52"/>
        <v>1356.36</v>
      </c>
      <c r="L76" s="67">
        <f t="shared" si="53"/>
        <v>339.09</v>
      </c>
      <c r="M76" s="67"/>
      <c r="N76" s="67">
        <f t="shared" si="54"/>
        <v>1695.4499999999998</v>
      </c>
      <c r="O76" s="67">
        <f t="shared" si="55"/>
        <v>17999.55</v>
      </c>
      <c r="P76" s="67">
        <f t="shared" si="51"/>
        <v>15070.666666666666</v>
      </c>
      <c r="Q76" s="67">
        <f t="shared" si="56"/>
        <v>7535.333333333333</v>
      </c>
      <c r="R76" s="67">
        <f t="shared" si="57"/>
        <v>11189.333333333334</v>
      </c>
      <c r="S76" s="67">
        <f t="shared" si="58"/>
        <v>5594.666666666667</v>
      </c>
      <c r="U76" s="68">
        <v>42675</v>
      </c>
      <c r="V76" s="14" t="s">
        <v>14</v>
      </c>
      <c r="W76" s="15" t="s">
        <v>38</v>
      </c>
    </row>
    <row r="77" spans="1:23" ht="123.75">
      <c r="A77" s="64">
        <v>4</v>
      </c>
      <c r="B77" s="65" t="s">
        <v>117</v>
      </c>
      <c r="C77" s="44" t="s">
        <v>21</v>
      </c>
      <c r="D77" s="77" t="s">
        <v>214</v>
      </c>
      <c r="E77" s="15" t="s">
        <v>29</v>
      </c>
      <c r="F77" s="66">
        <v>6894</v>
      </c>
      <c r="G77" s="67">
        <v>3977</v>
      </c>
      <c r="H77" s="67"/>
      <c r="I77" s="67"/>
      <c r="J77" s="67">
        <f>+F77+G77</f>
        <v>10871</v>
      </c>
      <c r="K77" s="67">
        <f t="shared" si="52"/>
        <v>827.28</v>
      </c>
      <c r="L77" s="67">
        <f t="shared" si="53"/>
        <v>206.82</v>
      </c>
      <c r="M77" s="67"/>
      <c r="N77" s="67">
        <f t="shared" si="54"/>
        <v>1034.0999999999999</v>
      </c>
      <c r="O77" s="67">
        <f t="shared" si="55"/>
        <v>9836.9</v>
      </c>
      <c r="P77" s="67">
        <f t="shared" si="51"/>
        <v>9192</v>
      </c>
      <c r="Q77" s="67">
        <f t="shared" si="56"/>
        <v>4596</v>
      </c>
      <c r="R77" s="67">
        <f t="shared" si="57"/>
        <v>5302.6666666666661</v>
      </c>
      <c r="S77" s="67">
        <f t="shared" si="58"/>
        <v>2651.333333333333</v>
      </c>
      <c r="U77" s="68">
        <v>42476</v>
      </c>
      <c r="V77" s="14" t="s">
        <v>14</v>
      </c>
      <c r="W77" s="15" t="s">
        <v>23</v>
      </c>
    </row>
    <row r="78" spans="1:23">
      <c r="A78" s="62" t="s">
        <v>118</v>
      </c>
      <c r="B78" s="75"/>
      <c r="C78" s="43"/>
      <c r="F78" s="76"/>
      <c r="G78" s="11"/>
      <c r="H78" s="11"/>
      <c r="I78" s="11"/>
      <c r="J78" s="11"/>
      <c r="K78" s="11"/>
      <c r="L78" s="11"/>
      <c r="M78" s="11"/>
      <c r="N78" s="11"/>
      <c r="O78" s="11"/>
    </row>
    <row r="79" spans="1:23" ht="66">
      <c r="A79" s="64">
        <v>1</v>
      </c>
      <c r="B79" s="65" t="s">
        <v>119</v>
      </c>
      <c r="C79" s="44" t="s">
        <v>37</v>
      </c>
      <c r="D79" s="77" t="s">
        <v>215</v>
      </c>
      <c r="E79" s="15" t="s">
        <v>29</v>
      </c>
      <c r="F79" s="66">
        <v>11303</v>
      </c>
      <c r="G79" s="67">
        <v>3697</v>
      </c>
      <c r="H79" s="67"/>
      <c r="I79" s="67"/>
      <c r="J79" s="67">
        <f>+F79+G79</f>
        <v>15000</v>
      </c>
      <c r="K79" s="67">
        <f>+F79*0.12</f>
        <v>1356.36</v>
      </c>
      <c r="L79" s="67">
        <f>+F79*0.03</f>
        <v>339.09</v>
      </c>
      <c r="M79" s="67"/>
      <c r="N79" s="67">
        <f>+L79+K79+M79</f>
        <v>1695.4499999999998</v>
      </c>
      <c r="O79" s="67">
        <f>+J79-N79</f>
        <v>13304.55</v>
      </c>
      <c r="P79" s="67">
        <f t="shared" si="51"/>
        <v>15070.666666666666</v>
      </c>
      <c r="Q79" s="67">
        <f t="shared" si="56"/>
        <v>7535.333333333333</v>
      </c>
      <c r="R79" s="67">
        <f t="shared" si="57"/>
        <v>4929.333333333333</v>
      </c>
      <c r="S79" s="67">
        <f t="shared" si="58"/>
        <v>2464.6666666666665</v>
      </c>
      <c r="U79" s="68">
        <v>42675</v>
      </c>
      <c r="V79" s="14" t="s">
        <v>14</v>
      </c>
      <c r="W79" s="15" t="s">
        <v>38</v>
      </c>
    </row>
    <row r="80" spans="1:23" ht="90.75">
      <c r="A80" s="83">
        <v>2</v>
      </c>
      <c r="B80" s="65" t="s">
        <v>120</v>
      </c>
      <c r="C80" s="44" t="s">
        <v>17</v>
      </c>
      <c r="D80" s="77" t="s">
        <v>215</v>
      </c>
      <c r="E80" s="15" t="s">
        <v>121</v>
      </c>
      <c r="F80" s="66">
        <v>14633</v>
      </c>
      <c r="G80" s="67">
        <v>4367</v>
      </c>
      <c r="H80" s="67"/>
      <c r="I80" s="67"/>
      <c r="J80" s="67">
        <f>+F80+G80</f>
        <v>19000</v>
      </c>
      <c r="K80" s="67">
        <f t="shared" ref="K80:K82" si="59">+F80*0.12</f>
        <v>1755.96</v>
      </c>
      <c r="L80" s="67">
        <f t="shared" ref="L80:L82" si="60">+F80*0.03</f>
        <v>438.99</v>
      </c>
      <c r="M80" s="67"/>
      <c r="N80" s="67">
        <f t="shared" ref="N80:N82" si="61">+L80+K80+M80</f>
        <v>2194.9499999999998</v>
      </c>
      <c r="O80" s="67">
        <f t="shared" ref="O80:O82" si="62">+J80-N80</f>
        <v>16805.05</v>
      </c>
      <c r="P80" s="67">
        <f t="shared" si="51"/>
        <v>19510.666666666664</v>
      </c>
      <c r="Q80" s="67">
        <f t="shared" si="56"/>
        <v>9755.3333333333321</v>
      </c>
      <c r="R80" s="67">
        <f t="shared" si="57"/>
        <v>5822.6666666666661</v>
      </c>
      <c r="S80" s="67">
        <f t="shared" si="58"/>
        <v>2911.333333333333</v>
      </c>
      <c r="U80" s="68">
        <v>41579</v>
      </c>
      <c r="V80" s="14" t="s">
        <v>14</v>
      </c>
      <c r="W80" s="15" t="s">
        <v>19</v>
      </c>
    </row>
    <row r="81" spans="1:23" ht="66">
      <c r="A81" s="83">
        <v>3</v>
      </c>
      <c r="B81" s="65" t="s">
        <v>122</v>
      </c>
      <c r="C81" s="44" t="s">
        <v>37</v>
      </c>
      <c r="D81" s="77" t="s">
        <v>215</v>
      </c>
      <c r="E81" s="15" t="s">
        <v>43</v>
      </c>
      <c r="F81" s="66">
        <v>11303</v>
      </c>
      <c r="G81" s="67">
        <v>3697</v>
      </c>
      <c r="H81" s="67"/>
      <c r="I81" s="67"/>
      <c r="J81" s="67">
        <f>+F81+G81</f>
        <v>15000</v>
      </c>
      <c r="K81" s="67">
        <f t="shared" si="59"/>
        <v>1356.36</v>
      </c>
      <c r="L81" s="67">
        <f t="shared" si="60"/>
        <v>339.09</v>
      </c>
      <c r="M81" s="67"/>
      <c r="N81" s="67">
        <f t="shared" si="61"/>
        <v>1695.4499999999998</v>
      </c>
      <c r="O81" s="67">
        <f t="shared" si="62"/>
        <v>13304.55</v>
      </c>
      <c r="P81" s="67">
        <f t="shared" si="51"/>
        <v>15070.666666666666</v>
      </c>
      <c r="Q81" s="67">
        <f t="shared" si="56"/>
        <v>7535.333333333333</v>
      </c>
      <c r="R81" s="67">
        <f t="shared" si="57"/>
        <v>4929.333333333333</v>
      </c>
      <c r="S81" s="67">
        <f t="shared" si="58"/>
        <v>2464.6666666666665</v>
      </c>
      <c r="U81" s="68">
        <v>41548</v>
      </c>
      <c r="V81" s="14" t="s">
        <v>14</v>
      </c>
      <c r="W81" s="15" t="s">
        <v>38</v>
      </c>
    </row>
    <row r="82" spans="1:23" ht="99">
      <c r="A82" s="83">
        <v>4</v>
      </c>
      <c r="B82" s="65" t="s">
        <v>123</v>
      </c>
      <c r="C82" s="44" t="s">
        <v>32</v>
      </c>
      <c r="D82" s="77" t="s">
        <v>215</v>
      </c>
      <c r="E82" s="15" t="s">
        <v>124</v>
      </c>
      <c r="F82" s="66">
        <v>2359</v>
      </c>
      <c r="G82" s="67">
        <v>4641</v>
      </c>
      <c r="H82" s="67"/>
      <c r="I82" s="67"/>
      <c r="J82" s="67">
        <f>+F82+G82</f>
        <v>7000</v>
      </c>
      <c r="K82" s="67">
        <f t="shared" si="59"/>
        <v>283.08</v>
      </c>
      <c r="L82" s="67">
        <f t="shared" si="60"/>
        <v>70.77</v>
      </c>
      <c r="M82" s="67"/>
      <c r="N82" s="67">
        <f t="shared" si="61"/>
        <v>353.84999999999997</v>
      </c>
      <c r="O82" s="67">
        <f t="shared" si="62"/>
        <v>6646.15</v>
      </c>
      <c r="P82" s="67">
        <f t="shared" si="51"/>
        <v>3145.3333333333335</v>
      </c>
      <c r="Q82" s="67">
        <f t="shared" si="56"/>
        <v>1572.6666666666667</v>
      </c>
      <c r="R82" s="67">
        <f t="shared" si="57"/>
        <v>6188</v>
      </c>
      <c r="S82" s="67">
        <f t="shared" si="58"/>
        <v>3094</v>
      </c>
      <c r="U82" s="68">
        <v>42644</v>
      </c>
      <c r="V82" s="14" t="s">
        <v>14</v>
      </c>
      <c r="W82" s="15" t="s">
        <v>34</v>
      </c>
    </row>
    <row r="83" spans="1:23">
      <c r="A83" s="62" t="s">
        <v>125</v>
      </c>
      <c r="B83" s="75"/>
      <c r="C83" s="43"/>
      <c r="F83" s="76"/>
      <c r="G83" s="11"/>
      <c r="H83" s="11"/>
      <c r="I83" s="11"/>
      <c r="J83" s="11"/>
      <c r="K83" s="11"/>
      <c r="L83" s="11"/>
      <c r="M83" s="11"/>
      <c r="N83" s="11"/>
      <c r="O83" s="11"/>
    </row>
    <row r="84" spans="1:23" ht="123.75">
      <c r="A84" s="64">
        <v>1</v>
      </c>
      <c r="B84" s="65" t="s">
        <v>126</v>
      </c>
      <c r="C84" s="44" t="s">
        <v>21</v>
      </c>
      <c r="D84" s="77" t="s">
        <v>216</v>
      </c>
      <c r="E84" s="15" t="s">
        <v>127</v>
      </c>
      <c r="F84" s="66">
        <v>6894</v>
      </c>
      <c r="G84" s="67">
        <v>3106</v>
      </c>
      <c r="H84" s="67"/>
      <c r="I84" s="67"/>
      <c r="J84" s="67">
        <f>+G84+F84</f>
        <v>10000</v>
      </c>
      <c r="K84" s="67">
        <f>+F84*0.12</f>
        <v>827.28</v>
      </c>
      <c r="L84" s="67">
        <f>+F84*0.03</f>
        <v>206.82</v>
      </c>
      <c r="M84" s="67"/>
      <c r="N84" s="67">
        <f>+K84+L84+M84</f>
        <v>1034.0999999999999</v>
      </c>
      <c r="O84" s="67">
        <f>+J84-N84</f>
        <v>8965.9</v>
      </c>
      <c r="P84" s="67">
        <f t="shared" si="51"/>
        <v>9192</v>
      </c>
      <c r="Q84" s="67">
        <f t="shared" si="56"/>
        <v>4596</v>
      </c>
      <c r="R84" s="67">
        <f t="shared" si="57"/>
        <v>4141.333333333333</v>
      </c>
      <c r="S84" s="67">
        <f t="shared" si="58"/>
        <v>2070.6666666666665</v>
      </c>
      <c r="U84" s="68">
        <v>42691</v>
      </c>
      <c r="V84" s="14" t="s">
        <v>14</v>
      </c>
      <c r="W84" s="15" t="s">
        <v>23</v>
      </c>
    </row>
    <row r="85" spans="1:23" ht="123.75">
      <c r="A85" s="64">
        <v>2</v>
      </c>
      <c r="B85" s="65" t="s">
        <v>128</v>
      </c>
      <c r="C85" s="44" t="s">
        <v>21</v>
      </c>
      <c r="D85" s="77" t="s">
        <v>216</v>
      </c>
      <c r="E85" s="15" t="s">
        <v>129</v>
      </c>
      <c r="F85" s="66">
        <v>6894</v>
      </c>
      <c r="G85" s="67">
        <v>3106</v>
      </c>
      <c r="H85" s="67"/>
      <c r="I85" s="67"/>
      <c r="J85" s="67">
        <f>+F85+G85</f>
        <v>10000</v>
      </c>
      <c r="K85" s="67">
        <f t="shared" ref="K85:K89" si="63">+F85*0.12</f>
        <v>827.28</v>
      </c>
      <c r="L85" s="67">
        <f t="shared" ref="L85:L89" si="64">+F85*0.03</f>
        <v>206.82</v>
      </c>
      <c r="M85" s="67"/>
      <c r="N85" s="67">
        <f t="shared" ref="N85:N89" si="65">+K85+L85+M85</f>
        <v>1034.0999999999999</v>
      </c>
      <c r="O85" s="67">
        <f t="shared" ref="O85:O89" si="66">+J85-N85</f>
        <v>8965.9</v>
      </c>
      <c r="P85" s="67">
        <f t="shared" si="51"/>
        <v>9192</v>
      </c>
      <c r="Q85" s="67">
        <f t="shared" si="56"/>
        <v>4596</v>
      </c>
      <c r="R85" s="67">
        <f t="shared" si="57"/>
        <v>4141.333333333333</v>
      </c>
      <c r="S85" s="67">
        <f t="shared" si="58"/>
        <v>2070.6666666666665</v>
      </c>
      <c r="U85" s="68">
        <v>42675</v>
      </c>
      <c r="V85" s="14" t="s">
        <v>14</v>
      </c>
      <c r="W85" s="15" t="s">
        <v>23</v>
      </c>
    </row>
    <row r="86" spans="1:23" ht="66">
      <c r="A86" s="64">
        <v>3</v>
      </c>
      <c r="B86" s="65" t="s">
        <v>130</v>
      </c>
      <c r="C86" s="44" t="s">
        <v>37</v>
      </c>
      <c r="D86" s="77" t="s">
        <v>216</v>
      </c>
      <c r="E86" s="15" t="s">
        <v>90</v>
      </c>
      <c r="F86" s="66">
        <v>11303</v>
      </c>
      <c r="G86" s="67">
        <v>4697</v>
      </c>
      <c r="H86" s="67"/>
      <c r="I86" s="67"/>
      <c r="J86" s="67">
        <f>+F86+G86</f>
        <v>16000</v>
      </c>
      <c r="K86" s="67">
        <f t="shared" si="63"/>
        <v>1356.36</v>
      </c>
      <c r="L86" s="67">
        <f t="shared" si="64"/>
        <v>339.09</v>
      </c>
      <c r="M86" s="67"/>
      <c r="N86" s="67">
        <f t="shared" si="65"/>
        <v>1695.4499999999998</v>
      </c>
      <c r="O86" s="67">
        <f t="shared" si="66"/>
        <v>14304.55</v>
      </c>
      <c r="P86" s="67">
        <f t="shared" si="51"/>
        <v>15070.666666666666</v>
      </c>
      <c r="Q86" s="67">
        <f t="shared" si="56"/>
        <v>7535.333333333333</v>
      </c>
      <c r="R86" s="67">
        <f t="shared" si="57"/>
        <v>6262.6666666666661</v>
      </c>
      <c r="S86" s="67">
        <f t="shared" si="58"/>
        <v>3131.333333333333</v>
      </c>
      <c r="U86" s="68">
        <v>42644</v>
      </c>
      <c r="V86" s="14" t="s">
        <v>14</v>
      </c>
      <c r="W86" s="15" t="s">
        <v>38</v>
      </c>
    </row>
    <row r="87" spans="1:23" ht="82.5">
      <c r="A87" s="64">
        <v>4</v>
      </c>
      <c r="B87" s="65" t="s">
        <v>131</v>
      </c>
      <c r="C87" s="44" t="s">
        <v>68</v>
      </c>
      <c r="D87" s="77" t="s">
        <v>216</v>
      </c>
      <c r="E87" s="15" t="s">
        <v>132</v>
      </c>
      <c r="F87" s="66">
        <v>9829</v>
      </c>
      <c r="G87" s="67">
        <v>6148</v>
      </c>
      <c r="H87" s="67">
        <v>624</v>
      </c>
      <c r="I87" s="67">
        <v>491</v>
      </c>
      <c r="J87" s="67">
        <f>SUM(F87:I87)</f>
        <v>17092</v>
      </c>
      <c r="K87" s="67">
        <f t="shared" si="63"/>
        <v>1179.48</v>
      </c>
      <c r="L87" s="67">
        <f t="shared" si="64"/>
        <v>294.87</v>
      </c>
      <c r="M87" s="67">
        <v>1323.48</v>
      </c>
      <c r="N87" s="67">
        <f t="shared" si="65"/>
        <v>2797.83</v>
      </c>
      <c r="O87" s="67">
        <f t="shared" si="66"/>
        <v>14294.17</v>
      </c>
      <c r="P87" s="67">
        <f t="shared" si="51"/>
        <v>13105.333333333332</v>
      </c>
      <c r="Q87" s="67">
        <f t="shared" si="56"/>
        <v>6552.6666666666661</v>
      </c>
      <c r="R87" s="67">
        <f t="shared" si="57"/>
        <v>8197.3333333333339</v>
      </c>
      <c r="S87" s="67">
        <f t="shared" si="58"/>
        <v>4098.666666666667</v>
      </c>
      <c r="U87" s="68">
        <v>34394</v>
      </c>
      <c r="V87" s="14" t="s">
        <v>14</v>
      </c>
      <c r="W87" s="15" t="s">
        <v>15</v>
      </c>
    </row>
    <row r="88" spans="1:23" ht="123.75">
      <c r="A88" s="64">
        <v>5</v>
      </c>
      <c r="B88" s="65" t="s">
        <v>133</v>
      </c>
      <c r="C88" s="44" t="s">
        <v>21</v>
      </c>
      <c r="D88" s="77" t="s">
        <v>216</v>
      </c>
      <c r="E88" s="15" t="s">
        <v>43</v>
      </c>
      <c r="F88" s="66">
        <v>6894</v>
      </c>
      <c r="G88" s="67">
        <v>3106</v>
      </c>
      <c r="H88" s="67"/>
      <c r="I88" s="67"/>
      <c r="J88" s="67">
        <f>+F88+G88</f>
        <v>10000</v>
      </c>
      <c r="K88" s="67">
        <f t="shared" si="63"/>
        <v>827.28</v>
      </c>
      <c r="L88" s="67">
        <f t="shared" si="64"/>
        <v>206.82</v>
      </c>
      <c r="M88" s="67"/>
      <c r="N88" s="67">
        <f t="shared" si="65"/>
        <v>1034.0999999999999</v>
      </c>
      <c r="O88" s="67">
        <f t="shared" si="66"/>
        <v>8965.9</v>
      </c>
      <c r="P88" s="67">
        <f t="shared" si="51"/>
        <v>9192</v>
      </c>
      <c r="Q88" s="67">
        <f t="shared" si="56"/>
        <v>4596</v>
      </c>
      <c r="R88" s="67">
        <f t="shared" si="57"/>
        <v>4141.333333333333</v>
      </c>
      <c r="S88" s="67">
        <f t="shared" si="58"/>
        <v>2070.6666666666665</v>
      </c>
      <c r="U88" s="68">
        <v>42675</v>
      </c>
      <c r="V88" s="14" t="s">
        <v>14</v>
      </c>
      <c r="W88" s="15" t="s">
        <v>23</v>
      </c>
    </row>
    <row r="89" spans="1:23" ht="99">
      <c r="A89" s="64">
        <v>6</v>
      </c>
      <c r="B89" s="65" t="s">
        <v>134</v>
      </c>
      <c r="C89" s="44" t="s">
        <v>32</v>
      </c>
      <c r="D89" s="77" t="s">
        <v>216</v>
      </c>
      <c r="E89" s="15" t="s">
        <v>135</v>
      </c>
      <c r="F89" s="66">
        <v>2359</v>
      </c>
      <c r="G89" s="67">
        <v>3641</v>
      </c>
      <c r="H89" s="67"/>
      <c r="I89" s="67"/>
      <c r="J89" s="67">
        <f>+F89+G89</f>
        <v>6000</v>
      </c>
      <c r="K89" s="67">
        <f t="shared" si="63"/>
        <v>283.08</v>
      </c>
      <c r="L89" s="67">
        <f t="shared" si="64"/>
        <v>70.77</v>
      </c>
      <c r="M89" s="67"/>
      <c r="N89" s="67">
        <f t="shared" si="65"/>
        <v>353.84999999999997</v>
      </c>
      <c r="O89" s="67">
        <f t="shared" si="66"/>
        <v>5646.15</v>
      </c>
      <c r="P89" s="67">
        <f t="shared" si="51"/>
        <v>3145.3333333333335</v>
      </c>
      <c r="Q89" s="67">
        <f t="shared" si="56"/>
        <v>1572.6666666666667</v>
      </c>
      <c r="R89" s="67">
        <f t="shared" si="57"/>
        <v>4854.6666666666661</v>
      </c>
      <c r="S89" s="67">
        <f t="shared" si="58"/>
        <v>2427.333333333333</v>
      </c>
      <c r="U89" s="68">
        <v>42675</v>
      </c>
      <c r="V89" s="14" t="s">
        <v>14</v>
      </c>
      <c r="W89" s="15" t="s">
        <v>34</v>
      </c>
    </row>
    <row r="90" spans="1:23">
      <c r="A90" s="62" t="s">
        <v>136</v>
      </c>
      <c r="B90" s="75"/>
      <c r="C90" s="43"/>
      <c r="F90" s="76"/>
      <c r="G90" s="11"/>
      <c r="H90" s="11"/>
      <c r="I90" s="11"/>
      <c r="J90" s="11"/>
      <c r="K90" s="11"/>
      <c r="L90" s="11"/>
      <c r="M90" s="11"/>
      <c r="N90" s="11"/>
      <c r="O90" s="11"/>
    </row>
    <row r="91" spans="1:23" ht="90.75">
      <c r="A91" s="64">
        <v>1</v>
      </c>
      <c r="B91" s="65" t="s">
        <v>137</v>
      </c>
      <c r="C91" s="44" t="s">
        <v>17</v>
      </c>
      <c r="D91" s="77" t="s">
        <v>217</v>
      </c>
      <c r="E91" s="15" t="s">
        <v>29</v>
      </c>
      <c r="F91" s="66">
        <v>14633</v>
      </c>
      <c r="G91" s="67">
        <v>16367</v>
      </c>
      <c r="H91" s="67"/>
      <c r="I91" s="67"/>
      <c r="J91" s="67">
        <f>SUM(F91:G91)</f>
        <v>31000</v>
      </c>
      <c r="K91" s="67">
        <f>+F91*0.12</f>
        <v>1755.96</v>
      </c>
      <c r="L91" s="67">
        <f>+F91*0.03</f>
        <v>438.99</v>
      </c>
      <c r="M91" s="67"/>
      <c r="N91" s="67">
        <f>+M91+L91+K91</f>
        <v>2194.9499999999998</v>
      </c>
      <c r="O91" s="67">
        <f>+J91-N91</f>
        <v>28805.05</v>
      </c>
      <c r="P91" s="67">
        <f t="shared" si="51"/>
        <v>19510.666666666664</v>
      </c>
      <c r="Q91" s="67">
        <f t="shared" si="56"/>
        <v>9755.3333333333321</v>
      </c>
      <c r="R91" s="67">
        <f t="shared" si="57"/>
        <v>21822.666666666668</v>
      </c>
      <c r="S91" s="67">
        <f t="shared" si="58"/>
        <v>10911.333333333334</v>
      </c>
      <c r="U91" s="68">
        <v>42644</v>
      </c>
      <c r="V91" s="14" t="s">
        <v>14</v>
      </c>
      <c r="W91" s="15" t="s">
        <v>19</v>
      </c>
    </row>
    <row r="92" spans="1:23" ht="123.75">
      <c r="A92" s="64">
        <v>2</v>
      </c>
      <c r="B92" s="65" t="s">
        <v>138</v>
      </c>
      <c r="C92" s="44" t="s">
        <v>21</v>
      </c>
      <c r="D92" s="77" t="s">
        <v>217</v>
      </c>
      <c r="E92" s="15" t="s">
        <v>29</v>
      </c>
      <c r="F92" s="66">
        <v>6894</v>
      </c>
      <c r="G92" s="67">
        <v>3106</v>
      </c>
      <c r="H92" s="67"/>
      <c r="I92" s="67"/>
      <c r="J92" s="67">
        <f>+F92+G92</f>
        <v>10000</v>
      </c>
      <c r="K92" s="67">
        <f t="shared" ref="K92:K93" si="67">+F92*0.12</f>
        <v>827.28</v>
      </c>
      <c r="L92" s="67">
        <f t="shared" ref="L92:L93" si="68">+F92*0.03</f>
        <v>206.82</v>
      </c>
      <c r="M92" s="67"/>
      <c r="N92" s="67">
        <f t="shared" ref="N92:N93" si="69">+M92+L92+K92</f>
        <v>1034.0999999999999</v>
      </c>
      <c r="O92" s="67">
        <f t="shared" ref="O92:O93" si="70">+J92-N92</f>
        <v>8965.9</v>
      </c>
      <c r="P92" s="67">
        <f t="shared" si="51"/>
        <v>9192</v>
      </c>
      <c r="Q92" s="67">
        <f t="shared" si="56"/>
        <v>4596</v>
      </c>
      <c r="R92" s="67">
        <f t="shared" si="57"/>
        <v>4141.333333333333</v>
      </c>
      <c r="S92" s="67">
        <f t="shared" si="58"/>
        <v>2070.6666666666665</v>
      </c>
      <c r="U92" s="68">
        <v>42644</v>
      </c>
      <c r="V92" s="14" t="s">
        <v>14</v>
      </c>
      <c r="W92" s="15" t="s">
        <v>23</v>
      </c>
    </row>
    <row r="93" spans="1:23" ht="82.5">
      <c r="A93" s="64">
        <v>3</v>
      </c>
      <c r="B93" s="65" t="s">
        <v>139</v>
      </c>
      <c r="C93" s="44" t="s">
        <v>12</v>
      </c>
      <c r="D93" s="77" t="s">
        <v>217</v>
      </c>
      <c r="E93" s="15" t="s">
        <v>29</v>
      </c>
      <c r="F93" s="66">
        <v>6894</v>
      </c>
      <c r="G93" s="67">
        <v>3140</v>
      </c>
      <c r="H93" s="67"/>
      <c r="I93" s="67"/>
      <c r="J93" s="67">
        <f>+F93+G93</f>
        <v>10034</v>
      </c>
      <c r="K93" s="67">
        <f t="shared" si="67"/>
        <v>827.28</v>
      </c>
      <c r="L93" s="67">
        <f t="shared" si="68"/>
        <v>206.82</v>
      </c>
      <c r="M93" s="67"/>
      <c r="N93" s="67">
        <f t="shared" si="69"/>
        <v>1034.0999999999999</v>
      </c>
      <c r="O93" s="67">
        <f t="shared" si="70"/>
        <v>8999.9</v>
      </c>
      <c r="P93" s="67">
        <f t="shared" si="51"/>
        <v>9192</v>
      </c>
      <c r="Q93" s="67">
        <f t="shared" si="56"/>
        <v>4596</v>
      </c>
      <c r="R93" s="67">
        <f t="shared" si="57"/>
        <v>4186.666666666667</v>
      </c>
      <c r="S93" s="67">
        <f t="shared" si="58"/>
        <v>2093.3333333333335</v>
      </c>
      <c r="U93" s="68">
        <v>42644</v>
      </c>
      <c r="V93" s="14" t="s">
        <v>14</v>
      </c>
      <c r="W93" s="15" t="s">
        <v>15</v>
      </c>
    </row>
    <row r="94" spans="1:23" ht="21.75" customHeight="1">
      <c r="A94" s="69"/>
      <c r="B94" s="70"/>
      <c r="C94" s="48"/>
      <c r="D94" s="78"/>
      <c r="E94" s="53"/>
      <c r="F94" s="71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U94" s="73"/>
      <c r="V94" s="74"/>
      <c r="W94" s="53"/>
    </row>
    <row r="95" spans="1:23" ht="18.75" customHeight="1">
      <c r="A95" s="69"/>
      <c r="B95" s="70"/>
      <c r="C95" s="48"/>
      <c r="D95" s="78"/>
      <c r="E95" s="53"/>
      <c r="F95" s="71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U95" s="73"/>
      <c r="V95" s="74"/>
      <c r="W95" s="53"/>
    </row>
    <row r="96" spans="1:23" ht="6.75" customHeight="1">
      <c r="A96" s="69"/>
      <c r="B96" s="70"/>
      <c r="C96" s="48"/>
      <c r="D96" s="78"/>
      <c r="E96" s="53"/>
      <c r="F96" s="71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U96" s="73"/>
      <c r="V96" s="74"/>
      <c r="W96" s="53"/>
    </row>
    <row r="97" spans="1:23">
      <c r="A97" s="62" t="s">
        <v>140</v>
      </c>
      <c r="B97" s="75"/>
      <c r="C97" s="43"/>
      <c r="F97" s="76"/>
      <c r="G97" s="84"/>
      <c r="H97" s="84"/>
      <c r="I97" s="84"/>
      <c r="J97" s="11"/>
      <c r="K97" s="11"/>
      <c r="L97" s="11"/>
      <c r="M97" s="11"/>
      <c r="N97" s="11"/>
      <c r="O97" s="11"/>
    </row>
    <row r="98" spans="1:23" ht="82.5">
      <c r="A98" s="64">
        <v>1</v>
      </c>
      <c r="B98" s="79" t="s">
        <v>141</v>
      </c>
      <c r="C98" s="44" t="s">
        <v>142</v>
      </c>
      <c r="D98" s="77" t="s">
        <v>219</v>
      </c>
      <c r="E98" s="79" t="s">
        <v>143</v>
      </c>
      <c r="F98" s="80">
        <v>8401</v>
      </c>
      <c r="G98" s="80">
        <v>12860</v>
      </c>
      <c r="H98" s="80"/>
      <c r="I98" s="80"/>
      <c r="J98" s="80">
        <f>+F98+G98</f>
        <v>21261</v>
      </c>
      <c r="K98" s="80">
        <f>+F98*0.12</f>
        <v>1008.12</v>
      </c>
      <c r="L98" s="80">
        <f>+F98*0.03</f>
        <v>252.03</v>
      </c>
      <c r="M98" s="80"/>
      <c r="N98" s="80">
        <f>+L98+K98+M98</f>
        <v>1260.1500000000001</v>
      </c>
      <c r="O98" s="80">
        <f>+J98-N98</f>
        <v>20000.849999999999</v>
      </c>
      <c r="P98" s="67">
        <f t="shared" si="51"/>
        <v>11201.333333333334</v>
      </c>
      <c r="Q98" s="67">
        <f t="shared" si="56"/>
        <v>5600.666666666667</v>
      </c>
      <c r="R98" s="67">
        <f t="shared" si="57"/>
        <v>17146.666666666668</v>
      </c>
      <c r="S98" s="67">
        <f t="shared" si="58"/>
        <v>8573.3333333333339</v>
      </c>
      <c r="U98" s="68">
        <v>42644</v>
      </c>
      <c r="V98" s="14" t="s">
        <v>14</v>
      </c>
      <c r="W98" s="15" t="s">
        <v>144</v>
      </c>
    </row>
    <row r="99" spans="1:23" ht="49.5">
      <c r="A99" s="64">
        <v>2</v>
      </c>
      <c r="B99" s="82" t="s">
        <v>145</v>
      </c>
      <c r="C99" s="45" t="s">
        <v>146</v>
      </c>
      <c r="D99" s="77" t="s">
        <v>219</v>
      </c>
      <c r="E99" s="65" t="s">
        <v>31</v>
      </c>
      <c r="F99" s="80">
        <v>14633</v>
      </c>
      <c r="G99" s="80">
        <v>16728</v>
      </c>
      <c r="H99" s="80"/>
      <c r="I99" s="80"/>
      <c r="J99" s="80">
        <f>+F99+G99</f>
        <v>31361</v>
      </c>
      <c r="K99" s="80">
        <f t="shared" ref="K99:K101" si="71">+F99*0.12</f>
        <v>1755.96</v>
      </c>
      <c r="L99" s="80">
        <f t="shared" ref="L99:L101" si="72">+F99*0.03</f>
        <v>438.99</v>
      </c>
      <c r="M99" s="80"/>
      <c r="N99" s="80">
        <f t="shared" ref="N99:N101" si="73">+L99+K99+M99</f>
        <v>2194.9499999999998</v>
      </c>
      <c r="O99" s="80">
        <f t="shared" ref="O99:O101" si="74">+J99-N99</f>
        <v>29166.05</v>
      </c>
      <c r="P99" s="67">
        <f t="shared" si="51"/>
        <v>19510.666666666664</v>
      </c>
      <c r="Q99" s="67">
        <f t="shared" si="56"/>
        <v>9755.3333333333321</v>
      </c>
      <c r="R99" s="67">
        <f t="shared" si="57"/>
        <v>22304</v>
      </c>
      <c r="S99" s="67">
        <f t="shared" si="58"/>
        <v>11152</v>
      </c>
      <c r="T99" s="85"/>
      <c r="U99" s="68">
        <v>42658</v>
      </c>
      <c r="V99" s="14" t="s">
        <v>14</v>
      </c>
      <c r="W99" s="15" t="s">
        <v>147</v>
      </c>
    </row>
    <row r="100" spans="1:23" ht="123.75">
      <c r="A100" s="64">
        <v>3</v>
      </c>
      <c r="B100" s="79" t="s">
        <v>148</v>
      </c>
      <c r="C100" s="44" t="s">
        <v>21</v>
      </c>
      <c r="D100" s="77" t="s">
        <v>219</v>
      </c>
      <c r="E100" s="79" t="s">
        <v>149</v>
      </c>
      <c r="F100" s="80">
        <v>6894</v>
      </c>
      <c r="G100" s="80">
        <v>9141</v>
      </c>
      <c r="H100" s="80"/>
      <c r="I100" s="80"/>
      <c r="J100" s="80">
        <f>+F100+G100</f>
        <v>16035</v>
      </c>
      <c r="K100" s="80">
        <f t="shared" si="71"/>
        <v>827.28</v>
      </c>
      <c r="L100" s="80">
        <f t="shared" si="72"/>
        <v>206.82</v>
      </c>
      <c r="M100" s="80"/>
      <c r="N100" s="80">
        <f t="shared" si="73"/>
        <v>1034.0999999999999</v>
      </c>
      <c r="O100" s="80">
        <f t="shared" si="74"/>
        <v>15000.9</v>
      </c>
      <c r="P100" s="67">
        <f t="shared" si="51"/>
        <v>9192</v>
      </c>
      <c r="Q100" s="67">
        <f t="shared" si="56"/>
        <v>4596</v>
      </c>
      <c r="R100" s="67">
        <f t="shared" si="57"/>
        <v>12188</v>
      </c>
      <c r="S100" s="67">
        <f t="shared" si="58"/>
        <v>6094</v>
      </c>
      <c r="U100" s="68">
        <v>42644</v>
      </c>
      <c r="V100" s="14" t="s">
        <v>14</v>
      </c>
      <c r="W100" s="15" t="s">
        <v>23</v>
      </c>
    </row>
    <row r="101" spans="1:23" ht="99">
      <c r="A101" s="64">
        <v>4</v>
      </c>
      <c r="B101" s="65" t="s">
        <v>150</v>
      </c>
      <c r="C101" s="44" t="s">
        <v>32</v>
      </c>
      <c r="D101" s="77" t="s">
        <v>219</v>
      </c>
      <c r="E101" s="15" t="s">
        <v>151</v>
      </c>
      <c r="F101" s="66">
        <v>2359</v>
      </c>
      <c r="G101" s="67">
        <v>5995</v>
      </c>
      <c r="H101" s="67"/>
      <c r="I101" s="67"/>
      <c r="J101" s="67">
        <f>+F101+G101</f>
        <v>8354</v>
      </c>
      <c r="K101" s="80">
        <f t="shared" si="71"/>
        <v>283.08</v>
      </c>
      <c r="L101" s="80">
        <f t="shared" si="72"/>
        <v>70.77</v>
      </c>
      <c r="M101" s="80"/>
      <c r="N101" s="80">
        <f t="shared" si="73"/>
        <v>353.84999999999997</v>
      </c>
      <c r="O101" s="80">
        <f t="shared" si="74"/>
        <v>8000.15</v>
      </c>
      <c r="P101" s="67">
        <f t="shared" si="51"/>
        <v>3145.3333333333335</v>
      </c>
      <c r="Q101" s="67">
        <f t="shared" si="56"/>
        <v>1572.6666666666667</v>
      </c>
      <c r="R101" s="67">
        <f t="shared" si="57"/>
        <v>7993.3333333333339</v>
      </c>
      <c r="S101" s="67">
        <f t="shared" si="58"/>
        <v>3996.666666666667</v>
      </c>
      <c r="U101" s="68">
        <v>42644</v>
      </c>
      <c r="V101" s="14" t="s">
        <v>14</v>
      </c>
      <c r="W101" s="15" t="s">
        <v>34</v>
      </c>
    </row>
    <row r="102" spans="1:23">
      <c r="A102" s="62" t="s">
        <v>152</v>
      </c>
      <c r="B102" s="75"/>
      <c r="C102" s="43"/>
      <c r="F102" s="76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1:23" ht="90.75">
      <c r="A103" s="64">
        <v>1</v>
      </c>
      <c r="B103" s="65" t="s">
        <v>153</v>
      </c>
      <c r="C103" s="44" t="s">
        <v>17</v>
      </c>
      <c r="D103" s="77" t="s">
        <v>219</v>
      </c>
      <c r="E103" s="15" t="s">
        <v>154</v>
      </c>
      <c r="F103" s="66">
        <v>14633</v>
      </c>
      <c r="G103" s="67">
        <v>10367</v>
      </c>
      <c r="H103" s="67"/>
      <c r="I103" s="67"/>
      <c r="J103" s="67">
        <f>+F103+G103</f>
        <v>25000</v>
      </c>
      <c r="K103" s="67">
        <f>+F103*0.12</f>
        <v>1755.96</v>
      </c>
      <c r="L103" s="67">
        <f>+F103*0.03</f>
        <v>438.99</v>
      </c>
      <c r="M103" s="67"/>
      <c r="N103" s="67">
        <f>+M103+L103+K103</f>
        <v>2194.9499999999998</v>
      </c>
      <c r="O103" s="67">
        <f>+J103-N103</f>
        <v>22805.05</v>
      </c>
      <c r="P103" s="67">
        <f t="shared" si="51"/>
        <v>19510.666666666664</v>
      </c>
      <c r="Q103" s="67">
        <f t="shared" si="56"/>
        <v>9755.3333333333321</v>
      </c>
      <c r="R103" s="67">
        <f t="shared" si="57"/>
        <v>13822.666666666666</v>
      </c>
      <c r="S103" s="67">
        <f t="shared" si="58"/>
        <v>6911.333333333333</v>
      </c>
      <c r="U103" s="68">
        <v>42675</v>
      </c>
      <c r="V103" s="14" t="s">
        <v>14</v>
      </c>
      <c r="W103" s="15" t="s">
        <v>19</v>
      </c>
    </row>
    <row r="104" spans="1:23" ht="90.75">
      <c r="A104" s="64">
        <v>2</v>
      </c>
      <c r="B104" s="65" t="s">
        <v>155</v>
      </c>
      <c r="C104" s="44" t="s">
        <v>17</v>
      </c>
      <c r="D104" s="77" t="s">
        <v>219</v>
      </c>
      <c r="E104" s="15" t="s">
        <v>29</v>
      </c>
      <c r="F104" s="66">
        <v>14633</v>
      </c>
      <c r="G104" s="67">
        <v>10367</v>
      </c>
      <c r="H104" s="67"/>
      <c r="I104" s="67"/>
      <c r="J104" s="67">
        <f>+F104+G104</f>
        <v>25000</v>
      </c>
      <c r="K104" s="67">
        <f t="shared" ref="K104:K123" si="75">+F104*0.12</f>
        <v>1755.96</v>
      </c>
      <c r="L104" s="67">
        <f t="shared" ref="L104:L123" si="76">+F104*0.03</f>
        <v>438.99</v>
      </c>
      <c r="M104" s="67"/>
      <c r="N104" s="67">
        <f t="shared" ref="N104:N123" si="77">+M104+L104+K104</f>
        <v>2194.9499999999998</v>
      </c>
      <c r="O104" s="67">
        <f t="shared" ref="O104:O123" si="78">+J104-N104</f>
        <v>22805.05</v>
      </c>
      <c r="P104" s="67">
        <f t="shared" si="51"/>
        <v>19510.666666666664</v>
      </c>
      <c r="Q104" s="67">
        <f t="shared" si="56"/>
        <v>9755.3333333333321</v>
      </c>
      <c r="R104" s="67">
        <f t="shared" si="57"/>
        <v>13822.666666666666</v>
      </c>
      <c r="S104" s="67">
        <f t="shared" si="58"/>
        <v>6911.333333333333</v>
      </c>
      <c r="U104" s="68">
        <v>42644</v>
      </c>
      <c r="V104" s="14" t="s">
        <v>14</v>
      </c>
      <c r="W104" s="15" t="s">
        <v>19</v>
      </c>
    </row>
    <row r="105" spans="1:23" ht="66">
      <c r="A105" s="64">
        <v>3</v>
      </c>
      <c r="B105" s="79" t="s">
        <v>156</v>
      </c>
      <c r="C105" s="44" t="s">
        <v>37</v>
      </c>
      <c r="D105" s="77" t="s">
        <v>219</v>
      </c>
      <c r="E105" s="79" t="s">
        <v>157</v>
      </c>
      <c r="F105" s="80">
        <v>11303</v>
      </c>
      <c r="G105" s="80">
        <v>4488</v>
      </c>
      <c r="H105" s="80">
        <v>624</v>
      </c>
      <c r="I105" s="80">
        <v>491</v>
      </c>
      <c r="J105" s="80">
        <f>SUM(F105:I105)</f>
        <v>16906</v>
      </c>
      <c r="K105" s="67">
        <f t="shared" si="75"/>
        <v>1356.36</v>
      </c>
      <c r="L105" s="67">
        <f t="shared" si="76"/>
        <v>339.09</v>
      </c>
      <c r="M105" s="67">
        <v>1696.5</v>
      </c>
      <c r="N105" s="67">
        <f t="shared" si="77"/>
        <v>3391.95</v>
      </c>
      <c r="O105" s="67">
        <f t="shared" si="78"/>
        <v>13514.05</v>
      </c>
      <c r="P105" s="67">
        <f t="shared" si="51"/>
        <v>15070.666666666666</v>
      </c>
      <c r="Q105" s="67">
        <f t="shared" si="56"/>
        <v>7535.333333333333</v>
      </c>
      <c r="R105" s="67">
        <f t="shared" si="57"/>
        <v>5984</v>
      </c>
      <c r="S105" s="67">
        <f t="shared" si="58"/>
        <v>2992</v>
      </c>
      <c r="U105" s="68">
        <v>36097</v>
      </c>
      <c r="V105" s="14" t="s">
        <v>14</v>
      </c>
      <c r="W105" s="15" t="s">
        <v>38</v>
      </c>
    </row>
    <row r="106" spans="1:23" ht="90.75">
      <c r="A106" s="64">
        <v>4</v>
      </c>
      <c r="B106" s="65" t="s">
        <v>158</v>
      </c>
      <c r="C106" s="44" t="s">
        <v>17</v>
      </c>
      <c r="D106" s="77" t="s">
        <v>219</v>
      </c>
      <c r="E106" s="15" t="s">
        <v>124</v>
      </c>
      <c r="F106" s="66">
        <v>14633</v>
      </c>
      <c r="G106" s="67">
        <v>5367</v>
      </c>
      <c r="H106" s="67"/>
      <c r="I106" s="67"/>
      <c r="J106" s="67">
        <f>+F106+G106</f>
        <v>20000</v>
      </c>
      <c r="K106" s="67">
        <f t="shared" si="75"/>
        <v>1755.96</v>
      </c>
      <c r="L106" s="67">
        <f t="shared" si="76"/>
        <v>438.99</v>
      </c>
      <c r="M106" s="67"/>
      <c r="N106" s="67">
        <f t="shared" si="77"/>
        <v>2194.9499999999998</v>
      </c>
      <c r="O106" s="67">
        <f t="shared" si="78"/>
        <v>17805.05</v>
      </c>
      <c r="P106" s="67">
        <f t="shared" si="51"/>
        <v>19510.666666666664</v>
      </c>
      <c r="Q106" s="67">
        <f t="shared" si="56"/>
        <v>9755.3333333333321</v>
      </c>
      <c r="R106" s="67">
        <f t="shared" si="57"/>
        <v>7156</v>
      </c>
      <c r="S106" s="67">
        <f t="shared" si="58"/>
        <v>3578</v>
      </c>
      <c r="U106" s="68">
        <v>42675</v>
      </c>
      <c r="V106" s="14" t="s">
        <v>14</v>
      </c>
      <c r="W106" s="15" t="s">
        <v>19</v>
      </c>
    </row>
    <row r="107" spans="1:23" ht="49.5">
      <c r="A107" s="64">
        <v>5</v>
      </c>
      <c r="B107" s="79" t="s">
        <v>159</v>
      </c>
      <c r="C107" s="44" t="s">
        <v>146</v>
      </c>
      <c r="D107" s="77" t="s">
        <v>219</v>
      </c>
      <c r="E107" s="79" t="s">
        <v>160</v>
      </c>
      <c r="F107" s="80">
        <v>14633</v>
      </c>
      <c r="G107" s="80">
        <v>10480</v>
      </c>
      <c r="H107" s="80">
        <v>624</v>
      </c>
      <c r="I107" s="80"/>
      <c r="J107" s="80">
        <f>SUM(F107:I107)</f>
        <v>25737</v>
      </c>
      <c r="K107" s="67">
        <f t="shared" si="75"/>
        <v>1755.96</v>
      </c>
      <c r="L107" s="67">
        <f t="shared" si="76"/>
        <v>438.99</v>
      </c>
      <c r="M107" s="67">
        <v>2526.2199999999998</v>
      </c>
      <c r="N107" s="67">
        <f t="shared" si="77"/>
        <v>4721.17</v>
      </c>
      <c r="O107" s="67">
        <f t="shared" si="78"/>
        <v>21015.83</v>
      </c>
      <c r="P107" s="67">
        <f t="shared" si="51"/>
        <v>19510.666666666664</v>
      </c>
      <c r="Q107" s="67">
        <f t="shared" si="56"/>
        <v>9755.3333333333321</v>
      </c>
      <c r="R107" s="67">
        <f t="shared" si="57"/>
        <v>13973.333333333332</v>
      </c>
      <c r="S107" s="67">
        <f t="shared" si="58"/>
        <v>6986.6666666666661</v>
      </c>
      <c r="U107" s="68">
        <v>33909</v>
      </c>
      <c r="V107" s="14" t="s">
        <v>14</v>
      </c>
      <c r="W107" s="15" t="s">
        <v>147</v>
      </c>
    </row>
    <row r="108" spans="1:23" ht="90.75">
      <c r="A108" s="64">
        <v>6</v>
      </c>
      <c r="B108" s="79" t="s">
        <v>161</v>
      </c>
      <c r="C108" s="44" t="s">
        <v>17</v>
      </c>
      <c r="D108" s="78" t="s">
        <v>218</v>
      </c>
      <c r="E108" s="79" t="s">
        <v>29</v>
      </c>
      <c r="F108" s="80">
        <v>17063</v>
      </c>
      <c r="G108" s="80">
        <v>19333</v>
      </c>
      <c r="H108" s="80">
        <v>624</v>
      </c>
      <c r="I108" s="80"/>
      <c r="J108" s="80">
        <f>SUM(F108:I108)</f>
        <v>37020</v>
      </c>
      <c r="K108" s="67">
        <f t="shared" si="75"/>
        <v>2047.56</v>
      </c>
      <c r="L108" s="67">
        <f t="shared" si="76"/>
        <v>511.89</v>
      </c>
      <c r="M108" s="67">
        <v>3164.62</v>
      </c>
      <c r="N108" s="67">
        <f t="shared" si="77"/>
        <v>5724.07</v>
      </c>
      <c r="O108" s="67">
        <f t="shared" si="78"/>
        <v>31295.93</v>
      </c>
      <c r="P108" s="67">
        <f t="shared" si="51"/>
        <v>22750.666666666664</v>
      </c>
      <c r="Q108" s="67">
        <f t="shared" si="56"/>
        <v>11375.333333333332</v>
      </c>
      <c r="R108" s="67">
        <f t="shared" si="57"/>
        <v>25777.333333333332</v>
      </c>
      <c r="S108" s="67">
        <f t="shared" si="58"/>
        <v>12888.666666666666</v>
      </c>
      <c r="U108" s="68">
        <v>42644</v>
      </c>
      <c r="V108" s="14" t="s">
        <v>14</v>
      </c>
      <c r="W108" s="15" t="s">
        <v>19</v>
      </c>
    </row>
    <row r="109" spans="1:23" ht="82.5">
      <c r="A109" s="64">
        <v>7</v>
      </c>
      <c r="B109" s="65" t="s">
        <v>162</v>
      </c>
      <c r="C109" s="44" t="s">
        <v>68</v>
      </c>
      <c r="D109" s="77" t="s">
        <v>219</v>
      </c>
      <c r="E109" s="15" t="s">
        <v>85</v>
      </c>
      <c r="F109" s="66">
        <v>9829</v>
      </c>
      <c r="G109" s="67">
        <v>5998</v>
      </c>
      <c r="H109" s="67">
        <v>624</v>
      </c>
      <c r="I109" s="67">
        <v>491</v>
      </c>
      <c r="J109" s="67">
        <f>SUM(F109:I109)</f>
        <v>16942</v>
      </c>
      <c r="K109" s="67">
        <f t="shared" si="75"/>
        <v>1179.48</v>
      </c>
      <c r="L109" s="67">
        <f t="shared" si="76"/>
        <v>294.87</v>
      </c>
      <c r="M109" s="67">
        <v>1323.48</v>
      </c>
      <c r="N109" s="67">
        <f t="shared" si="77"/>
        <v>2797.83</v>
      </c>
      <c r="O109" s="67">
        <f t="shared" si="78"/>
        <v>14144.17</v>
      </c>
      <c r="P109" s="67">
        <f t="shared" si="51"/>
        <v>13105.333333333332</v>
      </c>
      <c r="Q109" s="67">
        <f t="shared" si="56"/>
        <v>6552.6666666666661</v>
      </c>
      <c r="R109" s="67">
        <f t="shared" si="57"/>
        <v>7997.3333333333339</v>
      </c>
      <c r="S109" s="67">
        <f t="shared" si="58"/>
        <v>3998.666666666667</v>
      </c>
      <c r="U109" s="68">
        <v>34060</v>
      </c>
      <c r="V109" s="14" t="s">
        <v>14</v>
      </c>
      <c r="W109" s="15" t="s">
        <v>15</v>
      </c>
    </row>
    <row r="110" spans="1:23" ht="99">
      <c r="A110" s="64">
        <v>8</v>
      </c>
      <c r="B110" s="65" t="s">
        <v>163</v>
      </c>
      <c r="C110" s="44" t="s">
        <v>87</v>
      </c>
      <c r="D110" s="77" t="s">
        <v>219</v>
      </c>
      <c r="E110" s="15" t="s">
        <v>29</v>
      </c>
      <c r="F110" s="66">
        <v>6894</v>
      </c>
      <c r="G110" s="67">
        <v>7606</v>
      </c>
      <c r="H110" s="67"/>
      <c r="I110" s="67"/>
      <c r="J110" s="67">
        <f>+F110+G110</f>
        <v>14500</v>
      </c>
      <c r="K110" s="67">
        <f t="shared" si="75"/>
        <v>827.28</v>
      </c>
      <c r="L110" s="67">
        <f t="shared" si="76"/>
        <v>206.82</v>
      </c>
      <c r="M110" s="67"/>
      <c r="N110" s="67">
        <f t="shared" si="77"/>
        <v>1034.0999999999999</v>
      </c>
      <c r="O110" s="67">
        <f t="shared" si="78"/>
        <v>13465.9</v>
      </c>
      <c r="P110" s="67">
        <f t="shared" si="51"/>
        <v>9192</v>
      </c>
      <c r="Q110" s="67">
        <f t="shared" si="56"/>
        <v>4596</v>
      </c>
      <c r="R110" s="67">
        <f t="shared" si="57"/>
        <v>10141.333333333334</v>
      </c>
      <c r="S110" s="67">
        <f t="shared" si="58"/>
        <v>5070.666666666667</v>
      </c>
      <c r="U110" s="68">
        <v>42644</v>
      </c>
      <c r="V110" s="14" t="s">
        <v>14</v>
      </c>
      <c r="W110" s="15" t="s">
        <v>34</v>
      </c>
    </row>
    <row r="111" spans="1:23" ht="90.75">
      <c r="A111" s="64">
        <v>9</v>
      </c>
      <c r="B111" s="65" t="s">
        <v>164</v>
      </c>
      <c r="C111" s="44" t="s">
        <v>17</v>
      </c>
      <c r="D111" s="77" t="s">
        <v>219</v>
      </c>
      <c r="E111" s="15" t="s">
        <v>29</v>
      </c>
      <c r="F111" s="66">
        <v>14633</v>
      </c>
      <c r="G111" s="67">
        <v>10367</v>
      </c>
      <c r="H111" s="67"/>
      <c r="I111" s="67"/>
      <c r="J111" s="67">
        <f>+F111+G111</f>
        <v>25000</v>
      </c>
      <c r="K111" s="67">
        <f t="shared" si="75"/>
        <v>1755.96</v>
      </c>
      <c r="L111" s="67">
        <f t="shared" si="76"/>
        <v>438.99</v>
      </c>
      <c r="M111" s="67"/>
      <c r="N111" s="67">
        <f t="shared" si="77"/>
        <v>2194.9499999999998</v>
      </c>
      <c r="O111" s="67">
        <f t="shared" si="78"/>
        <v>22805.05</v>
      </c>
      <c r="P111" s="67">
        <f t="shared" si="51"/>
        <v>19510.666666666664</v>
      </c>
      <c r="Q111" s="67">
        <f t="shared" si="56"/>
        <v>9755.3333333333321</v>
      </c>
      <c r="R111" s="67">
        <f t="shared" si="57"/>
        <v>13822.666666666666</v>
      </c>
      <c r="S111" s="67">
        <f t="shared" si="58"/>
        <v>6911.333333333333</v>
      </c>
      <c r="U111" s="68">
        <v>42644</v>
      </c>
      <c r="V111" s="14" t="s">
        <v>14</v>
      </c>
      <c r="W111" s="15" t="s">
        <v>19</v>
      </c>
    </row>
    <row r="112" spans="1:23" ht="90.75">
      <c r="A112" s="64">
        <v>10</v>
      </c>
      <c r="B112" s="82" t="s">
        <v>165</v>
      </c>
      <c r="C112" s="45" t="s">
        <v>17</v>
      </c>
      <c r="D112" s="77" t="s">
        <v>219</v>
      </c>
      <c r="E112" s="65" t="s">
        <v>29</v>
      </c>
      <c r="F112" s="80">
        <v>14633</v>
      </c>
      <c r="G112" s="80">
        <v>5562</v>
      </c>
      <c r="H112" s="80"/>
      <c r="I112" s="80"/>
      <c r="J112" s="80">
        <f>SUM(F112:G112)</f>
        <v>20195</v>
      </c>
      <c r="K112" s="67">
        <f t="shared" si="75"/>
        <v>1755.96</v>
      </c>
      <c r="L112" s="67">
        <f t="shared" si="76"/>
        <v>438.99</v>
      </c>
      <c r="M112" s="67"/>
      <c r="N112" s="67">
        <f t="shared" si="77"/>
        <v>2194.9499999999998</v>
      </c>
      <c r="O112" s="67">
        <f t="shared" si="78"/>
        <v>18000.05</v>
      </c>
      <c r="P112" s="67">
        <f t="shared" si="51"/>
        <v>19510.666666666664</v>
      </c>
      <c r="Q112" s="67">
        <f t="shared" si="56"/>
        <v>9755.3333333333321</v>
      </c>
      <c r="R112" s="67">
        <f t="shared" si="57"/>
        <v>7416</v>
      </c>
      <c r="S112" s="67">
        <f t="shared" si="58"/>
        <v>3708</v>
      </c>
      <c r="U112" s="68">
        <v>42644</v>
      </c>
      <c r="V112" s="14" t="s">
        <v>14</v>
      </c>
      <c r="W112" s="15" t="s">
        <v>19</v>
      </c>
    </row>
    <row r="113" spans="1:23" ht="90.75">
      <c r="A113" s="64">
        <v>11</v>
      </c>
      <c r="B113" s="65" t="s">
        <v>166</v>
      </c>
      <c r="C113" s="44" t="s">
        <v>17</v>
      </c>
      <c r="D113" s="77" t="s">
        <v>219</v>
      </c>
      <c r="E113" s="15" t="s">
        <v>124</v>
      </c>
      <c r="F113" s="66">
        <v>14633</v>
      </c>
      <c r="G113" s="67">
        <v>10367</v>
      </c>
      <c r="H113" s="67"/>
      <c r="I113" s="67"/>
      <c r="J113" s="67">
        <f t="shared" ref="J113:J118" si="79">+F113+G113</f>
        <v>25000</v>
      </c>
      <c r="K113" s="67">
        <f t="shared" si="75"/>
        <v>1755.96</v>
      </c>
      <c r="L113" s="67">
        <f t="shared" si="76"/>
        <v>438.99</v>
      </c>
      <c r="M113" s="67"/>
      <c r="N113" s="67">
        <f t="shared" si="77"/>
        <v>2194.9499999999998</v>
      </c>
      <c r="O113" s="67">
        <f t="shared" si="78"/>
        <v>22805.05</v>
      </c>
      <c r="P113" s="67">
        <f t="shared" si="51"/>
        <v>19510.666666666664</v>
      </c>
      <c r="Q113" s="67">
        <f t="shared" si="56"/>
        <v>9755.3333333333321</v>
      </c>
      <c r="R113" s="67">
        <f t="shared" si="57"/>
        <v>13822.666666666666</v>
      </c>
      <c r="S113" s="67">
        <f t="shared" si="58"/>
        <v>6911.333333333333</v>
      </c>
      <c r="U113" s="68">
        <v>42644</v>
      </c>
      <c r="V113" s="14" t="s">
        <v>14</v>
      </c>
      <c r="W113" s="15" t="s">
        <v>19</v>
      </c>
    </row>
    <row r="114" spans="1:23" ht="99">
      <c r="A114" s="64">
        <v>12</v>
      </c>
      <c r="B114" s="65" t="s">
        <v>167</v>
      </c>
      <c r="C114" s="44" t="s">
        <v>87</v>
      </c>
      <c r="D114" s="77" t="s">
        <v>219</v>
      </c>
      <c r="E114" s="15" t="s">
        <v>33</v>
      </c>
      <c r="F114" s="66">
        <v>6894</v>
      </c>
      <c r="G114" s="67">
        <v>4106</v>
      </c>
      <c r="H114" s="67"/>
      <c r="I114" s="67"/>
      <c r="J114" s="67">
        <f t="shared" si="79"/>
        <v>11000</v>
      </c>
      <c r="K114" s="67">
        <f t="shared" si="75"/>
        <v>827.28</v>
      </c>
      <c r="L114" s="67">
        <f t="shared" si="76"/>
        <v>206.82</v>
      </c>
      <c r="M114" s="67"/>
      <c r="N114" s="67">
        <f t="shared" si="77"/>
        <v>1034.0999999999999</v>
      </c>
      <c r="O114" s="67">
        <f t="shared" si="78"/>
        <v>9965.9</v>
      </c>
      <c r="P114" s="67">
        <f t="shared" si="51"/>
        <v>9192</v>
      </c>
      <c r="Q114" s="67">
        <f t="shared" si="56"/>
        <v>4596</v>
      </c>
      <c r="R114" s="67">
        <f t="shared" si="57"/>
        <v>5474.666666666667</v>
      </c>
      <c r="S114" s="67">
        <f t="shared" si="58"/>
        <v>2737.3333333333335</v>
      </c>
      <c r="U114" s="68">
        <v>42644</v>
      </c>
      <c r="V114" s="14" t="s">
        <v>14</v>
      </c>
      <c r="W114" s="15" t="s">
        <v>34</v>
      </c>
    </row>
    <row r="115" spans="1:23" ht="90.75">
      <c r="A115" s="64">
        <v>13</v>
      </c>
      <c r="B115" s="79" t="s">
        <v>168</v>
      </c>
      <c r="C115" s="44" t="s">
        <v>169</v>
      </c>
      <c r="D115" s="77" t="s">
        <v>219</v>
      </c>
      <c r="E115" s="79" t="s">
        <v>170</v>
      </c>
      <c r="F115" s="80">
        <v>14633</v>
      </c>
      <c r="G115" s="80">
        <v>5367</v>
      </c>
      <c r="H115" s="80"/>
      <c r="I115" s="80"/>
      <c r="J115" s="80">
        <f t="shared" si="79"/>
        <v>20000</v>
      </c>
      <c r="K115" s="67">
        <f t="shared" si="75"/>
        <v>1755.96</v>
      </c>
      <c r="L115" s="67">
        <f t="shared" si="76"/>
        <v>438.99</v>
      </c>
      <c r="M115" s="67"/>
      <c r="N115" s="67">
        <f t="shared" si="77"/>
        <v>2194.9499999999998</v>
      </c>
      <c r="O115" s="67">
        <f t="shared" si="78"/>
        <v>17805.05</v>
      </c>
      <c r="P115" s="67">
        <f t="shared" si="51"/>
        <v>19510.666666666664</v>
      </c>
      <c r="Q115" s="67">
        <f t="shared" si="56"/>
        <v>9755.3333333333321</v>
      </c>
      <c r="R115" s="67">
        <f t="shared" si="57"/>
        <v>7156</v>
      </c>
      <c r="S115" s="67">
        <f t="shared" si="58"/>
        <v>3578</v>
      </c>
      <c r="U115" s="68">
        <v>42675</v>
      </c>
      <c r="V115" s="14" t="s">
        <v>14</v>
      </c>
      <c r="W115" s="15" t="s">
        <v>19</v>
      </c>
    </row>
    <row r="116" spans="1:23" ht="90.75">
      <c r="A116" s="64">
        <v>14</v>
      </c>
      <c r="B116" s="79" t="s">
        <v>171</v>
      </c>
      <c r="C116" s="44" t="s">
        <v>77</v>
      </c>
      <c r="D116" s="77" t="s">
        <v>219</v>
      </c>
      <c r="E116" s="79" t="s">
        <v>90</v>
      </c>
      <c r="F116" s="80">
        <v>17063</v>
      </c>
      <c r="G116" s="80">
        <v>22937</v>
      </c>
      <c r="H116" s="80"/>
      <c r="I116" s="80"/>
      <c r="J116" s="80">
        <f t="shared" si="79"/>
        <v>40000</v>
      </c>
      <c r="K116" s="67">
        <f t="shared" si="75"/>
        <v>2047.56</v>
      </c>
      <c r="L116" s="67">
        <f t="shared" si="76"/>
        <v>511.89</v>
      </c>
      <c r="M116" s="67"/>
      <c r="N116" s="67">
        <f t="shared" si="77"/>
        <v>2559.4499999999998</v>
      </c>
      <c r="O116" s="67">
        <f t="shared" si="78"/>
        <v>37440.550000000003</v>
      </c>
      <c r="P116" s="67">
        <f t="shared" si="51"/>
        <v>22750.666666666664</v>
      </c>
      <c r="Q116" s="67">
        <f t="shared" si="56"/>
        <v>11375.333333333332</v>
      </c>
      <c r="R116" s="67">
        <f t="shared" si="57"/>
        <v>30582.666666666668</v>
      </c>
      <c r="S116" s="67">
        <f t="shared" si="58"/>
        <v>15291.333333333334</v>
      </c>
      <c r="U116" s="68">
        <v>42675</v>
      </c>
      <c r="V116" s="14" t="s">
        <v>14</v>
      </c>
      <c r="W116" s="15" t="s">
        <v>19</v>
      </c>
    </row>
    <row r="117" spans="1:23" ht="90.75">
      <c r="A117" s="64">
        <v>15</v>
      </c>
      <c r="B117" s="65" t="s">
        <v>172</v>
      </c>
      <c r="C117" s="44" t="s">
        <v>173</v>
      </c>
      <c r="D117" s="77" t="s">
        <v>219</v>
      </c>
      <c r="E117" s="15" t="s">
        <v>29</v>
      </c>
      <c r="F117" s="66">
        <v>17063</v>
      </c>
      <c r="G117" s="67">
        <v>12937</v>
      </c>
      <c r="H117" s="67"/>
      <c r="I117" s="67"/>
      <c r="J117" s="67">
        <f t="shared" si="79"/>
        <v>30000</v>
      </c>
      <c r="K117" s="67">
        <f t="shared" si="75"/>
        <v>2047.56</v>
      </c>
      <c r="L117" s="67">
        <f t="shared" si="76"/>
        <v>511.89</v>
      </c>
      <c r="M117" s="67"/>
      <c r="N117" s="67">
        <f t="shared" si="77"/>
        <v>2559.4499999999998</v>
      </c>
      <c r="O117" s="67">
        <f t="shared" si="78"/>
        <v>27440.55</v>
      </c>
      <c r="P117" s="67">
        <f t="shared" si="51"/>
        <v>22750.666666666664</v>
      </c>
      <c r="Q117" s="67">
        <f t="shared" si="56"/>
        <v>11375.333333333332</v>
      </c>
      <c r="R117" s="67">
        <f t="shared" si="57"/>
        <v>17249.333333333336</v>
      </c>
      <c r="S117" s="67">
        <f t="shared" si="58"/>
        <v>8624.6666666666679</v>
      </c>
      <c r="U117" s="68">
        <v>42644</v>
      </c>
      <c r="V117" s="14" t="s">
        <v>14</v>
      </c>
      <c r="W117" s="15" t="s">
        <v>19</v>
      </c>
    </row>
    <row r="118" spans="1:23" ht="66">
      <c r="A118" s="64">
        <v>16</v>
      </c>
      <c r="B118" s="65" t="s">
        <v>174</v>
      </c>
      <c r="C118" s="44" t="s">
        <v>37</v>
      </c>
      <c r="D118" s="77" t="s">
        <v>219</v>
      </c>
      <c r="E118" s="15" t="s">
        <v>98</v>
      </c>
      <c r="F118" s="66">
        <v>11303</v>
      </c>
      <c r="G118" s="67">
        <v>8697</v>
      </c>
      <c r="H118" s="67"/>
      <c r="I118" s="67"/>
      <c r="J118" s="67">
        <f t="shared" si="79"/>
        <v>20000</v>
      </c>
      <c r="K118" s="67">
        <f t="shared" si="75"/>
        <v>1356.36</v>
      </c>
      <c r="L118" s="67">
        <f t="shared" si="76"/>
        <v>339.09</v>
      </c>
      <c r="M118" s="67"/>
      <c r="N118" s="67">
        <f t="shared" si="77"/>
        <v>1695.4499999999998</v>
      </c>
      <c r="O118" s="67">
        <f t="shared" si="78"/>
        <v>18304.55</v>
      </c>
      <c r="P118" s="67">
        <f t="shared" si="51"/>
        <v>15070.666666666666</v>
      </c>
      <c r="Q118" s="67">
        <f t="shared" si="56"/>
        <v>7535.333333333333</v>
      </c>
      <c r="R118" s="67">
        <f t="shared" si="57"/>
        <v>11596</v>
      </c>
      <c r="S118" s="67">
        <f t="shared" si="58"/>
        <v>5798</v>
      </c>
      <c r="U118" s="68">
        <v>42690</v>
      </c>
      <c r="V118" s="14" t="s">
        <v>14</v>
      </c>
      <c r="W118" s="15" t="s">
        <v>38</v>
      </c>
    </row>
    <row r="119" spans="1:23" ht="123.75">
      <c r="A119" s="64">
        <v>17</v>
      </c>
      <c r="B119" s="79" t="s">
        <v>175</v>
      </c>
      <c r="C119" s="44" t="s">
        <v>176</v>
      </c>
      <c r="D119" s="77" t="s">
        <v>219</v>
      </c>
      <c r="E119" s="79" t="s">
        <v>124</v>
      </c>
      <c r="F119" s="80">
        <v>6894</v>
      </c>
      <c r="G119" s="80">
        <v>35106</v>
      </c>
      <c r="H119" s="80">
        <v>624</v>
      </c>
      <c r="I119" s="80">
        <v>491</v>
      </c>
      <c r="J119" s="80">
        <f>SUM(F119:I119)</f>
        <v>43115</v>
      </c>
      <c r="K119" s="67">
        <f t="shared" si="75"/>
        <v>827.28</v>
      </c>
      <c r="L119" s="67">
        <f t="shared" si="76"/>
        <v>206.82</v>
      </c>
      <c r="M119" s="67">
        <v>979.7</v>
      </c>
      <c r="N119" s="67">
        <f t="shared" si="77"/>
        <v>2013.8</v>
      </c>
      <c r="O119" s="67">
        <f t="shared" si="78"/>
        <v>41101.199999999997</v>
      </c>
      <c r="P119" s="67">
        <f t="shared" si="51"/>
        <v>9192</v>
      </c>
      <c r="Q119" s="67">
        <f t="shared" si="56"/>
        <v>4596</v>
      </c>
      <c r="R119" s="67">
        <f t="shared" si="57"/>
        <v>46808</v>
      </c>
      <c r="S119" s="67">
        <f t="shared" si="58"/>
        <v>23404</v>
      </c>
      <c r="U119" s="68">
        <v>33881</v>
      </c>
      <c r="V119" s="14" t="s">
        <v>14</v>
      </c>
      <c r="W119" s="15" t="s">
        <v>23</v>
      </c>
    </row>
    <row r="120" spans="1:23" ht="66">
      <c r="A120" s="64">
        <v>18</v>
      </c>
      <c r="B120" s="82" t="s">
        <v>177</v>
      </c>
      <c r="C120" s="45" t="s">
        <v>37</v>
      </c>
      <c r="D120" s="77" t="s">
        <v>219</v>
      </c>
      <c r="E120" s="65" t="s">
        <v>178</v>
      </c>
      <c r="F120" s="80">
        <v>11303</v>
      </c>
      <c r="G120" s="80">
        <v>15393</v>
      </c>
      <c r="H120" s="80"/>
      <c r="I120" s="80"/>
      <c r="J120" s="80">
        <f>SUM(F120:G120)</f>
        <v>26696</v>
      </c>
      <c r="K120" s="67">
        <f t="shared" si="75"/>
        <v>1356.36</v>
      </c>
      <c r="L120" s="67">
        <f t="shared" si="76"/>
        <v>339.09</v>
      </c>
      <c r="M120" s="67"/>
      <c r="N120" s="67">
        <f t="shared" si="77"/>
        <v>1695.4499999999998</v>
      </c>
      <c r="O120" s="67">
        <f t="shared" si="78"/>
        <v>25000.55</v>
      </c>
      <c r="P120" s="67">
        <f t="shared" si="51"/>
        <v>15070.666666666666</v>
      </c>
      <c r="Q120" s="67">
        <f t="shared" si="56"/>
        <v>7535.333333333333</v>
      </c>
      <c r="R120" s="67">
        <f t="shared" si="57"/>
        <v>20524</v>
      </c>
      <c r="S120" s="67">
        <f t="shared" si="58"/>
        <v>10262</v>
      </c>
      <c r="U120" s="68">
        <v>41548</v>
      </c>
      <c r="V120" s="14" t="s">
        <v>14</v>
      </c>
      <c r="W120" s="15" t="s">
        <v>38</v>
      </c>
    </row>
    <row r="121" spans="1:23" ht="66">
      <c r="A121" s="64">
        <v>19</v>
      </c>
      <c r="B121" s="65" t="s">
        <v>179</v>
      </c>
      <c r="C121" s="44" t="s">
        <v>37</v>
      </c>
      <c r="D121" s="77" t="s">
        <v>219</v>
      </c>
      <c r="E121" s="15" t="s">
        <v>180</v>
      </c>
      <c r="F121" s="66">
        <v>11303</v>
      </c>
      <c r="G121" s="67">
        <v>3697</v>
      </c>
      <c r="H121" s="67"/>
      <c r="I121" s="67"/>
      <c r="J121" s="67">
        <f>+F121+G121</f>
        <v>15000</v>
      </c>
      <c r="K121" s="67">
        <f t="shared" si="75"/>
        <v>1356.36</v>
      </c>
      <c r="L121" s="67">
        <f t="shared" si="76"/>
        <v>339.09</v>
      </c>
      <c r="M121" s="67"/>
      <c r="N121" s="67">
        <f t="shared" si="77"/>
        <v>1695.4499999999998</v>
      </c>
      <c r="O121" s="67">
        <f t="shared" si="78"/>
        <v>13304.55</v>
      </c>
      <c r="P121" s="67">
        <f t="shared" si="51"/>
        <v>15070.666666666666</v>
      </c>
      <c r="Q121" s="67">
        <f t="shared" si="56"/>
        <v>7535.333333333333</v>
      </c>
      <c r="R121" s="67">
        <f t="shared" si="57"/>
        <v>4929.333333333333</v>
      </c>
      <c r="S121" s="67">
        <f t="shared" si="58"/>
        <v>2464.6666666666665</v>
      </c>
      <c r="U121" s="68">
        <v>42644</v>
      </c>
      <c r="V121" s="14" t="s">
        <v>14</v>
      </c>
      <c r="W121" s="15" t="s">
        <v>38</v>
      </c>
    </row>
    <row r="122" spans="1:23" ht="66">
      <c r="A122" s="64">
        <v>20</v>
      </c>
      <c r="B122" s="65" t="s">
        <v>181</v>
      </c>
      <c r="C122" s="44" t="s">
        <v>37</v>
      </c>
      <c r="D122" s="77" t="s">
        <v>219</v>
      </c>
      <c r="E122" s="15" t="s">
        <v>33</v>
      </c>
      <c r="F122" s="66">
        <v>11303</v>
      </c>
      <c r="G122" s="67">
        <v>5393</v>
      </c>
      <c r="H122" s="67"/>
      <c r="I122" s="67"/>
      <c r="J122" s="67">
        <f>+F122+G122</f>
        <v>16696</v>
      </c>
      <c r="K122" s="67">
        <f t="shared" si="75"/>
        <v>1356.36</v>
      </c>
      <c r="L122" s="67">
        <f t="shared" si="76"/>
        <v>339.09</v>
      </c>
      <c r="M122" s="67"/>
      <c r="N122" s="67">
        <f t="shared" si="77"/>
        <v>1695.4499999999998</v>
      </c>
      <c r="O122" s="67">
        <f t="shared" si="78"/>
        <v>15000.55</v>
      </c>
      <c r="P122" s="67">
        <f t="shared" si="51"/>
        <v>15070.666666666666</v>
      </c>
      <c r="Q122" s="67">
        <f t="shared" si="56"/>
        <v>7535.333333333333</v>
      </c>
      <c r="R122" s="67">
        <f t="shared" si="57"/>
        <v>7190.666666666667</v>
      </c>
      <c r="S122" s="67">
        <f t="shared" si="58"/>
        <v>3595.3333333333335</v>
      </c>
      <c r="U122" s="68">
        <v>42644</v>
      </c>
      <c r="V122" s="14" t="s">
        <v>14</v>
      </c>
      <c r="W122" s="15" t="s">
        <v>38</v>
      </c>
    </row>
    <row r="123" spans="1:23" ht="123.75">
      <c r="A123" s="64">
        <v>21</v>
      </c>
      <c r="B123" s="82" t="s">
        <v>182</v>
      </c>
      <c r="C123" s="45" t="s">
        <v>21</v>
      </c>
      <c r="D123" s="77" t="s">
        <v>219</v>
      </c>
      <c r="E123" s="65" t="s">
        <v>29</v>
      </c>
      <c r="F123" s="80">
        <v>6894</v>
      </c>
      <c r="G123" s="80">
        <v>1106</v>
      </c>
      <c r="H123" s="80"/>
      <c r="I123" s="80"/>
      <c r="J123" s="80">
        <f>+F123+G123</f>
        <v>8000</v>
      </c>
      <c r="K123" s="67">
        <f t="shared" si="75"/>
        <v>827.28</v>
      </c>
      <c r="L123" s="67">
        <f t="shared" si="76"/>
        <v>206.82</v>
      </c>
      <c r="M123" s="67"/>
      <c r="N123" s="67">
        <f t="shared" si="77"/>
        <v>1034.0999999999999</v>
      </c>
      <c r="O123" s="67">
        <f t="shared" si="78"/>
        <v>6965.9</v>
      </c>
      <c r="P123" s="67">
        <f t="shared" si="51"/>
        <v>9192</v>
      </c>
      <c r="Q123" s="67">
        <f t="shared" si="56"/>
        <v>4596</v>
      </c>
      <c r="R123" s="67">
        <f t="shared" si="57"/>
        <v>1474.6666666666667</v>
      </c>
      <c r="S123" s="67">
        <f t="shared" si="58"/>
        <v>737.33333333333337</v>
      </c>
      <c r="U123" s="68">
        <v>42658</v>
      </c>
      <c r="V123" s="14" t="s">
        <v>14</v>
      </c>
      <c r="W123" s="15" t="s">
        <v>23</v>
      </c>
    </row>
    <row r="124" spans="1:23">
      <c r="A124" s="69"/>
      <c r="B124" s="88"/>
      <c r="C124" s="89"/>
      <c r="D124" s="78"/>
      <c r="E124" s="70"/>
      <c r="F124" s="90"/>
      <c r="G124" s="90"/>
      <c r="H124" s="90"/>
      <c r="I124" s="90"/>
      <c r="J124" s="90"/>
      <c r="K124" s="72"/>
      <c r="L124" s="72"/>
      <c r="M124" s="72"/>
      <c r="N124" s="72"/>
      <c r="O124" s="72"/>
      <c r="P124" s="72"/>
      <c r="Q124" s="72"/>
      <c r="R124" s="72"/>
      <c r="S124" s="72"/>
      <c r="U124" s="73"/>
      <c r="V124" s="74"/>
      <c r="W124" s="53"/>
    </row>
    <row r="125" spans="1:23">
      <c r="A125" s="69"/>
      <c r="B125" s="88"/>
      <c r="C125" s="89"/>
      <c r="D125" s="78"/>
      <c r="E125" s="70"/>
      <c r="F125" s="90"/>
      <c r="G125" s="90"/>
      <c r="H125" s="90"/>
      <c r="I125" s="90"/>
      <c r="J125" s="90"/>
      <c r="K125" s="72"/>
      <c r="L125" s="72"/>
      <c r="M125" s="72"/>
      <c r="N125" s="72"/>
      <c r="O125" s="72"/>
      <c r="P125" s="72"/>
      <c r="Q125" s="72"/>
      <c r="R125" s="72"/>
      <c r="S125" s="72"/>
      <c r="U125" s="73"/>
      <c r="V125" s="74"/>
      <c r="W125" s="53"/>
    </row>
    <row r="126" spans="1:23">
      <c r="A126" s="69"/>
      <c r="B126" s="88"/>
      <c r="C126" s="89"/>
      <c r="D126" s="78"/>
      <c r="E126" s="70"/>
      <c r="F126" s="90"/>
      <c r="G126" s="90"/>
      <c r="H126" s="90"/>
      <c r="I126" s="90"/>
      <c r="J126" s="90"/>
      <c r="K126" s="72"/>
      <c r="L126" s="72"/>
      <c r="M126" s="72"/>
      <c r="N126" s="72"/>
      <c r="O126" s="72"/>
      <c r="P126" s="72"/>
      <c r="Q126" s="72"/>
      <c r="R126" s="72"/>
      <c r="S126" s="72"/>
      <c r="U126" s="73"/>
      <c r="V126" s="74"/>
      <c r="W126" s="53"/>
    </row>
    <row r="127" spans="1:23">
      <c r="A127" s="69"/>
      <c r="B127" s="88"/>
      <c r="C127" s="89"/>
      <c r="D127" s="78"/>
      <c r="E127" s="70"/>
      <c r="F127" s="90"/>
      <c r="G127" s="90"/>
      <c r="H127" s="90"/>
      <c r="I127" s="90"/>
      <c r="J127" s="90"/>
      <c r="K127" s="72"/>
      <c r="L127" s="72"/>
      <c r="M127" s="72"/>
      <c r="N127" s="72"/>
      <c r="O127" s="72"/>
      <c r="P127" s="72"/>
      <c r="Q127" s="72"/>
      <c r="R127" s="72"/>
      <c r="S127" s="72"/>
      <c r="U127" s="73"/>
      <c r="V127" s="74"/>
      <c r="W127" s="53"/>
    </row>
    <row r="128" spans="1:23">
      <c r="A128" s="69"/>
      <c r="B128" s="88"/>
      <c r="C128" s="89"/>
      <c r="D128" s="78"/>
      <c r="E128" s="70"/>
      <c r="F128" s="90"/>
      <c r="G128" s="90"/>
      <c r="H128" s="90"/>
      <c r="I128" s="90"/>
      <c r="J128" s="90"/>
      <c r="K128" s="72"/>
      <c r="L128" s="72"/>
      <c r="M128" s="72"/>
      <c r="N128" s="72"/>
      <c r="O128" s="72"/>
      <c r="P128" s="72"/>
      <c r="Q128" s="72"/>
      <c r="R128" s="72"/>
      <c r="S128" s="72"/>
      <c r="U128" s="73"/>
      <c r="V128" s="74"/>
      <c r="W128" s="53"/>
    </row>
    <row r="129" spans="1:23">
      <c r="A129" s="86" t="s">
        <v>183</v>
      </c>
      <c r="B129" s="75"/>
      <c r="C129" s="43"/>
      <c r="E129" s="75"/>
      <c r="F129" s="87"/>
      <c r="G129" s="87"/>
      <c r="H129" s="87"/>
      <c r="I129" s="87"/>
      <c r="J129" s="87"/>
      <c r="K129" s="87"/>
      <c r="L129" s="87"/>
      <c r="M129" s="87"/>
      <c r="N129" s="87"/>
      <c r="O129" s="87"/>
    </row>
    <row r="130" spans="1:23" ht="123.75">
      <c r="A130" s="64">
        <v>1</v>
      </c>
      <c r="B130" s="65" t="s">
        <v>184</v>
      </c>
      <c r="C130" s="44" t="s">
        <v>21</v>
      </c>
      <c r="D130" s="77" t="s">
        <v>219</v>
      </c>
      <c r="E130" s="15" t="s">
        <v>185</v>
      </c>
      <c r="F130" s="66">
        <v>6894</v>
      </c>
      <c r="G130" s="67">
        <v>6141</v>
      </c>
      <c r="H130" s="67"/>
      <c r="I130" s="67"/>
      <c r="J130" s="67">
        <f>+F130+G130</f>
        <v>13035</v>
      </c>
      <c r="K130" s="67">
        <f>+F130*0.12</f>
        <v>827.28</v>
      </c>
      <c r="L130" s="67">
        <f>+F130*0.03</f>
        <v>206.82</v>
      </c>
      <c r="M130" s="67"/>
      <c r="N130" s="67">
        <f>+K130+L130+M130</f>
        <v>1034.0999999999999</v>
      </c>
      <c r="O130" s="67">
        <f>+J130-N130</f>
        <v>12000.9</v>
      </c>
      <c r="P130" s="67">
        <f t="shared" si="51"/>
        <v>9192</v>
      </c>
      <c r="Q130" s="67">
        <f t="shared" si="56"/>
        <v>4596</v>
      </c>
      <c r="R130" s="67">
        <f t="shared" si="57"/>
        <v>8188</v>
      </c>
      <c r="S130" s="67">
        <f t="shared" si="58"/>
        <v>4094</v>
      </c>
      <c r="U130" s="68">
        <v>42675</v>
      </c>
      <c r="V130" s="14" t="s">
        <v>14</v>
      </c>
      <c r="W130" s="15" t="s">
        <v>23</v>
      </c>
    </row>
    <row r="131" spans="1:23" ht="123.75">
      <c r="A131" s="64">
        <v>2</v>
      </c>
      <c r="B131" s="65" t="s">
        <v>186</v>
      </c>
      <c r="C131" s="44" t="s">
        <v>21</v>
      </c>
      <c r="D131" s="77" t="s">
        <v>219</v>
      </c>
      <c r="E131" s="15" t="s">
        <v>187</v>
      </c>
      <c r="F131" s="66">
        <v>6894</v>
      </c>
      <c r="G131" s="67">
        <v>3106</v>
      </c>
      <c r="H131" s="67"/>
      <c r="I131" s="67"/>
      <c r="J131" s="67">
        <f>+G131+F131</f>
        <v>10000</v>
      </c>
      <c r="K131" s="67">
        <f t="shared" ref="K131:K140" si="80">+F131*0.12</f>
        <v>827.28</v>
      </c>
      <c r="L131" s="67">
        <f t="shared" ref="L131:L140" si="81">+F131*0.03</f>
        <v>206.82</v>
      </c>
      <c r="M131" s="67"/>
      <c r="N131" s="67">
        <f t="shared" ref="N131:N140" si="82">+K131+L131+M131</f>
        <v>1034.0999999999999</v>
      </c>
      <c r="O131" s="67">
        <f t="shared" ref="O131:O140" si="83">+J131-N131</f>
        <v>8965.9</v>
      </c>
      <c r="P131" s="67">
        <f t="shared" si="51"/>
        <v>9192</v>
      </c>
      <c r="Q131" s="67">
        <f t="shared" si="56"/>
        <v>4596</v>
      </c>
      <c r="R131" s="67">
        <f t="shared" si="57"/>
        <v>4141.333333333333</v>
      </c>
      <c r="S131" s="67">
        <f t="shared" si="58"/>
        <v>2070.6666666666665</v>
      </c>
      <c r="U131" s="68">
        <v>42675</v>
      </c>
      <c r="V131" s="14" t="s">
        <v>14</v>
      </c>
      <c r="W131" s="15" t="s">
        <v>23</v>
      </c>
    </row>
    <row r="132" spans="1:23" ht="90.75">
      <c r="A132" s="64">
        <v>3</v>
      </c>
      <c r="B132" s="65" t="s">
        <v>188</v>
      </c>
      <c r="C132" s="44" t="s">
        <v>17</v>
      </c>
      <c r="D132" s="77" t="s">
        <v>219</v>
      </c>
      <c r="E132" s="15" t="s">
        <v>189</v>
      </c>
      <c r="F132" s="66">
        <v>14633</v>
      </c>
      <c r="G132" s="67">
        <v>7562</v>
      </c>
      <c r="H132" s="67"/>
      <c r="I132" s="67"/>
      <c r="J132" s="67">
        <f>+F132+G132</f>
        <v>22195</v>
      </c>
      <c r="K132" s="67">
        <f t="shared" si="80"/>
        <v>1755.96</v>
      </c>
      <c r="L132" s="67">
        <f t="shared" si="81"/>
        <v>438.99</v>
      </c>
      <c r="M132" s="67"/>
      <c r="N132" s="67">
        <f t="shared" si="82"/>
        <v>2194.9499999999998</v>
      </c>
      <c r="O132" s="67">
        <f t="shared" si="83"/>
        <v>20000.05</v>
      </c>
      <c r="P132" s="67">
        <f t="shared" si="51"/>
        <v>19510.666666666664</v>
      </c>
      <c r="Q132" s="67">
        <f t="shared" si="56"/>
        <v>9755.3333333333321</v>
      </c>
      <c r="R132" s="67">
        <f t="shared" si="57"/>
        <v>10082.666666666666</v>
      </c>
      <c r="S132" s="67">
        <f t="shared" si="58"/>
        <v>5041.333333333333</v>
      </c>
      <c r="U132" s="68">
        <v>42644</v>
      </c>
      <c r="V132" s="14" t="s">
        <v>14</v>
      </c>
      <c r="W132" s="15" t="s">
        <v>19</v>
      </c>
    </row>
    <row r="133" spans="1:23" ht="66">
      <c r="A133" s="64">
        <v>4</v>
      </c>
      <c r="B133" s="65" t="s">
        <v>190</v>
      </c>
      <c r="C133" s="44" t="s">
        <v>37</v>
      </c>
      <c r="D133" s="77" t="s">
        <v>219</v>
      </c>
      <c r="E133" s="15" t="s">
        <v>25</v>
      </c>
      <c r="F133" s="66">
        <v>11303</v>
      </c>
      <c r="G133" s="67">
        <v>5392</v>
      </c>
      <c r="H133" s="67"/>
      <c r="I133" s="67"/>
      <c r="J133" s="67">
        <f>+F133+G133</f>
        <v>16695</v>
      </c>
      <c r="K133" s="67">
        <f t="shared" si="80"/>
        <v>1356.36</v>
      </c>
      <c r="L133" s="67">
        <f t="shared" si="81"/>
        <v>339.09</v>
      </c>
      <c r="M133" s="67"/>
      <c r="N133" s="67">
        <f t="shared" si="82"/>
        <v>1695.4499999999998</v>
      </c>
      <c r="O133" s="67">
        <f t="shared" si="83"/>
        <v>14999.55</v>
      </c>
      <c r="P133" s="67">
        <f t="shared" si="51"/>
        <v>15070.666666666666</v>
      </c>
      <c r="Q133" s="67">
        <f t="shared" si="56"/>
        <v>7535.333333333333</v>
      </c>
      <c r="R133" s="67">
        <f t="shared" si="57"/>
        <v>7189.333333333333</v>
      </c>
      <c r="S133" s="67">
        <f t="shared" si="58"/>
        <v>3594.6666666666665</v>
      </c>
      <c r="U133" s="68">
        <v>42644</v>
      </c>
      <c r="V133" s="14" t="s">
        <v>14</v>
      </c>
      <c r="W133" s="15" t="s">
        <v>38</v>
      </c>
    </row>
    <row r="134" spans="1:23" ht="99">
      <c r="A134" s="64">
        <v>5</v>
      </c>
      <c r="B134" s="79" t="s">
        <v>191</v>
      </c>
      <c r="C134" s="44" t="s">
        <v>32</v>
      </c>
      <c r="D134" s="77" t="s">
        <v>219</v>
      </c>
      <c r="E134" s="79" t="s">
        <v>65</v>
      </c>
      <c r="F134" s="80">
        <v>2359</v>
      </c>
      <c r="G134" s="80">
        <v>15641</v>
      </c>
      <c r="H134" s="80"/>
      <c r="I134" s="80"/>
      <c r="J134" s="80">
        <f>+F134+G134</f>
        <v>18000</v>
      </c>
      <c r="K134" s="67">
        <f t="shared" si="80"/>
        <v>283.08</v>
      </c>
      <c r="L134" s="67">
        <f t="shared" si="81"/>
        <v>70.77</v>
      </c>
      <c r="M134" s="67"/>
      <c r="N134" s="67">
        <f t="shared" si="82"/>
        <v>353.84999999999997</v>
      </c>
      <c r="O134" s="67">
        <f t="shared" si="83"/>
        <v>17646.150000000001</v>
      </c>
      <c r="P134" s="67">
        <f t="shared" si="51"/>
        <v>3145.3333333333335</v>
      </c>
      <c r="Q134" s="67">
        <f t="shared" si="56"/>
        <v>1572.6666666666667</v>
      </c>
      <c r="R134" s="67">
        <f t="shared" si="57"/>
        <v>20854.666666666668</v>
      </c>
      <c r="S134" s="67">
        <f t="shared" si="58"/>
        <v>10427.333333333334</v>
      </c>
      <c r="U134" s="68">
        <v>42385</v>
      </c>
      <c r="V134" s="14" t="s">
        <v>14</v>
      </c>
      <c r="W134" s="15" t="s">
        <v>34</v>
      </c>
    </row>
    <row r="135" spans="1:23" ht="66">
      <c r="A135" s="64">
        <v>6</v>
      </c>
      <c r="B135" s="65" t="s">
        <v>192</v>
      </c>
      <c r="C135" s="44" t="s">
        <v>37</v>
      </c>
      <c r="D135" s="77" t="s">
        <v>219</v>
      </c>
      <c r="E135" s="15" t="s">
        <v>90</v>
      </c>
      <c r="F135" s="66">
        <v>11303</v>
      </c>
      <c r="G135" s="67">
        <v>4393</v>
      </c>
      <c r="H135" s="67"/>
      <c r="I135" s="67"/>
      <c r="J135" s="67">
        <f>+F135+G135</f>
        <v>15696</v>
      </c>
      <c r="K135" s="67">
        <f t="shared" si="80"/>
        <v>1356.36</v>
      </c>
      <c r="L135" s="67">
        <f t="shared" si="81"/>
        <v>339.09</v>
      </c>
      <c r="M135" s="67"/>
      <c r="N135" s="67">
        <f t="shared" si="82"/>
        <v>1695.4499999999998</v>
      </c>
      <c r="O135" s="67">
        <f t="shared" si="83"/>
        <v>14000.55</v>
      </c>
      <c r="P135" s="67">
        <f t="shared" si="51"/>
        <v>15070.666666666666</v>
      </c>
      <c r="Q135" s="67">
        <f t="shared" si="56"/>
        <v>7535.333333333333</v>
      </c>
      <c r="R135" s="67">
        <f t="shared" si="57"/>
        <v>5857.3333333333339</v>
      </c>
      <c r="S135" s="67">
        <f t="shared" si="58"/>
        <v>2928.666666666667</v>
      </c>
      <c r="U135" s="68">
        <v>42644</v>
      </c>
      <c r="V135" s="14" t="s">
        <v>14</v>
      </c>
      <c r="W135" s="15" t="s">
        <v>38</v>
      </c>
    </row>
    <row r="136" spans="1:23" ht="99">
      <c r="A136" s="64">
        <v>7</v>
      </c>
      <c r="B136" s="65" t="s">
        <v>193</v>
      </c>
      <c r="C136" s="44" t="s">
        <v>194</v>
      </c>
      <c r="D136" s="77" t="s">
        <v>219</v>
      </c>
      <c r="E136" s="15" t="s">
        <v>90</v>
      </c>
      <c r="F136" s="66">
        <v>5250</v>
      </c>
      <c r="G136" s="67">
        <v>2538</v>
      </c>
      <c r="H136" s="67"/>
      <c r="I136" s="67"/>
      <c r="J136" s="67">
        <f>+G136+F136</f>
        <v>7788</v>
      </c>
      <c r="K136" s="67">
        <f t="shared" si="80"/>
        <v>630</v>
      </c>
      <c r="L136" s="67">
        <f t="shared" si="81"/>
        <v>157.5</v>
      </c>
      <c r="M136" s="67"/>
      <c r="N136" s="67">
        <f t="shared" si="82"/>
        <v>787.5</v>
      </c>
      <c r="O136" s="67">
        <f t="shared" si="83"/>
        <v>7000.5</v>
      </c>
      <c r="P136" s="67">
        <f t="shared" si="51"/>
        <v>7000</v>
      </c>
      <c r="Q136" s="67">
        <f t="shared" si="56"/>
        <v>3500</v>
      </c>
      <c r="R136" s="67">
        <f t="shared" si="57"/>
        <v>3384</v>
      </c>
      <c r="S136" s="67">
        <f t="shared" si="58"/>
        <v>1692</v>
      </c>
      <c r="U136" s="68">
        <v>42644</v>
      </c>
      <c r="V136" s="14" t="s">
        <v>14</v>
      </c>
      <c r="W136" s="15" t="s">
        <v>34</v>
      </c>
    </row>
    <row r="137" spans="1:23" ht="90.75">
      <c r="A137" s="64">
        <v>8</v>
      </c>
      <c r="B137" s="79" t="s">
        <v>195</v>
      </c>
      <c r="C137" s="44" t="s">
        <v>17</v>
      </c>
      <c r="D137" s="77" t="s">
        <v>219</v>
      </c>
      <c r="E137" s="79" t="s">
        <v>29</v>
      </c>
      <c r="F137" s="80">
        <v>17063</v>
      </c>
      <c r="G137" s="80">
        <v>13543</v>
      </c>
      <c r="H137" s="80">
        <v>624</v>
      </c>
      <c r="I137" s="80"/>
      <c r="J137" s="80">
        <f>SUM(F137:I137)</f>
        <v>31230</v>
      </c>
      <c r="K137" s="67">
        <f t="shared" si="80"/>
        <v>2047.56</v>
      </c>
      <c r="L137" s="67">
        <f t="shared" si="81"/>
        <v>511.89</v>
      </c>
      <c r="M137" s="67">
        <v>3164.62</v>
      </c>
      <c r="N137" s="67">
        <f t="shared" si="82"/>
        <v>5724.07</v>
      </c>
      <c r="O137" s="67">
        <f t="shared" si="83"/>
        <v>25505.93</v>
      </c>
      <c r="P137" s="67">
        <f t="shared" si="51"/>
        <v>22750.666666666664</v>
      </c>
      <c r="Q137" s="67">
        <f t="shared" si="56"/>
        <v>11375.333333333332</v>
      </c>
      <c r="R137" s="67">
        <f t="shared" si="57"/>
        <v>18057.333333333332</v>
      </c>
      <c r="S137" s="67">
        <f t="shared" si="58"/>
        <v>9028.6666666666661</v>
      </c>
      <c r="U137" s="68">
        <v>36965</v>
      </c>
      <c r="V137" s="14" t="s">
        <v>14</v>
      </c>
      <c r="W137" s="15" t="s">
        <v>19</v>
      </c>
    </row>
    <row r="138" spans="1:23" ht="90.75">
      <c r="A138" s="64">
        <v>9</v>
      </c>
      <c r="B138" s="65" t="s">
        <v>196</v>
      </c>
      <c r="C138" s="44" t="s">
        <v>17</v>
      </c>
      <c r="D138" s="77" t="s">
        <v>219</v>
      </c>
      <c r="E138" s="15" t="s">
        <v>135</v>
      </c>
      <c r="F138" s="66">
        <v>14633</v>
      </c>
      <c r="G138" s="67">
        <v>5562</v>
      </c>
      <c r="H138" s="67"/>
      <c r="I138" s="67"/>
      <c r="J138" s="67">
        <f>+F138+G138</f>
        <v>20195</v>
      </c>
      <c r="K138" s="67">
        <f t="shared" si="80"/>
        <v>1755.96</v>
      </c>
      <c r="L138" s="67">
        <f t="shared" si="81"/>
        <v>438.99</v>
      </c>
      <c r="M138" s="67"/>
      <c r="N138" s="67">
        <f t="shared" si="82"/>
        <v>2194.9499999999998</v>
      </c>
      <c r="O138" s="67">
        <f t="shared" si="83"/>
        <v>18000.05</v>
      </c>
      <c r="P138" s="67">
        <f t="shared" si="51"/>
        <v>19510.666666666664</v>
      </c>
      <c r="Q138" s="67">
        <f t="shared" si="56"/>
        <v>9755.3333333333321</v>
      </c>
      <c r="R138" s="67">
        <f t="shared" si="57"/>
        <v>7416</v>
      </c>
      <c r="S138" s="67">
        <f t="shared" si="58"/>
        <v>3708</v>
      </c>
      <c r="U138" s="68">
        <v>42644</v>
      </c>
      <c r="V138" s="14" t="s">
        <v>14</v>
      </c>
      <c r="W138" s="15" t="s">
        <v>19</v>
      </c>
    </row>
    <row r="139" spans="1:23" ht="123.75">
      <c r="A139" s="64">
        <v>10</v>
      </c>
      <c r="B139" s="82" t="s">
        <v>197</v>
      </c>
      <c r="C139" s="45" t="s">
        <v>21</v>
      </c>
      <c r="D139" s="77" t="s">
        <v>219</v>
      </c>
      <c r="E139" s="65" t="s">
        <v>31</v>
      </c>
      <c r="F139" s="80">
        <v>6894</v>
      </c>
      <c r="G139" s="80">
        <v>14141</v>
      </c>
      <c r="H139" s="80"/>
      <c r="I139" s="80"/>
      <c r="J139" s="80">
        <f>SUM(F139:G139)</f>
        <v>21035</v>
      </c>
      <c r="K139" s="67">
        <f t="shared" si="80"/>
        <v>827.28</v>
      </c>
      <c r="L139" s="67">
        <f t="shared" si="81"/>
        <v>206.82</v>
      </c>
      <c r="M139" s="67"/>
      <c r="N139" s="67">
        <f t="shared" si="82"/>
        <v>1034.0999999999999</v>
      </c>
      <c r="O139" s="67">
        <f t="shared" si="83"/>
        <v>20000.900000000001</v>
      </c>
      <c r="P139" s="67">
        <f t="shared" si="51"/>
        <v>9192</v>
      </c>
      <c r="Q139" s="67">
        <f t="shared" si="56"/>
        <v>4596</v>
      </c>
      <c r="R139" s="67">
        <f t="shared" si="57"/>
        <v>18854.666666666668</v>
      </c>
      <c r="S139" s="67">
        <f t="shared" si="58"/>
        <v>9427.3333333333339</v>
      </c>
      <c r="U139" s="68">
        <v>42252</v>
      </c>
      <c r="V139" s="14" t="s">
        <v>14</v>
      </c>
      <c r="W139" s="15" t="s">
        <v>23</v>
      </c>
    </row>
    <row r="140" spans="1:23" ht="90.75">
      <c r="A140" s="64">
        <v>11</v>
      </c>
      <c r="B140" s="65" t="s">
        <v>198</v>
      </c>
      <c r="C140" s="44" t="s">
        <v>17</v>
      </c>
      <c r="D140" s="77" t="s">
        <v>219</v>
      </c>
      <c r="E140" s="15" t="s">
        <v>178</v>
      </c>
      <c r="F140" s="66">
        <v>14633</v>
      </c>
      <c r="G140" s="67">
        <v>10367</v>
      </c>
      <c r="H140" s="67"/>
      <c r="I140" s="67"/>
      <c r="J140" s="67">
        <f>+F140+G140</f>
        <v>25000</v>
      </c>
      <c r="K140" s="67">
        <f t="shared" si="80"/>
        <v>1755.96</v>
      </c>
      <c r="L140" s="67">
        <f t="shared" si="81"/>
        <v>438.99</v>
      </c>
      <c r="M140" s="67"/>
      <c r="N140" s="67">
        <f t="shared" si="82"/>
        <v>2194.9499999999998</v>
      </c>
      <c r="O140" s="67">
        <f t="shared" si="83"/>
        <v>22805.05</v>
      </c>
      <c r="P140" s="67">
        <f t="shared" si="51"/>
        <v>19510.666666666664</v>
      </c>
      <c r="Q140" s="67">
        <f t="shared" si="56"/>
        <v>9755.3333333333321</v>
      </c>
      <c r="R140" s="67">
        <f t="shared" si="57"/>
        <v>13822.666666666666</v>
      </c>
      <c r="S140" s="67">
        <f t="shared" si="58"/>
        <v>6911.333333333333</v>
      </c>
      <c r="U140" s="68">
        <v>42658</v>
      </c>
      <c r="V140" s="14" t="s">
        <v>14</v>
      </c>
      <c r="W140" s="15" t="s">
        <v>19</v>
      </c>
    </row>
    <row r="144" spans="1:23">
      <c r="D144" s="92" t="s">
        <v>233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</row>
    <row r="145" spans="4:16"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</row>
    <row r="146" spans="4:16">
      <c r="D146" s="92" t="s">
        <v>234</v>
      </c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</row>
  </sheetData>
  <mergeCells count="4">
    <mergeCell ref="A1:W1"/>
    <mergeCell ref="D144:P145"/>
    <mergeCell ref="A2:W2"/>
    <mergeCell ref="D146:P146"/>
  </mergeCells>
  <pageMargins left="0.11811023622047245" right="0.11811023622047245" top="0.19685039370078741" bottom="0.19685039370078741" header="0.31496062992125984" footer="0.31496062992125984"/>
  <pageSetup paperSize="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32"/>
  <sheetViews>
    <sheetView workbookViewId="0">
      <selection activeCell="H150" sqref="H150"/>
    </sheetView>
  </sheetViews>
  <sheetFormatPr baseColWidth="10" defaultRowHeight="15"/>
  <cols>
    <col min="1" max="1" width="2.42578125" customWidth="1"/>
    <col min="2" max="2" width="18.5703125" style="5" customWidth="1"/>
    <col min="3" max="3" width="11.5703125" style="46" customWidth="1"/>
    <col min="4" max="4" width="15.5703125" style="39" customWidth="1"/>
    <col min="5" max="5" width="7.140625" customWidth="1"/>
    <col min="6" max="6" width="9.140625" customWidth="1"/>
    <col min="7" max="7" width="10" customWidth="1"/>
    <col min="8" max="10" width="11.85546875" customWidth="1"/>
    <col min="11" max="11" width="9.140625" customWidth="1"/>
    <col min="12" max="12" width="8.5703125" customWidth="1"/>
    <col min="13" max="13" width="2.42578125" hidden="1" customWidth="1"/>
    <col min="14" max="14" width="10.5703125" hidden="1" customWidth="1"/>
    <col min="15" max="15" width="16.85546875" style="8" customWidth="1"/>
  </cols>
  <sheetData>
    <row r="1" spans="1:16" ht="18.7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6" ht="6.75" customHeight="1">
      <c r="A2" s="6"/>
      <c r="B2" s="16"/>
      <c r="C2" s="7"/>
      <c r="E2" s="9"/>
      <c r="F2" s="10"/>
      <c r="G2" s="10"/>
      <c r="H2" s="10"/>
      <c r="I2" s="10"/>
      <c r="J2" s="10"/>
      <c r="K2" s="10"/>
      <c r="L2" s="11"/>
      <c r="M2" s="8"/>
      <c r="N2" s="8"/>
    </row>
    <row r="3" spans="1:16">
      <c r="A3" s="17"/>
      <c r="B3" s="18"/>
      <c r="C3" s="13"/>
      <c r="D3" s="13"/>
      <c r="E3" s="19"/>
      <c r="F3" s="19"/>
      <c r="G3" s="19"/>
      <c r="H3" s="19"/>
      <c r="I3" s="19"/>
      <c r="J3" s="19"/>
      <c r="K3" s="19"/>
      <c r="L3" s="19"/>
      <c r="M3" s="2"/>
      <c r="N3" s="20"/>
      <c r="O3" s="12"/>
      <c r="P3" s="56"/>
    </row>
    <row r="4" spans="1:16">
      <c r="A4" s="21"/>
      <c r="B4" s="22"/>
      <c r="C4" s="43"/>
      <c r="E4" s="23"/>
      <c r="F4" s="23"/>
      <c r="G4" s="23"/>
      <c r="H4" s="23"/>
      <c r="I4" s="23"/>
      <c r="J4" s="23"/>
      <c r="K4" s="23"/>
      <c r="L4" s="23"/>
      <c r="M4" s="1"/>
      <c r="N4" s="1"/>
    </row>
    <row r="5" spans="1:16">
      <c r="A5" s="24"/>
      <c r="B5" s="25"/>
      <c r="C5" s="44"/>
      <c r="D5" s="40"/>
      <c r="E5" s="27"/>
      <c r="F5" s="28"/>
      <c r="G5" s="28"/>
      <c r="H5" s="28"/>
      <c r="I5" s="28"/>
      <c r="J5" s="28"/>
      <c r="K5" s="28"/>
      <c r="L5" s="28"/>
      <c r="M5" s="1"/>
      <c r="N5" s="3"/>
      <c r="O5" s="15"/>
      <c r="P5" s="54"/>
    </row>
    <row r="6" spans="1:16">
      <c r="A6" s="24"/>
      <c r="B6" s="25"/>
      <c r="C6" s="44"/>
      <c r="D6" s="40"/>
      <c r="E6" s="27"/>
      <c r="F6" s="28"/>
      <c r="G6" s="28"/>
      <c r="H6" s="28"/>
      <c r="I6" s="28"/>
      <c r="J6" s="28"/>
      <c r="K6" s="28"/>
      <c r="L6" s="28"/>
      <c r="M6" s="1"/>
      <c r="N6" s="3"/>
      <c r="O6" s="15"/>
      <c r="P6" s="54"/>
    </row>
    <row r="7" spans="1:16">
      <c r="A7" s="24"/>
      <c r="B7" s="25"/>
      <c r="C7" s="44"/>
      <c r="D7" s="40"/>
      <c r="E7" s="27"/>
      <c r="F7" s="28"/>
      <c r="G7" s="28"/>
      <c r="H7" s="28"/>
      <c r="I7" s="28"/>
      <c r="J7" s="28"/>
      <c r="K7" s="28"/>
      <c r="L7" s="28"/>
      <c r="M7" s="1"/>
      <c r="N7" s="3"/>
      <c r="O7" s="15"/>
      <c r="P7" s="54"/>
    </row>
    <row r="8" spans="1:16">
      <c r="A8" s="24"/>
      <c r="B8" s="25"/>
      <c r="C8" s="44"/>
      <c r="D8" s="40"/>
      <c r="E8" s="27"/>
      <c r="F8" s="28"/>
      <c r="G8" s="28"/>
      <c r="H8" s="28"/>
      <c r="I8" s="28"/>
      <c r="J8" s="28"/>
      <c r="K8" s="28"/>
      <c r="L8" s="28"/>
      <c r="M8" s="1"/>
      <c r="N8" s="3"/>
      <c r="O8" s="15"/>
      <c r="P8" s="54"/>
    </row>
    <row r="9" spans="1:16">
      <c r="A9" s="38"/>
      <c r="B9" s="47"/>
      <c r="C9" s="48"/>
      <c r="D9" s="49"/>
      <c r="E9" s="50"/>
      <c r="F9" s="51"/>
      <c r="G9" s="51"/>
      <c r="H9" s="51"/>
      <c r="I9" s="51"/>
      <c r="J9" s="51"/>
      <c r="K9" s="51"/>
      <c r="L9" s="28"/>
      <c r="M9" s="1"/>
      <c r="N9" s="52"/>
      <c r="O9" s="53"/>
    </row>
    <row r="10" spans="1:16" ht="101.25" customHeight="1">
      <c r="A10" s="38"/>
      <c r="B10" s="47"/>
      <c r="C10" s="48"/>
      <c r="D10" s="49"/>
      <c r="E10" s="50"/>
      <c r="F10" s="51"/>
      <c r="G10" s="51"/>
      <c r="H10" s="51"/>
      <c r="I10" s="51"/>
      <c r="J10" s="51"/>
      <c r="K10" s="51"/>
      <c r="L10" s="28"/>
      <c r="M10" s="1"/>
      <c r="N10" s="52"/>
      <c r="O10" s="53"/>
    </row>
    <row r="11" spans="1:16">
      <c r="A11" s="21"/>
      <c r="B11" s="29"/>
      <c r="C11" s="43"/>
      <c r="E11" s="30"/>
      <c r="F11" s="23"/>
      <c r="G11" s="23"/>
      <c r="H11" s="23"/>
      <c r="I11" s="23"/>
      <c r="J11" s="23"/>
      <c r="K11" s="23"/>
      <c r="L11" s="28"/>
      <c r="M11" s="1"/>
      <c r="N11" s="1"/>
    </row>
    <row r="12" spans="1:16">
      <c r="A12" s="24"/>
      <c r="B12" s="25"/>
      <c r="C12" s="44"/>
      <c r="D12" s="41"/>
      <c r="E12" s="27"/>
      <c r="F12" s="28"/>
      <c r="G12" s="28"/>
      <c r="H12" s="28"/>
      <c r="I12" s="28"/>
      <c r="J12" s="28"/>
      <c r="K12" s="28"/>
      <c r="L12" s="28"/>
      <c r="M12" s="1"/>
      <c r="N12" s="3"/>
      <c r="O12" s="15"/>
      <c r="P12" s="54"/>
    </row>
    <row r="13" spans="1:16">
      <c r="A13" s="24"/>
      <c r="B13" s="25"/>
      <c r="C13" s="44"/>
      <c r="D13" s="41"/>
      <c r="E13" s="27"/>
      <c r="F13" s="28"/>
      <c r="G13" s="28"/>
      <c r="H13" s="28"/>
      <c r="I13" s="28"/>
      <c r="J13" s="28"/>
      <c r="K13" s="28"/>
      <c r="L13" s="28"/>
      <c r="M13" s="1"/>
      <c r="N13" s="3"/>
      <c r="O13" s="15"/>
      <c r="P13" s="54"/>
    </row>
    <row r="14" spans="1:16">
      <c r="A14" s="24"/>
      <c r="B14" s="25"/>
      <c r="C14" s="44"/>
      <c r="D14" s="41"/>
      <c r="E14" s="27"/>
      <c r="F14" s="28"/>
      <c r="G14" s="28"/>
      <c r="H14" s="28"/>
      <c r="I14" s="28"/>
      <c r="J14" s="28"/>
      <c r="K14" s="28"/>
      <c r="L14" s="28"/>
      <c r="M14" s="1"/>
      <c r="N14" s="3"/>
      <c r="O14" s="15"/>
      <c r="P14" s="54"/>
    </row>
    <row r="15" spans="1:16">
      <c r="A15" s="21"/>
      <c r="B15" s="29"/>
      <c r="C15" s="43"/>
      <c r="E15" s="30"/>
      <c r="F15" s="23"/>
      <c r="G15" s="23"/>
      <c r="H15" s="23"/>
      <c r="I15" s="23"/>
      <c r="J15" s="23"/>
      <c r="K15" s="23"/>
      <c r="L15" s="28"/>
      <c r="M15" s="1"/>
      <c r="N15" s="1"/>
    </row>
    <row r="16" spans="1:16">
      <c r="A16" s="24"/>
      <c r="B16" s="25"/>
      <c r="C16" s="44"/>
      <c r="D16" s="41"/>
      <c r="E16" s="27"/>
      <c r="F16" s="28"/>
      <c r="G16" s="28"/>
      <c r="H16" s="28"/>
      <c r="I16" s="28"/>
      <c r="J16" s="28"/>
      <c r="K16" s="28"/>
      <c r="L16" s="28"/>
      <c r="M16" s="1"/>
      <c r="N16" s="3"/>
      <c r="O16" s="15"/>
      <c r="P16" s="54"/>
    </row>
    <row r="17" spans="1:16">
      <c r="A17" s="24"/>
      <c r="B17" s="25"/>
      <c r="C17" s="44"/>
      <c r="D17" s="41"/>
      <c r="E17" s="27"/>
      <c r="F17" s="28"/>
      <c r="G17" s="28"/>
      <c r="H17" s="28"/>
      <c r="I17" s="28"/>
      <c r="J17" s="28"/>
      <c r="K17" s="28"/>
      <c r="L17" s="28"/>
      <c r="M17" s="1"/>
      <c r="N17" s="3"/>
      <c r="O17" s="15"/>
      <c r="P17" s="54"/>
    </row>
    <row r="18" spans="1:16">
      <c r="A18" s="24"/>
      <c r="B18" s="25"/>
      <c r="C18" s="44"/>
      <c r="D18" s="41"/>
      <c r="E18" s="27"/>
      <c r="F18" s="28"/>
      <c r="G18" s="28"/>
      <c r="H18" s="28"/>
      <c r="I18" s="28"/>
      <c r="J18" s="28"/>
      <c r="K18" s="28"/>
      <c r="L18" s="28"/>
      <c r="M18" s="1"/>
      <c r="N18" s="3"/>
      <c r="O18" s="15"/>
      <c r="P18" s="54"/>
    </row>
    <row r="19" spans="1:16">
      <c r="A19" s="24"/>
      <c r="B19" s="25"/>
      <c r="C19" s="44"/>
      <c r="D19" s="41"/>
      <c r="E19" s="27"/>
      <c r="F19" s="28"/>
      <c r="G19" s="28"/>
      <c r="H19" s="28"/>
      <c r="I19" s="28"/>
      <c r="J19" s="28"/>
      <c r="K19" s="28"/>
      <c r="L19" s="28"/>
      <c r="M19" s="1"/>
      <c r="N19" s="3"/>
      <c r="O19" s="15"/>
      <c r="P19" s="54"/>
    </row>
    <row r="20" spans="1:16">
      <c r="A20" s="24"/>
      <c r="B20" s="25"/>
      <c r="C20" s="44"/>
      <c r="D20" s="41"/>
      <c r="E20" s="27"/>
      <c r="F20" s="28"/>
      <c r="G20" s="28"/>
      <c r="H20" s="28"/>
      <c r="I20" s="28"/>
      <c r="J20" s="28"/>
      <c r="K20" s="28"/>
      <c r="L20" s="28"/>
      <c r="M20" s="1"/>
      <c r="N20" s="3"/>
      <c r="O20" s="15"/>
      <c r="P20" s="54"/>
    </row>
    <row r="21" spans="1:16">
      <c r="A21" s="38"/>
      <c r="B21" s="47"/>
      <c r="C21" s="48"/>
      <c r="D21" s="42"/>
      <c r="E21" s="50"/>
      <c r="F21" s="51"/>
      <c r="G21" s="51"/>
      <c r="H21" s="51"/>
      <c r="I21" s="51"/>
      <c r="J21" s="51"/>
      <c r="K21" s="51"/>
      <c r="L21" s="28"/>
      <c r="M21" s="1"/>
      <c r="N21" s="52"/>
      <c r="O21" s="53"/>
    </row>
    <row r="22" spans="1:16">
      <c r="A22" s="21"/>
      <c r="B22" s="29"/>
      <c r="C22" s="43"/>
      <c r="E22" s="30"/>
      <c r="F22" s="23"/>
      <c r="G22" s="23"/>
      <c r="H22" s="23"/>
      <c r="I22" s="23"/>
      <c r="J22" s="23"/>
      <c r="K22" s="23"/>
      <c r="L22" s="28"/>
      <c r="M22" s="1"/>
      <c r="N22" s="1"/>
    </row>
    <row r="23" spans="1:16" ht="78" customHeight="1">
      <c r="A23" s="24"/>
      <c r="B23" s="25"/>
      <c r="C23" s="44"/>
      <c r="D23" s="41"/>
      <c r="E23" s="27"/>
      <c r="F23" s="28"/>
      <c r="G23" s="28"/>
      <c r="H23" s="28"/>
      <c r="I23" s="28"/>
      <c r="J23" s="28"/>
      <c r="K23" s="28"/>
      <c r="L23" s="28"/>
      <c r="M23" s="1"/>
      <c r="N23" s="3"/>
      <c r="O23" s="15"/>
      <c r="P23" s="54"/>
    </row>
    <row r="24" spans="1:16">
      <c r="A24" s="24"/>
      <c r="B24" s="25"/>
      <c r="C24" s="44"/>
      <c r="D24" s="41"/>
      <c r="E24" s="27"/>
      <c r="F24" s="28"/>
      <c r="G24" s="28"/>
      <c r="H24" s="28"/>
      <c r="I24" s="28"/>
      <c r="J24" s="28"/>
      <c r="K24" s="28"/>
      <c r="L24" s="28"/>
      <c r="M24" s="1"/>
      <c r="N24" s="3"/>
      <c r="O24" s="15"/>
      <c r="P24" s="54"/>
    </row>
    <row r="25" spans="1:16">
      <c r="A25" s="24"/>
      <c r="B25" s="25"/>
      <c r="C25" s="44"/>
      <c r="D25" s="41"/>
      <c r="E25" s="27"/>
      <c r="F25" s="28"/>
      <c r="G25" s="28"/>
      <c r="H25" s="28"/>
      <c r="I25" s="28"/>
      <c r="J25" s="28"/>
      <c r="K25" s="28"/>
      <c r="L25" s="28"/>
      <c r="M25" s="1"/>
      <c r="N25" s="3"/>
      <c r="O25" s="15"/>
      <c r="P25" s="54"/>
    </row>
    <row r="26" spans="1:16">
      <c r="A26" s="24"/>
      <c r="B26" s="25"/>
      <c r="C26" s="44"/>
      <c r="D26" s="41"/>
      <c r="E26" s="27"/>
      <c r="F26" s="28"/>
      <c r="G26" s="28"/>
      <c r="H26" s="28"/>
      <c r="I26" s="28"/>
      <c r="J26" s="28"/>
      <c r="K26" s="28"/>
      <c r="L26" s="28"/>
      <c r="M26" s="1"/>
      <c r="N26" s="3"/>
      <c r="O26" s="15"/>
      <c r="P26" s="54"/>
    </row>
    <row r="27" spans="1:16">
      <c r="A27" s="21"/>
      <c r="B27" s="29"/>
      <c r="C27" s="43"/>
      <c r="E27" s="30"/>
      <c r="F27" s="23"/>
      <c r="G27" s="23"/>
      <c r="H27" s="23"/>
      <c r="I27" s="23"/>
      <c r="J27" s="23"/>
      <c r="K27" s="23"/>
      <c r="L27" s="28"/>
      <c r="M27" s="1"/>
      <c r="N27" s="1"/>
    </row>
    <row r="28" spans="1:16">
      <c r="A28" s="24"/>
      <c r="B28" s="25"/>
      <c r="C28" s="44"/>
      <c r="D28" s="41"/>
      <c r="E28" s="27"/>
      <c r="F28" s="28"/>
      <c r="G28" s="28"/>
      <c r="H28" s="28"/>
      <c r="I28" s="28"/>
      <c r="J28" s="28"/>
      <c r="K28" s="28"/>
      <c r="L28" s="28"/>
      <c r="M28" s="1"/>
      <c r="N28" s="3"/>
      <c r="O28" s="15"/>
      <c r="P28" s="54"/>
    </row>
    <row r="29" spans="1:16">
      <c r="A29" s="24"/>
      <c r="B29" s="25"/>
      <c r="C29" s="44"/>
      <c r="D29" s="41"/>
      <c r="E29" s="27"/>
      <c r="F29" s="28"/>
      <c r="G29" s="28"/>
      <c r="H29" s="28"/>
      <c r="I29" s="28"/>
      <c r="J29" s="28"/>
      <c r="K29" s="28"/>
      <c r="L29" s="28"/>
      <c r="M29" s="1"/>
      <c r="N29" s="3"/>
      <c r="O29" s="15"/>
      <c r="P29" s="54"/>
    </row>
    <row r="30" spans="1:16">
      <c r="A30" s="24"/>
      <c r="B30" s="25"/>
      <c r="C30" s="44"/>
      <c r="D30" s="41"/>
      <c r="E30" s="27"/>
      <c r="F30" s="28"/>
      <c r="G30" s="28"/>
      <c r="H30" s="28"/>
      <c r="I30" s="28"/>
      <c r="J30" s="28"/>
      <c r="K30" s="28"/>
      <c r="L30" s="28"/>
      <c r="M30" s="1"/>
      <c r="N30" s="3"/>
      <c r="O30" s="15"/>
      <c r="P30" s="54"/>
    </row>
    <row r="31" spans="1:16">
      <c r="A31" s="24"/>
      <c r="B31" s="25"/>
      <c r="C31" s="44"/>
      <c r="D31" s="41"/>
      <c r="E31" s="27"/>
      <c r="F31" s="28"/>
      <c r="G31" s="28"/>
      <c r="H31" s="28"/>
      <c r="I31" s="28"/>
      <c r="J31" s="28"/>
      <c r="K31" s="28"/>
      <c r="L31" s="28"/>
      <c r="M31" s="1"/>
      <c r="N31" s="3"/>
      <c r="O31" s="15"/>
      <c r="P31" s="54"/>
    </row>
    <row r="32" spans="1:16">
      <c r="A32" s="21"/>
      <c r="B32" s="29"/>
      <c r="C32" s="43"/>
      <c r="E32" s="30"/>
      <c r="F32" s="23"/>
      <c r="G32" s="23"/>
      <c r="H32" s="23"/>
      <c r="I32" s="23"/>
      <c r="J32" s="23"/>
      <c r="K32" s="23"/>
      <c r="L32" s="28"/>
      <c r="M32" s="1"/>
      <c r="N32" s="1"/>
    </row>
    <row r="33" spans="1:16">
      <c r="A33" s="24"/>
      <c r="B33" s="25"/>
      <c r="C33" s="44"/>
      <c r="D33" s="41"/>
      <c r="E33" s="27"/>
      <c r="F33" s="28"/>
      <c r="G33" s="28"/>
      <c r="H33" s="28"/>
      <c r="I33" s="28"/>
      <c r="J33" s="28"/>
      <c r="K33" s="28"/>
      <c r="L33" s="28"/>
      <c r="M33" s="1"/>
      <c r="N33" s="3"/>
      <c r="O33" s="15"/>
      <c r="P33" s="54"/>
    </row>
    <row r="34" spans="1:16">
      <c r="A34" s="24"/>
      <c r="B34" s="25"/>
      <c r="C34" s="44"/>
      <c r="D34" s="41"/>
      <c r="E34" s="27"/>
      <c r="F34" s="28"/>
      <c r="G34" s="28"/>
      <c r="H34" s="28"/>
      <c r="I34" s="28"/>
      <c r="J34" s="28"/>
      <c r="K34" s="28"/>
      <c r="L34" s="28"/>
      <c r="M34" s="1"/>
      <c r="N34" s="3"/>
      <c r="O34" s="15"/>
      <c r="P34" s="54"/>
    </row>
    <row r="35" spans="1:16">
      <c r="A35" s="24"/>
      <c r="B35" s="25"/>
      <c r="C35" s="44"/>
      <c r="D35" s="41"/>
      <c r="E35" s="27"/>
      <c r="F35" s="28"/>
      <c r="G35" s="28"/>
      <c r="H35" s="28"/>
      <c r="I35" s="28"/>
      <c r="J35" s="28"/>
      <c r="K35" s="28"/>
      <c r="L35" s="28"/>
      <c r="M35" s="1"/>
      <c r="N35" s="3"/>
      <c r="O35" s="15"/>
      <c r="P35" s="54"/>
    </row>
    <row r="36" spans="1:16">
      <c r="A36" s="24"/>
      <c r="B36" s="25"/>
      <c r="C36" s="44"/>
      <c r="D36" s="41"/>
      <c r="E36" s="27"/>
      <c r="F36" s="28"/>
      <c r="G36" s="28"/>
      <c r="H36" s="28"/>
      <c r="I36" s="28"/>
      <c r="J36" s="28"/>
      <c r="K36" s="28"/>
      <c r="L36" s="28"/>
      <c r="M36" s="1"/>
      <c r="N36" s="3"/>
      <c r="O36" s="15"/>
      <c r="P36" s="54"/>
    </row>
    <row r="37" spans="1:16">
      <c r="A37" s="24"/>
      <c r="B37" s="25"/>
      <c r="C37" s="44"/>
      <c r="D37" s="41"/>
      <c r="E37" s="27"/>
      <c r="F37" s="28"/>
      <c r="G37" s="28"/>
      <c r="H37" s="28"/>
      <c r="I37" s="28"/>
      <c r="J37" s="28"/>
      <c r="K37" s="28"/>
      <c r="L37" s="28"/>
      <c r="M37" s="1"/>
      <c r="N37" s="3"/>
      <c r="O37" s="15"/>
      <c r="P37" s="54"/>
    </row>
    <row r="38" spans="1:16">
      <c r="A38" s="21"/>
      <c r="B38" s="29"/>
      <c r="C38" s="43"/>
      <c r="E38" s="30"/>
      <c r="F38" s="23"/>
      <c r="G38" s="23"/>
      <c r="H38" s="23"/>
      <c r="I38" s="23"/>
      <c r="J38" s="23"/>
      <c r="K38" s="23"/>
      <c r="L38" s="28"/>
      <c r="M38" s="1"/>
      <c r="N38" s="1"/>
    </row>
    <row r="39" spans="1:16">
      <c r="A39" s="24"/>
      <c r="B39" s="25"/>
      <c r="C39" s="44"/>
      <c r="D39" s="41"/>
      <c r="E39" s="27"/>
      <c r="F39" s="28"/>
      <c r="G39" s="28"/>
      <c r="H39" s="28"/>
      <c r="I39" s="28"/>
      <c r="J39" s="28"/>
      <c r="K39" s="28"/>
      <c r="L39" s="28"/>
      <c r="M39" s="1"/>
      <c r="N39" s="3"/>
      <c r="O39" s="15"/>
      <c r="P39" s="54"/>
    </row>
    <row r="40" spans="1:16">
      <c r="A40" s="24"/>
      <c r="B40" s="25"/>
      <c r="C40" s="44"/>
      <c r="D40" s="41"/>
      <c r="E40" s="27"/>
      <c r="F40" s="28"/>
      <c r="G40" s="28"/>
      <c r="H40" s="28"/>
      <c r="I40" s="28"/>
      <c r="J40" s="28"/>
      <c r="K40" s="28"/>
      <c r="L40" s="28"/>
      <c r="M40" s="1"/>
      <c r="N40" s="3"/>
      <c r="O40" s="15"/>
      <c r="P40" s="54"/>
    </row>
    <row r="41" spans="1:16">
      <c r="A41" s="24"/>
      <c r="B41" s="25"/>
      <c r="C41" s="44"/>
      <c r="D41" s="41"/>
      <c r="E41" s="27"/>
      <c r="F41" s="28"/>
      <c r="G41" s="28"/>
      <c r="H41" s="28"/>
      <c r="I41" s="28"/>
      <c r="J41" s="28"/>
      <c r="K41" s="28"/>
      <c r="L41" s="28"/>
      <c r="M41" s="1"/>
      <c r="N41" s="3"/>
      <c r="O41" s="15"/>
      <c r="P41" s="54"/>
    </row>
    <row r="42" spans="1:16">
      <c r="A42" s="21"/>
      <c r="B42" s="29"/>
      <c r="C42" s="43"/>
      <c r="E42" s="30"/>
      <c r="F42" s="23"/>
      <c r="G42" s="23"/>
      <c r="H42" s="23"/>
      <c r="I42" s="23"/>
      <c r="J42" s="23"/>
      <c r="K42" s="23"/>
      <c r="L42" s="28"/>
      <c r="M42" s="1"/>
      <c r="N42" s="1"/>
    </row>
    <row r="43" spans="1:16">
      <c r="A43" s="24"/>
      <c r="B43" s="26"/>
      <c r="C43" s="44"/>
      <c r="D43" s="41"/>
      <c r="E43" s="31"/>
      <c r="F43" s="31"/>
      <c r="G43" s="31"/>
      <c r="H43" s="31"/>
      <c r="I43" s="31"/>
      <c r="J43" s="31"/>
      <c r="K43" s="31"/>
      <c r="L43" s="28"/>
      <c r="M43" s="1"/>
      <c r="N43" s="3"/>
      <c r="O43" s="15"/>
      <c r="P43" s="54"/>
    </row>
    <row r="44" spans="1:16">
      <c r="A44" s="24"/>
      <c r="B44" s="25"/>
      <c r="C44" s="44"/>
      <c r="D44" s="41"/>
      <c r="E44" s="27"/>
      <c r="F44" s="28"/>
      <c r="G44" s="28"/>
      <c r="H44" s="28"/>
      <c r="I44" s="28"/>
      <c r="J44" s="28"/>
      <c r="K44" s="28"/>
      <c r="L44" s="28"/>
      <c r="M44" s="1"/>
      <c r="N44" s="3"/>
      <c r="O44" s="15"/>
      <c r="P44" s="54"/>
    </row>
    <row r="45" spans="1:16">
      <c r="A45" s="24"/>
      <c r="B45" s="25"/>
      <c r="C45" s="44"/>
      <c r="D45" s="41"/>
      <c r="E45" s="27"/>
      <c r="F45" s="28"/>
      <c r="G45" s="28"/>
      <c r="H45" s="28"/>
      <c r="I45" s="28"/>
      <c r="J45" s="28"/>
      <c r="K45" s="28"/>
      <c r="L45" s="28"/>
      <c r="M45" s="1"/>
      <c r="N45" s="3"/>
      <c r="O45" s="15"/>
      <c r="P45" s="54"/>
    </row>
    <row r="46" spans="1:16">
      <c r="A46" s="24"/>
      <c r="B46" s="25"/>
      <c r="C46" s="44"/>
      <c r="D46" s="41"/>
      <c r="E46" s="27"/>
      <c r="F46" s="28"/>
      <c r="G46" s="28"/>
      <c r="H46" s="28"/>
      <c r="I46" s="28"/>
      <c r="J46" s="28"/>
      <c r="K46" s="28"/>
      <c r="L46" s="57"/>
      <c r="M46" s="1"/>
      <c r="N46" s="3"/>
      <c r="O46" s="15"/>
      <c r="P46" s="54"/>
    </row>
    <row r="47" spans="1:16">
      <c r="A47" s="38"/>
      <c r="B47" s="47"/>
      <c r="C47" s="48"/>
      <c r="D47" s="42"/>
      <c r="E47" s="50"/>
      <c r="F47" s="51"/>
      <c r="G47" s="51"/>
      <c r="H47" s="51"/>
      <c r="I47" s="51"/>
      <c r="J47" s="51"/>
      <c r="K47" s="51"/>
      <c r="L47" s="51"/>
      <c r="M47" s="1"/>
      <c r="N47" s="52"/>
      <c r="O47" s="53"/>
    </row>
    <row r="48" spans="1:16">
      <c r="A48" s="38"/>
      <c r="B48" s="47"/>
      <c r="C48" s="48"/>
      <c r="D48" s="42"/>
      <c r="E48" s="50"/>
      <c r="F48" s="51"/>
      <c r="G48" s="51"/>
      <c r="H48" s="51"/>
      <c r="I48" s="51"/>
      <c r="J48" s="51"/>
      <c r="K48" s="51"/>
      <c r="L48" s="51"/>
      <c r="M48" s="1"/>
      <c r="N48" s="52"/>
      <c r="O48" s="53"/>
    </row>
    <row r="49" spans="1:16">
      <c r="A49" s="38"/>
      <c r="B49" s="47"/>
      <c r="C49" s="48"/>
      <c r="D49" s="42"/>
      <c r="E49" s="50"/>
      <c r="F49" s="51"/>
      <c r="G49" s="51"/>
      <c r="H49" s="51"/>
      <c r="I49" s="51"/>
      <c r="J49" s="51"/>
      <c r="K49" s="51"/>
      <c r="L49" s="51"/>
      <c r="M49" s="1"/>
      <c r="N49" s="52"/>
      <c r="O49" s="53"/>
    </row>
    <row r="50" spans="1:16">
      <c r="A50" s="38"/>
      <c r="B50" s="47"/>
      <c r="C50" s="48"/>
      <c r="D50" s="42"/>
      <c r="E50" s="50"/>
      <c r="F50" s="51"/>
      <c r="G50" s="51"/>
      <c r="H50" s="51"/>
      <c r="I50" s="51"/>
      <c r="J50" s="51"/>
      <c r="K50" s="51"/>
      <c r="L50" s="51"/>
      <c r="M50" s="1"/>
      <c r="N50" s="52"/>
      <c r="O50" s="53"/>
    </row>
    <row r="51" spans="1:16">
      <c r="A51" s="38"/>
      <c r="B51" s="47"/>
      <c r="C51" s="48"/>
      <c r="D51" s="42"/>
      <c r="E51" s="50"/>
      <c r="F51" s="51"/>
      <c r="G51" s="51"/>
      <c r="H51" s="51"/>
      <c r="I51" s="51"/>
      <c r="J51" s="51"/>
      <c r="K51" s="51"/>
      <c r="L51" s="51"/>
      <c r="M51" s="1"/>
      <c r="N51" s="52"/>
      <c r="O51" s="53"/>
    </row>
    <row r="52" spans="1:16">
      <c r="A52" s="38"/>
      <c r="B52" s="47"/>
      <c r="C52" s="48"/>
      <c r="D52" s="42"/>
      <c r="E52" s="50"/>
      <c r="F52" s="51"/>
      <c r="G52" s="51"/>
      <c r="H52" s="51"/>
      <c r="I52" s="51"/>
      <c r="J52" s="51"/>
      <c r="K52" s="51"/>
      <c r="L52" s="51"/>
      <c r="M52" s="1"/>
      <c r="N52" s="52"/>
      <c r="O52" s="53"/>
    </row>
    <row r="53" spans="1:16">
      <c r="A53" s="38"/>
      <c r="B53" s="47"/>
      <c r="C53" s="48"/>
      <c r="D53" s="42"/>
      <c r="E53" s="50"/>
      <c r="F53" s="51"/>
      <c r="G53" s="51"/>
      <c r="H53" s="51"/>
      <c r="I53" s="51"/>
      <c r="J53" s="51"/>
      <c r="K53" s="51"/>
      <c r="L53" s="51"/>
      <c r="M53" s="1"/>
      <c r="N53" s="52"/>
      <c r="O53" s="53"/>
    </row>
    <row r="54" spans="1:16">
      <c r="A54" s="21"/>
      <c r="B54" s="29"/>
      <c r="C54" s="43"/>
      <c r="E54" s="30"/>
      <c r="F54" s="23"/>
      <c r="G54" s="23"/>
      <c r="H54" s="23"/>
      <c r="I54" s="23"/>
      <c r="J54" s="23"/>
      <c r="K54" s="23"/>
      <c r="L54" s="58"/>
      <c r="M54" s="1"/>
      <c r="N54" s="1"/>
    </row>
    <row r="55" spans="1:16">
      <c r="A55" s="24"/>
      <c r="B55" s="25"/>
      <c r="C55" s="44"/>
      <c r="D55" s="41"/>
      <c r="E55" s="27"/>
      <c r="F55" s="28"/>
      <c r="G55" s="28"/>
      <c r="H55" s="28"/>
      <c r="I55" s="28"/>
      <c r="J55" s="28"/>
      <c r="K55" s="28"/>
      <c r="L55" s="28"/>
      <c r="M55" s="1"/>
      <c r="N55" s="3"/>
      <c r="O55" s="15"/>
      <c r="P55" s="54"/>
    </row>
    <row r="56" spans="1:16">
      <c r="A56" s="24"/>
      <c r="B56" s="25"/>
      <c r="C56" s="44"/>
      <c r="D56" s="41"/>
      <c r="E56" s="27"/>
      <c r="F56" s="28"/>
      <c r="G56" s="28"/>
      <c r="H56" s="28"/>
      <c r="I56" s="28"/>
      <c r="J56" s="28"/>
      <c r="K56" s="28"/>
      <c r="L56" s="28"/>
      <c r="M56" s="1"/>
      <c r="N56" s="3"/>
      <c r="O56" s="15"/>
      <c r="P56" s="54"/>
    </row>
    <row r="57" spans="1:16">
      <c r="A57" s="24"/>
      <c r="B57" s="25"/>
      <c r="C57" s="44"/>
      <c r="D57" s="41"/>
      <c r="E57" s="27"/>
      <c r="F57" s="28"/>
      <c r="G57" s="28"/>
      <c r="H57" s="28"/>
      <c r="I57" s="28"/>
      <c r="J57" s="28"/>
      <c r="K57" s="28"/>
      <c r="L57" s="28"/>
      <c r="M57" s="1"/>
      <c r="N57" s="3"/>
      <c r="O57" s="15"/>
      <c r="P57" s="54"/>
    </row>
    <row r="58" spans="1:16">
      <c r="A58" s="24"/>
      <c r="B58" s="25"/>
      <c r="C58" s="44"/>
      <c r="D58" s="41"/>
      <c r="E58" s="27"/>
      <c r="F58" s="28"/>
      <c r="G58" s="28"/>
      <c r="H58" s="28"/>
      <c r="I58" s="28"/>
      <c r="J58" s="28"/>
      <c r="K58" s="28"/>
      <c r="L58" s="28"/>
      <c r="M58" s="1"/>
      <c r="N58" s="3"/>
      <c r="O58" s="15"/>
      <c r="P58" s="54"/>
    </row>
    <row r="59" spans="1:16">
      <c r="A59" s="24"/>
      <c r="B59" s="25"/>
      <c r="C59" s="44"/>
      <c r="D59" s="41"/>
      <c r="E59" s="27"/>
      <c r="F59" s="28"/>
      <c r="G59" s="28"/>
      <c r="H59" s="28"/>
      <c r="I59" s="28"/>
      <c r="J59" s="28"/>
      <c r="K59" s="28"/>
      <c r="L59" s="28"/>
      <c r="M59" s="1"/>
      <c r="N59" s="3"/>
      <c r="O59" s="15"/>
      <c r="P59" s="54"/>
    </row>
    <row r="60" spans="1:16">
      <c r="A60" s="21"/>
      <c r="B60" s="29"/>
      <c r="C60" s="43"/>
      <c r="E60" s="30"/>
      <c r="F60" s="23"/>
      <c r="G60" s="23"/>
      <c r="H60" s="23"/>
      <c r="I60" s="23"/>
      <c r="J60" s="23"/>
      <c r="K60" s="23"/>
      <c r="L60" s="28"/>
      <c r="M60" s="1"/>
      <c r="N60" s="1"/>
      <c r="O60" s="14"/>
    </row>
    <row r="61" spans="1:16">
      <c r="A61" s="24"/>
      <c r="B61" s="25"/>
      <c r="C61" s="44"/>
      <c r="D61" s="41"/>
      <c r="E61" s="27"/>
      <c r="F61" s="28"/>
      <c r="G61" s="28"/>
      <c r="H61" s="28"/>
      <c r="I61" s="28"/>
      <c r="J61" s="28"/>
      <c r="K61" s="28"/>
      <c r="L61" s="28"/>
      <c r="M61" s="1"/>
      <c r="N61" s="32"/>
      <c r="O61" s="15"/>
      <c r="P61" s="54"/>
    </row>
    <row r="62" spans="1:16">
      <c r="A62" s="24"/>
      <c r="B62" s="25"/>
      <c r="C62" s="44"/>
      <c r="D62" s="41"/>
      <c r="E62" s="28"/>
      <c r="F62" s="28"/>
      <c r="G62" s="28"/>
      <c r="H62" s="28"/>
      <c r="I62" s="28"/>
      <c r="J62" s="28"/>
      <c r="K62" s="28"/>
      <c r="L62" s="28"/>
      <c r="M62" s="1"/>
      <c r="N62" s="32"/>
      <c r="O62" s="15"/>
      <c r="P62" s="54"/>
    </row>
    <row r="63" spans="1:16">
      <c r="A63" s="24"/>
      <c r="B63" s="25"/>
      <c r="C63" s="44"/>
      <c r="D63" s="41"/>
      <c r="E63" s="27"/>
      <c r="F63" s="28"/>
      <c r="G63" s="28"/>
      <c r="H63" s="28"/>
      <c r="I63" s="28"/>
      <c r="J63" s="28"/>
      <c r="K63" s="28"/>
      <c r="L63" s="28"/>
      <c r="M63" s="1"/>
      <c r="N63" s="32"/>
      <c r="O63" s="15"/>
      <c r="P63" s="54"/>
    </row>
    <row r="64" spans="1:16">
      <c r="A64" s="24"/>
      <c r="B64" s="33"/>
      <c r="C64" s="44"/>
      <c r="D64" s="41"/>
      <c r="E64" s="31"/>
      <c r="F64" s="31"/>
      <c r="G64" s="31"/>
      <c r="H64" s="31"/>
      <c r="I64" s="31"/>
      <c r="J64" s="31"/>
      <c r="K64" s="31"/>
      <c r="L64" s="28"/>
      <c r="M64" s="1"/>
      <c r="N64" s="32"/>
      <c r="O64" s="15"/>
      <c r="P64" s="54"/>
    </row>
    <row r="65" spans="1:16">
      <c r="A65" s="21"/>
      <c r="B65" s="29"/>
      <c r="C65" s="43"/>
      <c r="E65" s="30"/>
      <c r="F65" s="23"/>
      <c r="G65" s="23"/>
      <c r="H65" s="23"/>
      <c r="I65" s="23"/>
      <c r="J65" s="23"/>
      <c r="K65" s="23"/>
      <c r="L65" s="28"/>
      <c r="M65" s="1"/>
      <c r="N65" s="1"/>
    </row>
    <row r="66" spans="1:16">
      <c r="A66" s="24"/>
      <c r="B66" s="25"/>
      <c r="C66" s="44"/>
      <c r="D66" s="41"/>
      <c r="E66" s="27"/>
      <c r="F66" s="28"/>
      <c r="G66" s="28"/>
      <c r="H66" s="28"/>
      <c r="I66" s="28"/>
      <c r="J66" s="28"/>
      <c r="K66" s="28"/>
      <c r="L66" s="28"/>
      <c r="M66" s="1"/>
      <c r="N66" s="3"/>
      <c r="O66" s="15"/>
      <c r="P66" s="54"/>
    </row>
    <row r="67" spans="1:16">
      <c r="A67" s="24"/>
      <c r="B67" s="25"/>
      <c r="C67" s="44"/>
      <c r="D67" s="41"/>
      <c r="E67" s="27"/>
      <c r="F67" s="28"/>
      <c r="G67" s="28"/>
      <c r="H67" s="28"/>
      <c r="I67" s="28"/>
      <c r="J67" s="28"/>
      <c r="K67" s="28"/>
      <c r="L67" s="28"/>
      <c r="M67" s="1"/>
      <c r="N67" s="3"/>
      <c r="O67" s="15"/>
      <c r="P67" s="54"/>
    </row>
    <row r="68" spans="1:16">
      <c r="A68" s="21"/>
      <c r="B68" s="29"/>
      <c r="C68" s="43"/>
      <c r="E68" s="30"/>
      <c r="F68" s="23"/>
      <c r="G68" s="23"/>
      <c r="H68" s="23"/>
      <c r="I68" s="23"/>
      <c r="J68" s="23"/>
      <c r="K68" s="23"/>
      <c r="L68" s="28"/>
      <c r="M68" s="1"/>
      <c r="N68" s="1"/>
    </row>
    <row r="69" spans="1:16">
      <c r="A69" s="24"/>
      <c r="B69" s="25"/>
      <c r="C69" s="44"/>
      <c r="D69" s="41"/>
      <c r="E69" s="27"/>
      <c r="F69" s="28"/>
      <c r="G69" s="28"/>
      <c r="H69" s="28"/>
      <c r="I69" s="28"/>
      <c r="J69" s="28"/>
      <c r="K69" s="28"/>
      <c r="L69" s="28"/>
      <c r="M69" s="1"/>
      <c r="N69" s="3"/>
      <c r="O69" s="15"/>
      <c r="P69" s="54"/>
    </row>
    <row r="70" spans="1:16">
      <c r="A70" s="24"/>
      <c r="B70" s="25"/>
      <c r="C70" s="44"/>
      <c r="D70" s="41"/>
      <c r="E70" s="27"/>
      <c r="F70" s="28"/>
      <c r="G70" s="28"/>
      <c r="H70" s="28"/>
      <c r="I70" s="28"/>
      <c r="J70" s="28"/>
      <c r="K70" s="28"/>
      <c r="L70" s="28"/>
      <c r="M70" s="1"/>
      <c r="N70" s="3"/>
      <c r="O70" s="15"/>
      <c r="P70" s="54"/>
    </row>
    <row r="71" spans="1:16">
      <c r="A71" s="24"/>
      <c r="B71" s="25"/>
      <c r="C71" s="44"/>
      <c r="D71" s="41"/>
      <c r="E71" s="27"/>
      <c r="F71" s="28"/>
      <c r="G71" s="28"/>
      <c r="H71" s="28"/>
      <c r="I71" s="28"/>
      <c r="J71" s="28"/>
      <c r="K71" s="28"/>
      <c r="L71" s="28"/>
      <c r="M71" s="1"/>
      <c r="N71" s="3"/>
      <c r="O71" s="15"/>
      <c r="P71" s="54"/>
    </row>
    <row r="72" spans="1:16">
      <c r="A72" s="24"/>
      <c r="B72" s="25"/>
      <c r="C72" s="44"/>
      <c r="D72" s="41"/>
      <c r="E72" s="27"/>
      <c r="F72" s="28"/>
      <c r="G72" s="28"/>
      <c r="H72" s="28"/>
      <c r="I72" s="28"/>
      <c r="J72" s="28"/>
      <c r="K72" s="28"/>
      <c r="L72" s="28"/>
      <c r="M72" s="1"/>
      <c r="N72" s="3"/>
      <c r="O72" s="15"/>
      <c r="P72" s="54"/>
    </row>
    <row r="73" spans="1:16">
      <c r="A73" s="21"/>
      <c r="B73" s="29"/>
      <c r="C73" s="43"/>
      <c r="E73" s="30"/>
      <c r="F73" s="23"/>
      <c r="G73" s="23"/>
      <c r="H73" s="23"/>
      <c r="I73" s="23"/>
      <c r="J73" s="23"/>
      <c r="K73" s="23"/>
      <c r="L73" s="28"/>
      <c r="M73" s="1"/>
      <c r="N73" s="1"/>
    </row>
    <row r="74" spans="1:16">
      <c r="A74" s="24"/>
      <c r="B74" s="25"/>
      <c r="C74" s="44"/>
      <c r="D74" s="41"/>
      <c r="E74" s="27"/>
      <c r="F74" s="28"/>
      <c r="G74" s="28"/>
      <c r="H74" s="28"/>
      <c r="I74" s="28"/>
      <c r="J74" s="28"/>
      <c r="K74" s="28"/>
      <c r="L74" s="28"/>
      <c r="M74" s="1"/>
      <c r="N74" s="3"/>
      <c r="O74" s="15"/>
      <c r="P74" s="54"/>
    </row>
    <row r="75" spans="1:16">
      <c r="A75" s="24"/>
      <c r="B75" s="25"/>
      <c r="C75" s="44"/>
      <c r="D75" s="41"/>
      <c r="E75" s="27"/>
      <c r="F75" s="28"/>
      <c r="G75" s="28"/>
      <c r="H75" s="28"/>
      <c r="I75" s="28"/>
      <c r="J75" s="28"/>
      <c r="K75" s="28"/>
      <c r="L75" s="28"/>
      <c r="M75" s="1"/>
      <c r="N75" s="3"/>
      <c r="O75" s="15"/>
      <c r="P75" s="54"/>
    </row>
    <row r="76" spans="1:16">
      <c r="A76" s="24"/>
      <c r="B76" s="25"/>
      <c r="C76" s="44"/>
      <c r="D76" s="41"/>
      <c r="E76" s="27"/>
      <c r="F76" s="28"/>
      <c r="G76" s="28"/>
      <c r="H76" s="28"/>
      <c r="I76" s="28"/>
      <c r="J76" s="28"/>
      <c r="K76" s="28"/>
      <c r="L76" s="28"/>
      <c r="M76" s="1"/>
      <c r="N76" s="3"/>
      <c r="O76" s="15"/>
      <c r="P76" s="54"/>
    </row>
    <row r="77" spans="1:16">
      <c r="A77" s="24"/>
      <c r="B77" s="25"/>
      <c r="C77" s="44"/>
      <c r="D77" s="41"/>
      <c r="E77" s="27"/>
      <c r="F77" s="28"/>
      <c r="G77" s="28"/>
      <c r="H77" s="28"/>
      <c r="I77" s="28"/>
      <c r="J77" s="28"/>
      <c r="K77" s="28"/>
      <c r="L77" s="28"/>
      <c r="M77" s="1"/>
      <c r="N77" s="3"/>
      <c r="O77" s="15"/>
      <c r="P77" s="54"/>
    </row>
    <row r="78" spans="1:16">
      <c r="A78" s="21"/>
      <c r="B78" s="29"/>
      <c r="C78" s="43"/>
      <c r="E78" s="30"/>
      <c r="F78" s="23"/>
      <c r="G78" s="23"/>
      <c r="H78" s="23"/>
      <c r="I78" s="23"/>
      <c r="J78" s="23"/>
      <c r="K78" s="23"/>
      <c r="L78" s="28"/>
      <c r="M78" s="1"/>
      <c r="N78" s="1"/>
    </row>
    <row r="79" spans="1:16">
      <c r="A79" s="24"/>
      <c r="B79" s="25"/>
      <c r="C79" s="44"/>
      <c r="D79" s="41"/>
      <c r="E79" s="27"/>
      <c r="F79" s="28"/>
      <c r="G79" s="28"/>
      <c r="H79" s="28"/>
      <c r="I79" s="28"/>
      <c r="J79" s="28"/>
      <c r="K79" s="28"/>
      <c r="L79" s="28"/>
      <c r="M79" s="1"/>
      <c r="N79" s="3"/>
      <c r="O79" s="15"/>
      <c r="P79" s="54"/>
    </row>
    <row r="80" spans="1:16">
      <c r="A80" s="34"/>
      <c r="B80" s="25"/>
      <c r="C80" s="44"/>
      <c r="D80" s="41"/>
      <c r="E80" s="27"/>
      <c r="F80" s="28"/>
      <c r="G80" s="28"/>
      <c r="H80" s="28"/>
      <c r="I80" s="28"/>
      <c r="J80" s="28"/>
      <c r="K80" s="28"/>
      <c r="L80" s="28"/>
      <c r="M80" s="1"/>
      <c r="N80" s="3"/>
      <c r="O80" s="15"/>
      <c r="P80" s="54"/>
    </row>
    <row r="81" spans="1:16">
      <c r="A81" s="34"/>
      <c r="B81" s="25"/>
      <c r="C81" s="44"/>
      <c r="D81" s="41"/>
      <c r="E81" s="27"/>
      <c r="F81" s="28"/>
      <c r="G81" s="28"/>
      <c r="H81" s="28"/>
      <c r="I81" s="28"/>
      <c r="J81" s="28"/>
      <c r="K81" s="28"/>
      <c r="L81" s="28"/>
      <c r="M81" s="1"/>
      <c r="N81" s="3"/>
      <c r="O81" s="15"/>
      <c r="P81" s="54"/>
    </row>
    <row r="82" spans="1:16">
      <c r="A82" s="34"/>
      <c r="B82" s="25"/>
      <c r="C82" s="44"/>
      <c r="D82" s="41"/>
      <c r="E82" s="27"/>
      <c r="F82" s="28"/>
      <c r="G82" s="28"/>
      <c r="H82" s="28"/>
      <c r="I82" s="28"/>
      <c r="J82" s="28"/>
      <c r="K82" s="28"/>
      <c r="L82" s="28"/>
      <c r="M82" s="1"/>
      <c r="N82" s="3"/>
      <c r="O82" s="15"/>
      <c r="P82" s="54"/>
    </row>
    <row r="83" spans="1:16">
      <c r="A83" s="21"/>
      <c r="B83" s="29"/>
      <c r="C83" s="43"/>
      <c r="E83" s="30"/>
      <c r="F83" s="23"/>
      <c r="G83" s="23"/>
      <c r="H83" s="23"/>
      <c r="I83" s="23"/>
      <c r="J83" s="23"/>
      <c r="K83" s="23"/>
      <c r="L83" s="28"/>
      <c r="M83" s="1"/>
      <c r="N83" s="1"/>
    </row>
    <row r="84" spans="1:16">
      <c r="A84" s="24"/>
      <c r="B84" s="25"/>
      <c r="C84" s="44"/>
      <c r="D84" s="41"/>
      <c r="E84" s="27"/>
      <c r="F84" s="28"/>
      <c r="G84" s="28"/>
      <c r="H84" s="28"/>
      <c r="I84" s="28"/>
      <c r="J84" s="28"/>
      <c r="K84" s="28"/>
      <c r="L84" s="28"/>
      <c r="M84" s="1"/>
      <c r="N84" s="3"/>
      <c r="O84" s="15"/>
      <c r="P84" s="54"/>
    </row>
    <row r="85" spans="1:16">
      <c r="A85" s="24"/>
      <c r="B85" s="25"/>
      <c r="C85" s="44"/>
      <c r="D85" s="41"/>
      <c r="E85" s="27"/>
      <c r="F85" s="28"/>
      <c r="G85" s="28"/>
      <c r="H85" s="28"/>
      <c r="I85" s="28"/>
      <c r="J85" s="28"/>
      <c r="K85" s="28"/>
      <c r="L85" s="28"/>
      <c r="M85" s="1"/>
      <c r="N85" s="3"/>
      <c r="O85" s="15"/>
      <c r="P85" s="54"/>
    </row>
    <row r="86" spans="1:16">
      <c r="A86" s="24"/>
      <c r="B86" s="25"/>
      <c r="C86" s="44"/>
      <c r="D86" s="41"/>
      <c r="E86" s="27"/>
      <c r="F86" s="28"/>
      <c r="G86" s="28"/>
      <c r="H86" s="28"/>
      <c r="I86" s="28"/>
      <c r="J86" s="28"/>
      <c r="K86" s="28"/>
      <c r="L86" s="28"/>
      <c r="M86" s="1"/>
      <c r="N86" s="3"/>
      <c r="O86" s="15"/>
      <c r="P86" s="54"/>
    </row>
    <row r="87" spans="1:16">
      <c r="A87" s="24"/>
      <c r="B87" s="25"/>
      <c r="C87" s="44"/>
      <c r="D87" s="41"/>
      <c r="E87" s="27"/>
      <c r="F87" s="28"/>
      <c r="G87" s="28"/>
      <c r="H87" s="28"/>
      <c r="I87" s="28"/>
      <c r="J87" s="28"/>
      <c r="K87" s="28"/>
      <c r="L87" s="28"/>
      <c r="M87" s="1"/>
      <c r="N87" s="3"/>
      <c r="O87" s="15"/>
      <c r="P87" s="14"/>
    </row>
    <row r="88" spans="1:16">
      <c r="A88" s="24"/>
      <c r="B88" s="25"/>
      <c r="C88" s="44"/>
      <c r="D88" s="41"/>
      <c r="E88" s="27"/>
      <c r="F88" s="28"/>
      <c r="G88" s="28"/>
      <c r="H88" s="28"/>
      <c r="I88" s="28"/>
      <c r="J88" s="28"/>
      <c r="K88" s="28"/>
      <c r="L88" s="28"/>
      <c r="M88" s="1"/>
      <c r="N88" s="3"/>
      <c r="O88" s="15"/>
      <c r="P88" s="54"/>
    </row>
    <row r="89" spans="1:16">
      <c r="A89" s="24"/>
      <c r="B89" s="25"/>
      <c r="C89" s="44"/>
      <c r="D89" s="41"/>
      <c r="E89" s="27"/>
      <c r="F89" s="28"/>
      <c r="G89" s="28"/>
      <c r="H89" s="28"/>
      <c r="I89" s="28"/>
      <c r="J89" s="28"/>
      <c r="K89" s="28"/>
      <c r="L89" s="28"/>
      <c r="M89" s="1"/>
      <c r="N89" s="3"/>
      <c r="O89" s="15"/>
      <c r="P89" s="54"/>
    </row>
    <row r="90" spans="1:16">
      <c r="A90" s="21"/>
      <c r="B90" s="29"/>
      <c r="C90" s="43"/>
      <c r="E90" s="30"/>
      <c r="F90" s="23"/>
      <c r="G90" s="23"/>
      <c r="H90" s="23"/>
      <c r="I90" s="23"/>
      <c r="J90" s="23"/>
      <c r="K90" s="23"/>
      <c r="L90" s="28"/>
      <c r="M90" s="1"/>
      <c r="N90" s="1"/>
    </row>
    <row r="91" spans="1:16">
      <c r="A91" s="24"/>
      <c r="B91" s="25"/>
      <c r="C91" s="44"/>
      <c r="D91" s="41"/>
      <c r="E91" s="27"/>
      <c r="F91" s="28"/>
      <c r="G91" s="28"/>
      <c r="H91" s="28"/>
      <c r="I91" s="28"/>
      <c r="J91" s="28"/>
      <c r="K91" s="28"/>
      <c r="L91" s="28"/>
      <c r="M91" s="1"/>
      <c r="N91" s="3"/>
      <c r="O91" s="15"/>
      <c r="P91" s="54"/>
    </row>
    <row r="92" spans="1:16">
      <c r="A92" s="24"/>
      <c r="B92" s="25"/>
      <c r="C92" s="44"/>
      <c r="D92" s="41"/>
      <c r="E92" s="27"/>
      <c r="F92" s="28"/>
      <c r="G92" s="28"/>
      <c r="H92" s="28"/>
      <c r="I92" s="28"/>
      <c r="J92" s="28"/>
      <c r="K92" s="28"/>
      <c r="L92" s="28"/>
      <c r="M92" s="1"/>
      <c r="N92" s="3"/>
      <c r="O92" s="15"/>
      <c r="P92" s="54"/>
    </row>
    <row r="93" spans="1:16">
      <c r="A93" s="24"/>
      <c r="B93" s="25"/>
      <c r="C93" s="44"/>
      <c r="D93" s="41"/>
      <c r="E93" s="27"/>
      <c r="F93" s="28"/>
      <c r="G93" s="28"/>
      <c r="H93" s="28"/>
      <c r="I93" s="28"/>
      <c r="J93" s="28"/>
      <c r="K93" s="28"/>
      <c r="L93" s="28"/>
      <c r="M93" s="1"/>
      <c r="N93" s="3"/>
      <c r="O93" s="15"/>
      <c r="P93" s="54"/>
    </row>
    <row r="94" spans="1:16">
      <c r="A94" s="21"/>
      <c r="B94" s="29"/>
      <c r="C94" s="43"/>
      <c r="E94" s="30"/>
      <c r="F94" s="35"/>
      <c r="G94" s="35"/>
      <c r="H94" s="35"/>
      <c r="I94" s="35"/>
      <c r="J94" s="35"/>
      <c r="K94" s="35"/>
      <c r="L94" s="28"/>
      <c r="M94" s="1"/>
      <c r="N94" s="1"/>
    </row>
    <row r="95" spans="1:16">
      <c r="A95" s="24"/>
      <c r="B95" s="26"/>
      <c r="C95" s="44"/>
      <c r="D95" s="41"/>
      <c r="E95" s="31"/>
      <c r="F95" s="31"/>
      <c r="G95" s="31"/>
      <c r="H95" s="31"/>
      <c r="I95" s="31"/>
      <c r="J95" s="31"/>
      <c r="K95" s="31"/>
      <c r="L95" s="28"/>
      <c r="M95" s="1"/>
      <c r="N95" s="3"/>
      <c r="O95" s="15"/>
      <c r="P95" s="54"/>
    </row>
    <row r="96" spans="1:16">
      <c r="A96" s="24"/>
      <c r="B96" s="33"/>
      <c r="C96" s="45"/>
      <c r="D96" s="41"/>
      <c r="E96" s="31"/>
      <c r="F96" s="31"/>
      <c r="G96" s="31"/>
      <c r="H96" s="31"/>
      <c r="I96" s="31"/>
      <c r="J96" s="31"/>
      <c r="K96" s="31"/>
      <c r="L96" s="28"/>
      <c r="M96" s="4"/>
      <c r="N96" s="3"/>
      <c r="O96" s="15"/>
      <c r="P96" s="54"/>
    </row>
    <row r="97" spans="1:16">
      <c r="A97" s="24"/>
      <c r="B97" s="26"/>
      <c r="C97" s="44"/>
      <c r="D97" s="41"/>
      <c r="E97" s="31"/>
      <c r="F97" s="31"/>
      <c r="G97" s="31"/>
      <c r="H97" s="31"/>
      <c r="I97" s="31"/>
      <c r="J97" s="31"/>
      <c r="K97" s="31"/>
      <c r="L97" s="28"/>
      <c r="M97" s="1"/>
      <c r="N97" s="3"/>
      <c r="O97" s="15"/>
      <c r="P97" s="54"/>
    </row>
    <row r="98" spans="1:16">
      <c r="A98" s="24"/>
      <c r="B98" s="25"/>
      <c r="C98" s="44"/>
      <c r="D98" s="41"/>
      <c r="E98" s="27"/>
      <c r="F98" s="28"/>
      <c r="G98" s="28"/>
      <c r="H98" s="28"/>
      <c r="I98" s="28"/>
      <c r="J98" s="28"/>
      <c r="K98" s="28"/>
      <c r="L98" s="28"/>
      <c r="M98" s="1"/>
      <c r="N98" s="3"/>
      <c r="O98" s="15"/>
      <c r="P98" s="54"/>
    </row>
    <row r="99" spans="1:16">
      <c r="A99" s="21"/>
      <c r="B99" s="29"/>
      <c r="C99" s="43"/>
      <c r="E99" s="30"/>
      <c r="F99" s="23"/>
      <c r="G99" s="23"/>
      <c r="H99" s="23"/>
      <c r="I99" s="23"/>
      <c r="J99" s="23"/>
      <c r="K99" s="23"/>
      <c r="L99" s="28"/>
      <c r="M99" s="1"/>
      <c r="N99" s="1"/>
    </row>
    <row r="100" spans="1:16">
      <c r="A100" s="24"/>
      <c r="B100" s="25"/>
      <c r="C100" s="44"/>
      <c r="D100" s="41"/>
      <c r="E100" s="27"/>
      <c r="F100" s="28"/>
      <c r="G100" s="28"/>
      <c r="H100" s="28"/>
      <c r="I100" s="28"/>
      <c r="J100" s="28"/>
      <c r="K100" s="28"/>
      <c r="L100" s="28"/>
      <c r="M100" s="1"/>
      <c r="N100" s="3"/>
      <c r="O100" s="15"/>
      <c r="P100" s="54"/>
    </row>
    <row r="101" spans="1:16">
      <c r="A101" s="24"/>
      <c r="B101" s="25"/>
      <c r="C101" s="44"/>
      <c r="D101" s="41"/>
      <c r="E101" s="27"/>
      <c r="F101" s="28"/>
      <c r="G101" s="28"/>
      <c r="H101" s="28"/>
      <c r="I101" s="28"/>
      <c r="J101" s="28"/>
      <c r="K101" s="28"/>
      <c r="L101" s="28"/>
      <c r="M101" s="1"/>
      <c r="N101" s="3"/>
      <c r="O101" s="15"/>
      <c r="P101" s="54"/>
    </row>
    <row r="102" spans="1:16">
      <c r="A102" s="24"/>
      <c r="B102" s="26"/>
      <c r="C102" s="44"/>
      <c r="D102" s="41"/>
      <c r="E102" s="31"/>
      <c r="F102" s="31"/>
      <c r="G102" s="31"/>
      <c r="H102" s="31"/>
      <c r="I102" s="31"/>
      <c r="J102" s="31"/>
      <c r="K102" s="31"/>
      <c r="L102" s="28"/>
      <c r="M102" s="1"/>
      <c r="N102" s="3"/>
      <c r="O102" s="15"/>
      <c r="P102" s="54"/>
    </row>
    <row r="103" spans="1:16">
      <c r="A103" s="24"/>
      <c r="B103" s="25"/>
      <c r="C103" s="44"/>
      <c r="D103" s="41"/>
      <c r="E103" s="27"/>
      <c r="F103" s="28"/>
      <c r="G103" s="28"/>
      <c r="H103" s="28"/>
      <c r="I103" s="28"/>
      <c r="J103" s="28"/>
      <c r="K103" s="28"/>
      <c r="L103" s="28"/>
      <c r="M103" s="1"/>
      <c r="N103" s="3"/>
      <c r="O103" s="15"/>
      <c r="P103" s="54"/>
    </row>
    <row r="104" spans="1:16">
      <c r="A104" s="24"/>
      <c r="B104" s="26"/>
      <c r="C104" s="44"/>
      <c r="D104" s="41"/>
      <c r="E104" s="31"/>
      <c r="F104" s="31"/>
      <c r="G104" s="31"/>
      <c r="H104" s="31"/>
      <c r="I104" s="31"/>
      <c r="J104" s="31"/>
      <c r="K104" s="31"/>
      <c r="L104" s="28"/>
      <c r="M104" s="1"/>
      <c r="N104" s="3"/>
      <c r="O104" s="15"/>
      <c r="P104" s="54"/>
    </row>
    <row r="105" spans="1:16">
      <c r="A105" s="24"/>
      <c r="B105" s="26"/>
      <c r="C105" s="44"/>
      <c r="D105" s="42"/>
      <c r="E105" s="31"/>
      <c r="F105" s="31"/>
      <c r="G105" s="31"/>
      <c r="H105" s="31"/>
      <c r="I105" s="31"/>
      <c r="J105" s="31"/>
      <c r="K105" s="31"/>
      <c r="L105" s="28"/>
      <c r="M105" s="1"/>
      <c r="N105" s="3"/>
      <c r="O105" s="15"/>
      <c r="P105" s="14"/>
    </row>
    <row r="106" spans="1:16">
      <c r="A106" s="24"/>
      <c r="B106" s="25"/>
      <c r="C106" s="44"/>
      <c r="D106" s="41"/>
      <c r="E106" s="27"/>
      <c r="F106" s="28"/>
      <c r="G106" s="28"/>
      <c r="H106" s="28"/>
      <c r="I106" s="28"/>
      <c r="J106" s="28"/>
      <c r="K106" s="28"/>
      <c r="L106" s="28"/>
      <c r="M106" s="1"/>
      <c r="N106" s="3"/>
      <c r="O106" s="15"/>
      <c r="P106" s="54"/>
    </row>
    <row r="107" spans="1:16">
      <c r="A107" s="24"/>
      <c r="B107" s="25"/>
      <c r="C107" s="44"/>
      <c r="D107" s="41"/>
      <c r="E107" s="27"/>
      <c r="F107" s="28"/>
      <c r="G107" s="28"/>
      <c r="H107" s="28"/>
      <c r="I107" s="28"/>
      <c r="J107" s="28"/>
      <c r="K107" s="28"/>
      <c r="L107" s="28"/>
      <c r="M107" s="1"/>
      <c r="N107" s="3"/>
      <c r="O107" s="15"/>
      <c r="P107" s="54"/>
    </row>
    <row r="108" spans="1:16">
      <c r="A108" s="24"/>
      <c r="B108" s="25"/>
      <c r="C108" s="44"/>
      <c r="D108" s="41"/>
      <c r="E108" s="27"/>
      <c r="F108" s="28"/>
      <c r="G108" s="28"/>
      <c r="H108" s="28"/>
      <c r="I108" s="28"/>
      <c r="J108" s="28"/>
      <c r="K108" s="28"/>
      <c r="L108" s="28"/>
      <c r="M108" s="1"/>
      <c r="N108" s="3"/>
      <c r="O108" s="15"/>
      <c r="P108" s="54"/>
    </row>
    <row r="109" spans="1:16">
      <c r="A109" s="24"/>
      <c r="B109" s="33"/>
      <c r="C109" s="45"/>
      <c r="D109" s="41"/>
      <c r="E109" s="31"/>
      <c r="F109" s="31"/>
      <c r="G109" s="31"/>
      <c r="H109" s="31"/>
      <c r="I109" s="31"/>
      <c r="J109" s="31"/>
      <c r="K109" s="31"/>
      <c r="L109" s="28"/>
      <c r="M109" s="1"/>
      <c r="N109" s="3"/>
      <c r="O109" s="15"/>
      <c r="P109" s="54"/>
    </row>
    <row r="110" spans="1:16">
      <c r="A110" s="24"/>
      <c r="B110" s="25"/>
      <c r="C110" s="44"/>
      <c r="D110" s="41"/>
      <c r="E110" s="27"/>
      <c r="F110" s="28"/>
      <c r="G110" s="28"/>
      <c r="H110" s="28"/>
      <c r="I110" s="28"/>
      <c r="J110" s="28"/>
      <c r="K110" s="28"/>
      <c r="L110" s="28"/>
      <c r="M110" s="1"/>
      <c r="N110" s="3"/>
      <c r="O110" s="15"/>
      <c r="P110" s="54"/>
    </row>
    <row r="111" spans="1:16">
      <c r="A111" s="24"/>
      <c r="B111" s="25"/>
      <c r="C111" s="44"/>
      <c r="D111" s="41"/>
      <c r="E111" s="27"/>
      <c r="F111" s="28"/>
      <c r="G111" s="28"/>
      <c r="H111" s="28"/>
      <c r="I111" s="28"/>
      <c r="J111" s="28"/>
      <c r="K111" s="28"/>
      <c r="L111" s="28"/>
      <c r="M111" s="1"/>
      <c r="N111" s="3"/>
      <c r="O111" s="15"/>
      <c r="P111" s="54"/>
    </row>
    <row r="112" spans="1:16">
      <c r="A112" s="24"/>
      <c r="B112" s="26"/>
      <c r="C112" s="44"/>
      <c r="D112" s="41"/>
      <c r="E112" s="31"/>
      <c r="F112" s="31"/>
      <c r="G112" s="31"/>
      <c r="H112" s="31"/>
      <c r="I112" s="31"/>
      <c r="J112" s="31"/>
      <c r="K112" s="31"/>
      <c r="L112" s="28"/>
      <c r="M112" s="1"/>
      <c r="N112" s="3"/>
      <c r="O112" s="15"/>
      <c r="P112" s="54"/>
    </row>
    <row r="113" spans="1:16">
      <c r="A113" s="24"/>
      <c r="B113" s="26"/>
      <c r="C113" s="44"/>
      <c r="D113" s="41"/>
      <c r="E113" s="31"/>
      <c r="F113" s="31"/>
      <c r="G113" s="31"/>
      <c r="H113" s="31"/>
      <c r="I113" s="31"/>
      <c r="J113" s="31"/>
      <c r="K113" s="31"/>
      <c r="L113" s="28"/>
      <c r="M113" s="1"/>
      <c r="N113" s="3"/>
      <c r="O113" s="15"/>
      <c r="P113" s="54"/>
    </row>
    <row r="114" spans="1:16">
      <c r="A114" s="24"/>
      <c r="B114" s="25"/>
      <c r="C114" s="44"/>
      <c r="D114" s="41"/>
      <c r="E114" s="27"/>
      <c r="F114" s="28"/>
      <c r="G114" s="28"/>
      <c r="H114" s="28"/>
      <c r="I114" s="28"/>
      <c r="J114" s="28"/>
      <c r="K114" s="28"/>
      <c r="L114" s="28"/>
      <c r="M114" s="1"/>
      <c r="N114" s="3"/>
      <c r="O114" s="15"/>
      <c r="P114" s="54"/>
    </row>
    <row r="115" spans="1:16">
      <c r="A115" s="24"/>
      <c r="B115" s="25"/>
      <c r="C115" s="44"/>
      <c r="D115" s="41"/>
      <c r="E115" s="27"/>
      <c r="F115" s="28"/>
      <c r="G115" s="28"/>
      <c r="H115" s="28"/>
      <c r="I115" s="28"/>
      <c r="J115" s="28"/>
      <c r="K115" s="28"/>
      <c r="L115" s="28"/>
      <c r="M115" s="1"/>
      <c r="N115" s="3"/>
      <c r="O115" s="15"/>
      <c r="P115" s="54"/>
    </row>
    <row r="116" spans="1:16">
      <c r="A116" s="24"/>
      <c r="B116" s="26"/>
      <c r="C116" s="44"/>
      <c r="D116" s="41"/>
      <c r="E116" s="31"/>
      <c r="F116" s="31"/>
      <c r="G116" s="31"/>
      <c r="H116" s="31"/>
      <c r="I116" s="31"/>
      <c r="J116" s="31"/>
      <c r="K116" s="31"/>
      <c r="L116" s="28"/>
      <c r="M116" s="1"/>
      <c r="N116" s="3"/>
      <c r="O116" s="15"/>
      <c r="P116" s="54"/>
    </row>
    <row r="117" spans="1:16">
      <c r="A117" s="24"/>
      <c r="B117" s="33"/>
      <c r="C117" s="45"/>
      <c r="D117" s="41"/>
      <c r="E117" s="31"/>
      <c r="F117" s="31"/>
      <c r="G117" s="31"/>
      <c r="H117" s="31"/>
      <c r="I117" s="31"/>
      <c r="J117" s="31"/>
      <c r="K117" s="31"/>
      <c r="L117" s="28"/>
      <c r="M117" s="1"/>
      <c r="N117" s="3"/>
      <c r="O117" s="15"/>
      <c r="P117" s="54"/>
    </row>
    <row r="118" spans="1:16">
      <c r="A118" s="24"/>
      <c r="B118" s="25"/>
      <c r="C118" s="44"/>
      <c r="D118" s="41"/>
      <c r="E118" s="27"/>
      <c r="F118" s="28"/>
      <c r="G118" s="28"/>
      <c r="H118" s="28"/>
      <c r="I118" s="28"/>
      <c r="J118" s="28"/>
      <c r="K118" s="28"/>
      <c r="L118" s="28"/>
      <c r="M118" s="1"/>
      <c r="N118" s="3"/>
      <c r="O118" s="15"/>
      <c r="P118" s="54"/>
    </row>
    <row r="119" spans="1:16">
      <c r="A119" s="24"/>
      <c r="B119" s="25"/>
      <c r="C119" s="44"/>
      <c r="D119" s="41"/>
      <c r="E119" s="27"/>
      <c r="F119" s="28"/>
      <c r="G119" s="28"/>
      <c r="H119" s="28"/>
      <c r="I119" s="28"/>
      <c r="J119" s="28"/>
      <c r="K119" s="28"/>
      <c r="L119" s="28"/>
      <c r="M119" s="1"/>
      <c r="N119" s="3"/>
      <c r="O119" s="15"/>
      <c r="P119" s="54"/>
    </row>
    <row r="120" spans="1:16">
      <c r="A120" s="24"/>
      <c r="B120" s="33"/>
      <c r="C120" s="45"/>
      <c r="D120" s="41"/>
      <c r="E120" s="31"/>
      <c r="F120" s="31"/>
      <c r="G120" s="31"/>
      <c r="H120" s="31"/>
      <c r="I120" s="31"/>
      <c r="J120" s="31"/>
      <c r="K120" s="31"/>
      <c r="L120" s="28"/>
      <c r="M120" s="1"/>
      <c r="N120" s="3"/>
      <c r="O120" s="15"/>
      <c r="P120" s="54"/>
    </row>
    <row r="121" spans="1:16">
      <c r="A121" s="36"/>
      <c r="B121" s="29"/>
      <c r="C121" s="43"/>
      <c r="E121" s="37"/>
      <c r="F121" s="37"/>
      <c r="G121" s="37"/>
      <c r="H121" s="37"/>
      <c r="I121" s="37"/>
      <c r="J121" s="37"/>
      <c r="K121" s="37"/>
      <c r="L121" s="28"/>
      <c r="M121" s="1"/>
      <c r="N121" s="1"/>
    </row>
    <row r="122" spans="1:16">
      <c r="A122" s="24"/>
      <c r="B122" s="25"/>
      <c r="C122" s="44"/>
      <c r="D122" s="41"/>
      <c r="E122" s="27"/>
      <c r="F122" s="28"/>
      <c r="G122" s="28"/>
      <c r="H122" s="28"/>
      <c r="I122" s="28"/>
      <c r="J122" s="28"/>
      <c r="K122" s="28"/>
      <c r="L122" s="28"/>
      <c r="M122" s="1"/>
      <c r="N122" s="3"/>
      <c r="O122" s="15"/>
      <c r="P122" s="54"/>
    </row>
    <row r="123" spans="1:16">
      <c r="A123" s="24"/>
      <c r="B123" s="25"/>
      <c r="C123" s="44"/>
      <c r="D123" s="41"/>
      <c r="E123" s="27"/>
      <c r="F123" s="28"/>
      <c r="G123" s="28"/>
      <c r="H123" s="28"/>
      <c r="I123" s="28"/>
      <c r="J123" s="28"/>
      <c r="K123" s="28"/>
      <c r="L123" s="28"/>
      <c r="M123" s="1"/>
      <c r="N123" s="3"/>
      <c r="O123" s="15"/>
      <c r="P123" s="54"/>
    </row>
    <row r="124" spans="1:16">
      <c r="A124" s="24"/>
      <c r="B124" s="25"/>
      <c r="C124" s="44"/>
      <c r="D124" s="41"/>
      <c r="E124" s="27"/>
      <c r="F124" s="28"/>
      <c r="G124" s="28"/>
      <c r="H124" s="28"/>
      <c r="I124" s="28"/>
      <c r="J124" s="28"/>
      <c r="K124" s="28"/>
      <c r="L124" s="28"/>
      <c r="M124" s="1"/>
      <c r="N124" s="3"/>
      <c r="O124" s="15"/>
      <c r="P124" s="54"/>
    </row>
    <row r="125" spans="1:16">
      <c r="A125" s="24"/>
      <c r="B125" s="25"/>
      <c r="C125" s="44"/>
      <c r="D125" s="41"/>
      <c r="E125" s="27"/>
      <c r="F125" s="28"/>
      <c r="G125" s="28"/>
      <c r="H125" s="28"/>
      <c r="I125" s="28"/>
      <c r="J125" s="28"/>
      <c r="K125" s="28"/>
      <c r="L125" s="28"/>
      <c r="M125" s="1"/>
      <c r="N125" s="3"/>
      <c r="O125" s="15"/>
      <c r="P125" s="54"/>
    </row>
    <row r="126" spans="1:16">
      <c r="A126" s="24"/>
      <c r="B126" s="26"/>
      <c r="C126" s="44"/>
      <c r="D126" s="41"/>
      <c r="E126" s="31"/>
      <c r="F126" s="31"/>
      <c r="G126" s="31"/>
      <c r="H126" s="31"/>
      <c r="I126" s="31"/>
      <c r="J126" s="31"/>
      <c r="K126" s="31"/>
      <c r="L126" s="28"/>
      <c r="M126" s="1"/>
      <c r="N126" s="3"/>
      <c r="O126" s="15"/>
      <c r="P126" s="54"/>
    </row>
    <row r="127" spans="1:16">
      <c r="A127" s="24"/>
      <c r="B127" s="25"/>
      <c r="C127" s="44"/>
      <c r="D127" s="41"/>
      <c r="E127" s="27"/>
      <c r="F127" s="28"/>
      <c r="G127" s="28"/>
      <c r="H127" s="28"/>
      <c r="I127" s="28"/>
      <c r="J127" s="28"/>
      <c r="K127" s="28"/>
      <c r="L127" s="28"/>
      <c r="M127" s="1"/>
      <c r="N127" s="3"/>
      <c r="O127" s="15"/>
      <c r="P127" s="54"/>
    </row>
    <row r="128" spans="1:16">
      <c r="A128" s="24"/>
      <c r="B128" s="25"/>
      <c r="C128" s="44"/>
      <c r="D128" s="41"/>
      <c r="E128" s="27"/>
      <c r="F128" s="28"/>
      <c r="G128" s="28"/>
      <c r="H128" s="28"/>
      <c r="I128" s="28"/>
      <c r="J128" s="28"/>
      <c r="K128" s="28"/>
      <c r="L128" s="28"/>
      <c r="M128" s="1"/>
      <c r="N128" s="3"/>
      <c r="O128" s="15"/>
      <c r="P128" s="54"/>
    </row>
    <row r="129" spans="1:16">
      <c r="A129" s="24"/>
      <c r="B129" s="26"/>
      <c r="C129" s="44"/>
      <c r="D129" s="41"/>
      <c r="E129" s="31"/>
      <c r="F129" s="31"/>
      <c r="G129" s="31"/>
      <c r="H129" s="31"/>
      <c r="I129" s="31"/>
      <c r="J129" s="31"/>
      <c r="K129" s="31"/>
      <c r="L129" s="28"/>
      <c r="M129" s="1"/>
      <c r="N129" s="3"/>
      <c r="O129" s="15"/>
      <c r="P129" s="55"/>
    </row>
    <row r="130" spans="1:16">
      <c r="A130" s="24"/>
      <c r="B130" s="25"/>
      <c r="C130" s="44"/>
      <c r="D130" s="41"/>
      <c r="E130" s="27"/>
      <c r="F130" s="28"/>
      <c r="G130" s="28"/>
      <c r="H130" s="28"/>
      <c r="I130" s="28"/>
      <c r="J130" s="28"/>
      <c r="K130" s="28"/>
      <c r="L130" s="28"/>
      <c r="M130" s="1"/>
      <c r="N130" s="3"/>
      <c r="O130" s="15"/>
      <c r="P130" s="54"/>
    </row>
    <row r="131" spans="1:16">
      <c r="A131" s="24"/>
      <c r="B131" s="33"/>
      <c r="C131" s="45"/>
      <c r="D131" s="41"/>
      <c r="E131" s="31"/>
      <c r="F131" s="31"/>
      <c r="G131" s="31"/>
      <c r="H131" s="31"/>
      <c r="I131" s="31"/>
      <c r="J131" s="31"/>
      <c r="K131" s="31"/>
      <c r="L131" s="28"/>
      <c r="M131" s="1"/>
      <c r="N131" s="3"/>
      <c r="O131" s="15"/>
      <c r="P131" s="54"/>
    </row>
    <row r="132" spans="1:16">
      <c r="A132" s="24"/>
      <c r="B132" s="25"/>
      <c r="C132" s="44"/>
      <c r="D132" s="41"/>
      <c r="E132" s="27"/>
      <c r="F132" s="28"/>
      <c r="G132" s="28"/>
      <c r="H132" s="28"/>
      <c r="I132" s="28"/>
      <c r="J132" s="28"/>
      <c r="K132" s="28"/>
      <c r="L132" s="28"/>
      <c r="M132" s="1"/>
      <c r="N132" s="3"/>
      <c r="O132" s="15"/>
      <c r="P132" s="54"/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paperSize="5" orientation="landscape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088722016</vt:lpstr>
      <vt:lpstr>1</vt:lpstr>
      <vt:lpstr>Hoja3</vt:lpstr>
      <vt:lpstr>'088722016'!Títulos_a_imprimir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2017-01-10T18:18:34Z</cp:lastPrinted>
  <dcterms:created xsi:type="dcterms:W3CDTF">2017-01-05T22:18:40Z</dcterms:created>
  <dcterms:modified xsi:type="dcterms:W3CDTF">2017-01-10T20:19:10Z</dcterms:modified>
</cp:coreProperties>
</file>