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5600" windowHeight="9975"/>
  </bookViews>
  <sheets>
    <sheet name="asignacion a gpos parlamenarios" sheetId="1" r:id="rId1"/>
    <sheet name="ppto ejercido al 31 de agosto" sheetId="2" r:id="rId2"/>
  </sheets>
  <definedNames>
    <definedName name="_xlnm.Print_Area" localSheetId="0">'asignacion a gpos parlamenarios'!$A$1:$C$13</definedName>
    <definedName name="_xlnm.Print_Area" localSheetId="1">'ppto ejercido al 31 de agosto'!$A$1:$I$179</definedName>
    <definedName name="_xlnm.Print_Titles" localSheetId="1">'ppto ejercido al 31 de agosto'!$1:$7</definedName>
  </definedNames>
  <calcPr calcId="125725"/>
</workbook>
</file>

<file path=xl/calcChain.xml><?xml version="1.0" encoding="utf-8"?>
<calcChain xmlns="http://schemas.openxmlformats.org/spreadsheetml/2006/main">
  <c r="I177" i="2"/>
  <c r="I176"/>
  <c r="I175"/>
  <c r="I174"/>
  <c r="I173"/>
  <c r="I172"/>
  <c r="I171"/>
  <c r="I170"/>
  <c r="H170"/>
  <c r="E170"/>
  <c r="D170"/>
  <c r="I169"/>
  <c r="I168"/>
  <c r="I167"/>
  <c r="I166"/>
  <c r="H166"/>
  <c r="E166"/>
  <c r="D166"/>
  <c r="I165"/>
  <c r="H165"/>
  <c r="I164"/>
  <c r="H164"/>
  <c r="I163"/>
  <c r="H163"/>
  <c r="I162"/>
  <c r="H162"/>
  <c r="I161"/>
  <c r="H161"/>
  <c r="I160"/>
  <c r="H160"/>
  <c r="I159"/>
  <c r="H159"/>
  <c r="I158"/>
  <c r="H158"/>
  <c r="E158"/>
  <c r="D158"/>
  <c r="I157"/>
  <c r="H157"/>
  <c r="I156"/>
  <c r="H156"/>
  <c r="I155"/>
  <c r="H155"/>
  <c r="I154"/>
  <c r="H154"/>
  <c r="E154"/>
  <c r="D154"/>
  <c r="I153"/>
  <c r="H153"/>
  <c r="I152"/>
  <c r="H152"/>
  <c r="G151"/>
  <c r="H151" s="1"/>
  <c r="F151"/>
  <c r="E151"/>
  <c r="D151"/>
  <c r="I150"/>
  <c r="H150"/>
  <c r="I149"/>
  <c r="H149"/>
  <c r="I148"/>
  <c r="H148"/>
  <c r="I147"/>
  <c r="H147"/>
  <c r="I146"/>
  <c r="H146"/>
  <c r="I145"/>
  <c r="H145"/>
  <c r="I144"/>
  <c r="H144"/>
  <c r="G143"/>
  <c r="H143" s="1"/>
  <c r="F143"/>
  <c r="E143"/>
  <c r="D143"/>
  <c r="I142"/>
  <c r="H142"/>
  <c r="F142"/>
  <c r="I141"/>
  <c r="H141"/>
  <c r="H140"/>
  <c r="G140"/>
  <c r="F140"/>
  <c r="I140" s="1"/>
  <c r="E140"/>
  <c r="D140"/>
  <c r="I139"/>
  <c r="H139"/>
  <c r="H138"/>
  <c r="G138"/>
  <c r="F138"/>
  <c r="I138" s="1"/>
  <c r="E138"/>
  <c r="D138"/>
  <c r="I137"/>
  <c r="H137"/>
  <c r="I136"/>
  <c r="H136"/>
  <c r="H135"/>
  <c r="G135"/>
  <c r="F135"/>
  <c r="I135" s="1"/>
  <c r="E135"/>
  <c r="D135"/>
  <c r="I134"/>
  <c r="H134"/>
  <c r="I133"/>
  <c r="H133"/>
  <c r="I132"/>
  <c r="H132"/>
  <c r="I131"/>
  <c r="H131"/>
  <c r="H130"/>
  <c r="G130"/>
  <c r="G129" s="1"/>
  <c r="H129" s="1"/>
  <c r="F130"/>
  <c r="I130" s="1"/>
  <c r="E130"/>
  <c r="D130"/>
  <c r="E129"/>
  <c r="D129"/>
  <c r="I128"/>
  <c r="H128"/>
  <c r="I127"/>
  <c r="H127"/>
  <c r="I126"/>
  <c r="H126"/>
  <c r="I125"/>
  <c r="H125"/>
  <c r="I124"/>
  <c r="H124"/>
  <c r="I123"/>
  <c r="H123"/>
  <c r="I122"/>
  <c r="H122"/>
  <c r="I121"/>
  <c r="H121"/>
  <c r="G121"/>
  <c r="F121"/>
  <c r="E121"/>
  <c r="D121"/>
  <c r="I120"/>
  <c r="H120"/>
  <c r="I119"/>
  <c r="H119"/>
  <c r="I118"/>
  <c r="H118"/>
  <c r="I117"/>
  <c r="H117"/>
  <c r="G117"/>
  <c r="F117"/>
  <c r="E117"/>
  <c r="D117"/>
  <c r="I116"/>
  <c r="H116"/>
  <c r="E116"/>
  <c r="E114" s="1"/>
  <c r="I115"/>
  <c r="H115"/>
  <c r="G114"/>
  <c r="H114" s="1"/>
  <c r="F114"/>
  <c r="D114"/>
  <c r="I113"/>
  <c r="H113"/>
  <c r="I112"/>
  <c r="H112"/>
  <c r="D112"/>
  <c r="D109" s="1"/>
  <c r="I111"/>
  <c r="H111"/>
  <c r="I110"/>
  <c r="H110"/>
  <c r="G109"/>
  <c r="H109" s="1"/>
  <c r="F109"/>
  <c r="I109" s="1"/>
  <c r="E109"/>
  <c r="I108"/>
  <c r="H108"/>
  <c r="G107"/>
  <c r="H107" s="1"/>
  <c r="F107"/>
  <c r="I107" s="1"/>
  <c r="E107"/>
  <c r="D107"/>
  <c r="I106"/>
  <c r="H106"/>
  <c r="I105"/>
  <c r="H105"/>
  <c r="E105"/>
  <c r="I104"/>
  <c r="G104"/>
  <c r="H104" s="1"/>
  <c r="F104"/>
  <c r="E104"/>
  <c r="D104"/>
  <c r="I103"/>
  <c r="H103"/>
  <c r="I102"/>
  <c r="H102"/>
  <c r="I101"/>
  <c r="H101"/>
  <c r="I100"/>
  <c r="H100"/>
  <c r="I99"/>
  <c r="H99"/>
  <c r="I98"/>
  <c r="H98"/>
  <c r="I97"/>
  <c r="H97"/>
  <c r="I96"/>
  <c r="H96"/>
  <c r="F96"/>
  <c r="H95"/>
  <c r="G95"/>
  <c r="F95"/>
  <c r="I95" s="1"/>
  <c r="E95"/>
  <c r="D95"/>
  <c r="I94"/>
  <c r="H94"/>
  <c r="I93"/>
  <c r="H93"/>
  <c r="I92"/>
  <c r="H92"/>
  <c r="I91"/>
  <c r="H91"/>
  <c r="G90"/>
  <c r="H90" s="1"/>
  <c r="F90"/>
  <c r="I90" s="1"/>
  <c r="E90"/>
  <c r="D90"/>
  <c r="I89"/>
  <c r="H89"/>
  <c r="I88"/>
  <c r="H88"/>
  <c r="I87"/>
  <c r="H87"/>
  <c r="I86"/>
  <c r="H86"/>
  <c r="I85"/>
  <c r="H85"/>
  <c r="G84"/>
  <c r="H84" s="1"/>
  <c r="F84"/>
  <c r="I84" s="1"/>
  <c r="E84"/>
  <c r="D84"/>
  <c r="I83"/>
  <c r="H83"/>
  <c r="F83"/>
  <c r="H82"/>
  <c r="F82"/>
  <c r="I82" s="1"/>
  <c r="H81"/>
  <c r="F81"/>
  <c r="I81" s="1"/>
  <c r="I80"/>
  <c r="H80"/>
  <c r="F80"/>
  <c r="F78" s="1"/>
  <c r="I78" s="1"/>
  <c r="I79"/>
  <c r="H79"/>
  <c r="F79"/>
  <c r="G78"/>
  <c r="H78" s="1"/>
  <c r="E78"/>
  <c r="D78"/>
  <c r="I77"/>
  <c r="H77"/>
  <c r="E77"/>
  <c r="I76"/>
  <c r="H76"/>
  <c r="F76"/>
  <c r="H75"/>
  <c r="F75"/>
  <c r="I75" s="1"/>
  <c r="I74"/>
  <c r="H74"/>
  <c r="I73"/>
  <c r="H73"/>
  <c r="E73"/>
  <c r="H72"/>
  <c r="F72"/>
  <c r="I72" s="1"/>
  <c r="H71"/>
  <c r="F71"/>
  <c r="I71" s="1"/>
  <c r="I70"/>
  <c r="H70"/>
  <c r="E70"/>
  <c r="H69"/>
  <c r="G69"/>
  <c r="E69"/>
  <c r="E68" s="1"/>
  <c r="D69"/>
  <c r="I67"/>
  <c r="H67"/>
  <c r="H66"/>
  <c r="F66"/>
  <c r="I66" s="1"/>
  <c r="I61" s="1"/>
  <c r="I65"/>
  <c r="H65"/>
  <c r="I64"/>
  <c r="H64"/>
  <c r="I63"/>
  <c r="H63"/>
  <c r="I62"/>
  <c r="H62"/>
  <c r="H61" s="1"/>
  <c r="G61"/>
  <c r="F61"/>
  <c r="E61"/>
  <c r="D61"/>
  <c r="H60"/>
  <c r="F60"/>
  <c r="I60" s="1"/>
  <c r="I59"/>
  <c r="H59"/>
  <c r="I58"/>
  <c r="H58"/>
  <c r="I57"/>
  <c r="H57"/>
  <c r="I56"/>
  <c r="H56"/>
  <c r="G56"/>
  <c r="F56"/>
  <c r="E56"/>
  <c r="D56"/>
  <c r="I55"/>
  <c r="G54"/>
  <c r="H54" s="1"/>
  <c r="F54"/>
  <c r="E54"/>
  <c r="D54"/>
  <c r="H53"/>
  <c r="H52"/>
  <c r="F52"/>
  <c r="I52" s="1"/>
  <c r="I51"/>
  <c r="H51"/>
  <c r="I50"/>
  <c r="H50"/>
  <c r="H49" s="1"/>
  <c r="G49"/>
  <c r="F49"/>
  <c r="I49" s="1"/>
  <c r="E49"/>
  <c r="D49"/>
  <c r="I48"/>
  <c r="H48"/>
  <c r="I47"/>
  <c r="H47"/>
  <c r="F47"/>
  <c r="I46"/>
  <c r="H46"/>
  <c r="H45"/>
  <c r="E45"/>
  <c r="F45" s="1"/>
  <c r="I44"/>
  <c r="H44"/>
  <c r="I43"/>
  <c r="H43"/>
  <c r="I42"/>
  <c r="H42"/>
  <c r="H41"/>
  <c r="G41"/>
  <c r="D41"/>
  <c r="D30" s="1"/>
  <c r="H40"/>
  <c r="F40"/>
  <c r="I40" s="1"/>
  <c r="I39"/>
  <c r="H39"/>
  <c r="I38"/>
  <c r="H38"/>
  <c r="I37"/>
  <c r="G37"/>
  <c r="H37" s="1"/>
  <c r="F37"/>
  <c r="E37"/>
  <c r="D37"/>
  <c r="I36"/>
  <c r="H36"/>
  <c r="I35"/>
  <c r="H35"/>
  <c r="I34"/>
  <c r="H34"/>
  <c r="I33"/>
  <c r="H33"/>
  <c r="I32"/>
  <c r="H32"/>
  <c r="I31"/>
  <c r="G31"/>
  <c r="H31" s="1"/>
  <c r="F31"/>
  <c r="E31"/>
  <c r="D31"/>
  <c r="G30"/>
  <c r="H30" s="1"/>
  <c r="I29"/>
  <c r="H29"/>
  <c r="G28"/>
  <c r="H28" s="1"/>
  <c r="F28"/>
  <c r="E28"/>
  <c r="D28"/>
  <c r="I27"/>
  <c r="H27"/>
  <c r="G26"/>
  <c r="H26" s="1"/>
  <c r="F26"/>
  <c r="E26"/>
  <c r="D26"/>
  <c r="I25"/>
  <c r="H25"/>
  <c r="F25"/>
  <c r="I24"/>
  <c r="H24"/>
  <c r="H23"/>
  <c r="H22" s="1"/>
  <c r="F23"/>
  <c r="I23" s="1"/>
  <c r="I22" s="1"/>
  <c r="G22"/>
  <c r="F22"/>
  <c r="E22"/>
  <c r="D22"/>
  <c r="I21"/>
  <c r="H21"/>
  <c r="I20"/>
  <c r="H20"/>
  <c r="H19"/>
  <c r="H18" s="1"/>
  <c r="F19"/>
  <c r="F18" s="1"/>
  <c r="F8" s="1"/>
  <c r="G18"/>
  <c r="E18"/>
  <c r="D18"/>
  <c r="I17"/>
  <c r="H17"/>
  <c r="I16"/>
  <c r="H16"/>
  <c r="I15"/>
  <c r="H15"/>
  <c r="G14"/>
  <c r="H14" s="1"/>
  <c r="F14"/>
  <c r="I14" s="1"/>
  <c r="E14"/>
  <c r="D14"/>
  <c r="I13"/>
  <c r="H13"/>
  <c r="G12"/>
  <c r="H12" s="1"/>
  <c r="F12"/>
  <c r="I12" s="1"/>
  <c r="E12"/>
  <c r="D12"/>
  <c r="I11"/>
  <c r="H11"/>
  <c r="I10"/>
  <c r="H10"/>
  <c r="I9"/>
  <c r="H9"/>
  <c r="G9"/>
  <c r="F9"/>
  <c r="E9"/>
  <c r="E8" s="1"/>
  <c r="D9"/>
  <c r="D8" s="1"/>
  <c r="G8"/>
  <c r="I45" l="1"/>
  <c r="F41"/>
  <c r="I41" s="1"/>
  <c r="F30"/>
  <c r="I30" s="1"/>
  <c r="H8"/>
  <c r="D68"/>
  <c r="D178" s="1"/>
  <c r="I19"/>
  <c r="I18" s="1"/>
  <c r="I26"/>
  <c r="I28"/>
  <c r="I54"/>
  <c r="F69"/>
  <c r="I114"/>
  <c r="F129"/>
  <c r="I129" s="1"/>
  <c r="I143"/>
  <c r="I151"/>
  <c r="E41"/>
  <c r="E30" s="1"/>
  <c r="E178" s="1"/>
  <c r="G68"/>
  <c r="H68" s="1"/>
  <c r="I8" l="1"/>
  <c r="F68"/>
  <c r="I68" s="1"/>
  <c r="I178" s="1"/>
  <c r="I69"/>
  <c r="G178"/>
  <c r="H178"/>
  <c r="F178"/>
  <c r="C6" i="1" l="1"/>
  <c r="C7"/>
  <c r="C8"/>
  <c r="C9"/>
  <c r="C10"/>
  <c r="C11"/>
  <c r="C12"/>
  <c r="C13"/>
  <c r="C5"/>
</calcChain>
</file>

<file path=xl/sharedStrings.xml><?xml version="1.0" encoding="utf-8"?>
<sst xmlns="http://schemas.openxmlformats.org/spreadsheetml/2006/main" count="197" uniqueCount="194">
  <si>
    <t>GRUPO PARLAMENTARIO DEL PAN</t>
  </si>
  <si>
    <t>GRUPO PARLAMENTARIO DEL PRI</t>
  </si>
  <si>
    <t>GRUPO PARLAMENTARIO DEL PT</t>
  </si>
  <si>
    <t>GRUPO PARLAMENTARIO DE MORENA</t>
  </si>
  <si>
    <t>REPRESENTACION DEL PARTIDO ENCUENTRO SOCIAL</t>
  </si>
  <si>
    <t>REPRESENTACION DEL PARTIDO DE LA REVOLUCION DEMOCRÁTICA</t>
  </si>
  <si>
    <t>GRUPO PARLAMENTARIO DE NUEVA ALIANZA</t>
  </si>
  <si>
    <t>REPRESENTACION DEL PARTIDO MOVIMIENTO CIUDADANO</t>
  </si>
  <si>
    <t>GRUPO PARLAMENTARIO DE PVEM</t>
  </si>
  <si>
    <t>IMPORTE MENSUAL</t>
  </si>
  <si>
    <t>H. CONGRESO DEL ESTADO DE CHIHUAHUA</t>
  </si>
  <si>
    <t>PARTIDA DE APOYO PARLAMENTARIO ASIGNADA A CADA GRUPO PARLAMENTARIO O REPRESENTACIÓN</t>
  </si>
  <si>
    <t>GRUPO PARLAMENTARIO O REPRESENTACION</t>
  </si>
  <si>
    <t>H. Congreso del Estado de Chihuahua</t>
  </si>
  <si>
    <t>Estado Analítico del Ejercicio del Presupuesto de Egresos</t>
  </si>
  <si>
    <t>Del 1 de enero al 31 de agosto de 2017</t>
  </si>
  <si>
    <t>Clasificación por objeto del gasto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</si>
  <si>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</si>
  <si>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</si>
  <si>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</si>
  <si>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</si>
  <si>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</si>
  <si>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</si>
  <si>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</si>
  <si>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</si>
  <si>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Servicios Personales</t>
  </si>
  <si>
    <t>Remuneraciones al Personal de Carácter Permanente</t>
  </si>
  <si>
    <t>Dietas</t>
  </si>
  <si>
    <t>Sueldo Base Personal Permanente</t>
  </si>
  <si>
    <t>Remuneraciones al Personal de Carácter Transitorio</t>
  </si>
  <si>
    <t>Sueldos base personal eventual</t>
  </si>
  <si>
    <t>Remuneraciones Adicionales y Especiales</t>
  </si>
  <si>
    <t>Primas por años serv. Prestados</t>
  </si>
  <si>
    <t>Primas Vac.,Dom., y Gratif. Anuales</t>
  </si>
  <si>
    <t>Compensaciones</t>
  </si>
  <si>
    <t>Seguridad Social</t>
  </si>
  <si>
    <t>Aportaciones a seguridad social</t>
  </si>
  <si>
    <t>Aportaciones al sistema para el retiro</t>
  </si>
  <si>
    <t>Aportaciones para seguro de vida</t>
  </si>
  <si>
    <t>Otras Prestaciones Sociales y Económicas</t>
  </si>
  <si>
    <t>Indemnizaciones</t>
  </si>
  <si>
    <t>Prestaciones contractuales</t>
  </si>
  <si>
    <t>Apoyo a la capacitación de Serv. Publicos</t>
  </si>
  <si>
    <t>Previsiones</t>
  </si>
  <si>
    <t>Previsiones de carácter laboral, económica y de seguridad social</t>
  </si>
  <si>
    <t>Pago de Estímulos a Servidores Públicos</t>
  </si>
  <si>
    <t>Estimulos</t>
  </si>
  <si>
    <t>Materiales y Suministros</t>
  </si>
  <si>
    <t>Materiales de Administración, Emisión de Documentos y Artículos Of</t>
  </si>
  <si>
    <t>Mat., Utiles Y Eq. Menores Ofn</t>
  </si>
  <si>
    <t>Mat Y Utiles De Impre Y Reprod</t>
  </si>
  <si>
    <t>Mat., Utiles Y Eq. Menores Tec</t>
  </si>
  <si>
    <t>Mat. Impreso E Inform. Digital</t>
  </si>
  <si>
    <t>Material De Limpieza</t>
  </si>
  <si>
    <t>Alimentos y Utensilios</t>
  </si>
  <si>
    <t>Prod. Alimenticios P/Personas</t>
  </si>
  <si>
    <t>Utensilios P/Serv. De Alimento</t>
  </si>
  <si>
    <t>Materias Primas y Materiales de Producción y Comercialización</t>
  </si>
  <si>
    <t>Materiales y Artículos de Construcción y de Reparación</t>
  </si>
  <si>
    <t>Prod. Minerales No Metálicos</t>
  </si>
  <si>
    <t>Cemento Y Producto De Concreto</t>
  </si>
  <si>
    <t>Cal, Yeso Y Prod. De Yeso</t>
  </si>
  <si>
    <t>Material Eléctrico</t>
  </si>
  <si>
    <t>Art Metálicos P/ Construcción</t>
  </si>
  <si>
    <t>Materiales Complementarios</t>
  </si>
  <si>
    <t>Otros Mat. Y Art. Const. Y Rep</t>
  </si>
  <si>
    <t>Productos Químicos, Farmacéuticos y de Laboratorio</t>
  </si>
  <si>
    <t>Medicinas y productos farmaceuticos</t>
  </si>
  <si>
    <t>Materiales, Accesorios y Suministros Medicos</t>
  </si>
  <si>
    <t>Fibras Sintéticas Hules Plast.</t>
  </si>
  <si>
    <t>Otros Productos Quimicos</t>
  </si>
  <si>
    <t>Combustibles, Lubricantes y Aditivos</t>
  </si>
  <si>
    <t>Vestuario, Blancos, Prendas de Protección y Artículos Deportivos</t>
  </si>
  <si>
    <t>Vestuarios y uniformes</t>
  </si>
  <si>
    <t>Prendas de seg. Y prot. Personal</t>
  </si>
  <si>
    <t>Articulos Deportivos</t>
  </si>
  <si>
    <t>Materiales y Suministros Para Seguridad</t>
  </si>
  <si>
    <t>Herramientas, Refacciones y Accesorios Menores</t>
  </si>
  <si>
    <t>Herramientas menores</t>
  </si>
  <si>
    <t>Refacc. Y acces. Menores de edificio</t>
  </si>
  <si>
    <t>Refacc. Y acc. Menores mob. y eq. De admon.</t>
  </si>
  <si>
    <t>Refacc. Y acces. Menores de eq. De computo</t>
  </si>
  <si>
    <t>Refacc. Y acces. Menores de eq. De otros equipos</t>
  </si>
  <si>
    <t>Refacc. Y acces. De otros bienes muebles</t>
  </si>
  <si>
    <t>Servicios Generales</t>
  </si>
  <si>
    <t>Servicios Básicos</t>
  </si>
  <si>
    <t>Energía electrica</t>
  </si>
  <si>
    <t>Servicio de gas</t>
  </si>
  <si>
    <t>agua</t>
  </si>
  <si>
    <t>Telefonía tradicional</t>
  </si>
  <si>
    <t>Telefonía celular</t>
  </si>
  <si>
    <t>Serv. De telecom. Y satelites</t>
  </si>
  <si>
    <t>Serv. Acc. Internet, red y pro.</t>
  </si>
  <si>
    <t>Servicios postales y telegraficos</t>
  </si>
  <si>
    <t>Servicios de Arrendamiento</t>
  </si>
  <si>
    <t>Arrendamiento de edificio</t>
  </si>
  <si>
    <t>Arrenda/  Eq. De Transporte</t>
  </si>
  <si>
    <t>Arrend. Maq., Otros Equipos Y Herra/m</t>
  </si>
  <si>
    <t>Arrendamiento Financiero</t>
  </si>
  <si>
    <t>Otros Arrendamientos</t>
  </si>
  <si>
    <t>Servicios Profesionales, Científicos, Técnicos y Otros Servicios</t>
  </si>
  <si>
    <t>Serv Leg. De Contab. Auditoria</t>
  </si>
  <si>
    <t>Serv. Consultoría Admva., Proc</t>
  </si>
  <si>
    <t>Servicios De Capacitación</t>
  </si>
  <si>
    <t>Serv De Apoyo Admvo Foto e Imp</t>
  </si>
  <si>
    <t>Servicios De Vigilancia</t>
  </si>
  <si>
    <t>Servicios Financieros, Bancarios y Comerciales</t>
  </si>
  <si>
    <t>Serv. Financ bancarios y comerciales</t>
  </si>
  <si>
    <t>Seg De Resp. Patrim Y Fianzas</t>
  </si>
  <si>
    <t>Seguro Bienes Patrimoniales</t>
  </si>
  <si>
    <t>Fletes Y Maniobras</t>
  </si>
  <si>
    <t>Servicios de Instalación, Reparación, Mantenimiento y Conservación</t>
  </si>
  <si>
    <t>Conservación y mantto menor inmuebles</t>
  </si>
  <si>
    <t>Inst Rep Y Manto Mob Y Eq Admo</t>
  </si>
  <si>
    <t>Inst Rep Y Manto Eq Computo Y</t>
  </si>
  <si>
    <t>Rep. Y Manto. Eq. Transporte</t>
  </si>
  <si>
    <t>Rep Y Manto Eq Defensa Y Seg</t>
  </si>
  <si>
    <t>Inst Rep Y Manto Maq Otros Eq</t>
  </si>
  <si>
    <t>Serv Limpieza Y Manejo Desecho</t>
  </si>
  <si>
    <t>Servicios De Fumigación</t>
  </si>
  <si>
    <t>Servicios de Comunicación Social y Publicidad.</t>
  </si>
  <si>
    <t>Difusión Radio, Tv Y Otros Med</t>
  </si>
  <si>
    <t>Serv. De Revelado Fotografías</t>
  </si>
  <si>
    <t>Servicios de Traslado y Viáticos</t>
  </si>
  <si>
    <t>Servicios Oficiales</t>
  </si>
  <si>
    <t>Gastos de ceremonial</t>
  </si>
  <si>
    <t>Gastos de orden social y cultural</t>
  </si>
  <si>
    <t>Congresos y convenciones</t>
  </si>
  <si>
    <t>Gastos de representación</t>
  </si>
  <si>
    <t>Otros Servicios Generales</t>
  </si>
  <si>
    <t xml:space="preserve">Impuestos y derechos </t>
  </si>
  <si>
    <t>Transferencias, Asignaciones, Subsidios y Otras Ayudas</t>
  </si>
  <si>
    <t>Transferencias Internas y Asignaciones al Sector Público</t>
  </si>
  <si>
    <t>Transferencias al Resto del Sector Público</t>
  </si>
  <si>
    <t>Subsidios y Subvenciones</t>
  </si>
  <si>
    <t>Ayudas Sociales</t>
  </si>
  <si>
    <t>Ayudas Sociales a Personas</t>
  </si>
  <si>
    <t>Ayudas sociales a Instituciones de Enseñanza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</si>
  <si>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</si>
  <si>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</si>
  <si>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</si>
  <si>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</si>
  <si>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</si>
  <si>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Bienes Muebles, Inmuebles e Intangibles</t>
  </si>
  <si>
    <t>Mobiliario y Equipo de Administración</t>
  </si>
  <si>
    <t>Muebles de oficina y estantería</t>
  </si>
  <si>
    <t>Muebles, excepto de oficina y estantería</t>
  </si>
  <si>
    <t>Equipo de cómputo y de tecnologías de la información</t>
  </si>
  <si>
    <t>Otros mobiliarios y equipos de administración</t>
  </si>
  <si>
    <t>Mobiliario y Equipo Educacional y Recreativo</t>
  </si>
  <si>
    <t>Equipos y aparatos audiovisuales</t>
  </si>
  <si>
    <t>Cámaras fotográficas y de video</t>
  </si>
  <si>
    <t>Equipo e Instrumental Médico y de Laboratorio</t>
  </si>
  <si>
    <t>Instrumental médico y de laboratorio</t>
  </si>
  <si>
    <t>Vehículos y Equipo de Transporte</t>
  </si>
  <si>
    <t>Automóviles y camiones</t>
  </si>
  <si>
    <t>Equipo de Defensa y Seguridad</t>
  </si>
  <si>
    <t>Maquinaria, Otros Equipos y Herramientas</t>
  </si>
  <si>
    <t>Maquinaria y equipo industrial</t>
  </si>
  <si>
    <t>Sistemas de aire acondicionado, calefacción y de refrigeración industrial y comercial</t>
  </si>
  <si>
    <t>Equipo de comunicación y telecomunicación</t>
  </si>
  <si>
    <t>Equipos de generación eléctrica, aparatos y accesorios eléctricos</t>
  </si>
  <si>
    <t>Herramientas y máquinas-herramienta</t>
  </si>
  <si>
    <t>Activos Biológicos</t>
  </si>
  <si>
    <t>Bienes Inmuebles</t>
  </si>
  <si>
    <t>Activos Intangibles</t>
  </si>
  <si>
    <t>Software</t>
  </si>
  <si>
    <t>Licencias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</si>
  <si>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</si>
  <si>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</si>
  <si>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</si>
  <si>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</si>
  <si>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Financieras y Otras Provisiones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</si>
  <si>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</si>
  <si>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</si>
  <si>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</si>
  <si>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</si>
  <si>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</si>
  <si>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</si>
  <si>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</si>
  <si>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 y Aportaciones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</si>
  <si>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</si>
  <si>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</si>
  <si>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</si>
  <si>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</si>
  <si>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</si>
  <si>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</si>
  <si>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</si>
  <si>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</si>
  <si>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</si>
  <si>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</si>
  <si>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</si>
  <si>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</si>
  <si>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Bajo protesta de decir verdad declaramos que los Estados Financieros y sus Notas son razonablemente correctos y responsabilidad del emisor.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</si>
</sst>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color rgb="FF000000"/>
      <name val="Calibri"/>
      <family val="2"/>
      <charset val="204"/>
    </font>
    <font>
      <b/>
      <sz val="6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b/>
      <sz val="8"/>
      <color rgb="FF000000"/>
      <name val="Calibri"/>
      <family val="2"/>
      <charset val="204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color indexed="8"/>
      <name val="Arial Narrow"/>
      <family val="2"/>
    </font>
    <font>
      <b/>
      <sz val="11"/>
      <color rgb="FF000000"/>
      <name val="Calibri"/>
      <family val="2"/>
      <charset val="204"/>
    </font>
    <font>
      <sz val="10"/>
      <color rgb="FF000000"/>
      <name val="Arial Narrow"/>
      <family val="2"/>
    </font>
    <font>
      <b/>
      <sz val="8"/>
      <color theme="1"/>
      <name val="Calibri"/>
      <family val="2"/>
      <scheme val="minor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4" fontId="0" fillId="0" borderId="0" xfId="0" applyNumberFormat="1"/>
    <xf numFmtId="0" fontId="1" fillId="0" borderId="0" xfId="0" applyFont="1" applyAlignment="1">
      <alignment horizontal="center"/>
    </xf>
    <xf numFmtId="0" fontId="1" fillId="2" borderId="0" xfId="0" applyFont="1" applyFill="1"/>
    <xf numFmtId="0" fontId="0" fillId="2" borderId="0" xfId="0" applyFont="1" applyFill="1"/>
    <xf numFmtId="0" fontId="1" fillId="2" borderId="0" xfId="0" applyFont="1" applyFill="1" applyAlignment="1">
      <alignment horizontal="center"/>
    </xf>
    <xf numFmtId="0" fontId="2" fillId="0" borderId="0" xfId="0" applyFont="1" applyFill="1" applyBorder="1" applyAlignment="1"/>
    <xf numFmtId="1" fontId="3" fillId="0" borderId="0" xfId="0" applyNumberFormat="1" applyFont="1"/>
    <xf numFmtId="0" fontId="0" fillId="3" borderId="0" xfId="0" applyFill="1"/>
    <xf numFmtId="0" fontId="2" fillId="4" borderId="3" xfId="0" applyFont="1" applyFill="1" applyBorder="1" applyAlignment="1">
      <alignment horizontal="center" vertical="center" wrapText="1"/>
    </xf>
    <xf numFmtId="1" fontId="3" fillId="0" borderId="2" xfId="0" applyNumberFormat="1" applyFont="1" applyBorder="1"/>
    <xf numFmtId="4" fontId="6" fillId="3" borderId="2" xfId="0" applyNumberFormat="1" applyFont="1" applyFill="1" applyBorder="1" applyAlignment="1">
      <alignment horizontal="right" vertical="center" wrapText="1"/>
    </xf>
    <xf numFmtId="1" fontId="7" fillId="3" borderId="4" xfId="0" applyNumberFormat="1" applyFont="1" applyFill="1" applyBorder="1" applyAlignment="1">
      <alignment horizontal="center"/>
    </xf>
    <xf numFmtId="3" fontId="5" fillId="3" borderId="8" xfId="0" applyNumberFormat="1" applyFont="1" applyFill="1" applyBorder="1" applyAlignment="1">
      <alignment horizontal="center" vertical="center" wrapText="1"/>
    </xf>
    <xf numFmtId="3" fontId="5" fillId="3" borderId="0" xfId="0" applyNumberFormat="1" applyFont="1" applyFill="1" applyBorder="1" applyAlignment="1">
      <alignment vertical="center" wrapText="1"/>
    </xf>
    <xf numFmtId="4" fontId="6" fillId="3" borderId="4" xfId="0" applyNumberFormat="1" applyFont="1" applyFill="1" applyBorder="1" applyAlignment="1">
      <alignment horizontal="right" vertical="center" wrapText="1"/>
    </xf>
    <xf numFmtId="1" fontId="3" fillId="3" borderId="4" xfId="0" applyNumberFormat="1" applyFont="1" applyFill="1" applyBorder="1" applyAlignment="1">
      <alignment horizontal="center"/>
    </xf>
    <xf numFmtId="3" fontId="8" fillId="3" borderId="8" xfId="0" applyNumberFormat="1" applyFont="1" applyFill="1" applyBorder="1" applyAlignment="1">
      <alignment horizontal="center" vertical="center" wrapText="1"/>
    </xf>
    <xf numFmtId="3" fontId="8" fillId="3" borderId="0" xfId="0" applyNumberFormat="1" applyFont="1" applyFill="1" applyBorder="1" applyAlignment="1">
      <alignment vertical="center" wrapText="1"/>
    </xf>
    <xf numFmtId="4" fontId="9" fillId="3" borderId="4" xfId="0" applyNumberFormat="1" applyFont="1" applyFill="1" applyBorder="1" applyAlignment="1">
      <alignment horizontal="right" vertical="center" wrapText="1"/>
    </xf>
    <xf numFmtId="4" fontId="9" fillId="0" borderId="4" xfId="0" applyNumberFormat="1" applyFont="1" applyFill="1" applyBorder="1" applyAlignment="1">
      <alignment horizontal="right" vertical="center" wrapText="1"/>
    </xf>
    <xf numFmtId="3" fontId="5" fillId="0" borderId="0" xfId="0" applyNumberFormat="1" applyFont="1" applyFill="1" applyBorder="1" applyAlignment="1">
      <alignment vertical="center" wrapText="1"/>
    </xf>
    <xf numFmtId="0" fontId="10" fillId="0" borderId="0" xfId="0" applyFont="1" applyAlignment="1">
      <alignment vertical="top"/>
    </xf>
    <xf numFmtId="1" fontId="3" fillId="0" borderId="4" xfId="0" applyNumberFormat="1" applyFont="1" applyBorder="1"/>
    <xf numFmtId="0" fontId="11" fillId="3" borderId="0" xfId="0" applyFont="1" applyFill="1"/>
    <xf numFmtId="0" fontId="11" fillId="0" borderId="0" xfId="0" applyFont="1"/>
    <xf numFmtId="3" fontId="12" fillId="0" borderId="0" xfId="0" applyNumberFormat="1" applyFont="1" applyBorder="1" applyAlignment="1">
      <alignment vertical="top"/>
    </xf>
    <xf numFmtId="1" fontId="3" fillId="3" borderId="4" xfId="0" applyNumberFormat="1" applyFont="1" applyFill="1" applyBorder="1" applyAlignment="1">
      <alignment horizontal="center" vertical="center"/>
    </xf>
    <xf numFmtId="0" fontId="0" fillId="3" borderId="0" xfId="0" applyFont="1" applyFill="1"/>
    <xf numFmtId="0" fontId="0" fillId="0" borderId="0" xfId="0" applyFont="1"/>
    <xf numFmtId="1" fontId="13" fillId="4" borderId="3" xfId="0" applyNumberFormat="1" applyFont="1" applyFill="1" applyBorder="1"/>
    <xf numFmtId="3" fontId="6" fillId="4" borderId="9" xfId="0" applyNumberFormat="1" applyFont="1" applyFill="1" applyBorder="1" applyAlignment="1">
      <alignment horizontal="justify" vertical="center" wrapText="1"/>
    </xf>
    <xf numFmtId="3" fontId="6" fillId="4" borderId="10" xfId="0" applyNumberFormat="1" applyFont="1" applyFill="1" applyBorder="1" applyAlignment="1">
      <alignment horizontal="justify" vertical="center" wrapText="1"/>
    </xf>
    <xf numFmtId="4" fontId="6" fillId="4" borderId="3" xfId="0" applyNumberFormat="1" applyFont="1" applyFill="1" applyBorder="1" applyAlignment="1">
      <alignment vertical="center" wrapText="1"/>
    </xf>
    <xf numFmtId="0" fontId="1" fillId="3" borderId="0" xfId="0" applyFont="1" applyFill="1"/>
    <xf numFmtId="0" fontId="1" fillId="0" borderId="0" xfId="0" applyFont="1"/>
    <xf numFmtId="0" fontId="9" fillId="0" borderId="0" xfId="0" applyFont="1"/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4" fontId="14" fillId="0" borderId="0" xfId="0" applyNumberFormat="1" applyFont="1" applyAlignment="1">
      <alignment horizontal="center"/>
    </xf>
    <xf numFmtId="4" fontId="9" fillId="0" borderId="0" xfId="0" applyNumberFormat="1" applyFont="1"/>
    <xf numFmtId="0" fontId="1" fillId="0" borderId="0" xfId="0" applyFont="1" applyAlignment="1">
      <alignment horizontal="center"/>
    </xf>
    <xf numFmtId="3" fontId="5" fillId="3" borderId="8" xfId="0" applyNumberFormat="1" applyFont="1" applyFill="1" applyBorder="1" applyAlignment="1">
      <alignment horizontal="left" vertical="center" wrapText="1"/>
    </xf>
    <xf numFmtId="3" fontId="5" fillId="3" borderId="0" xfId="0" applyNumberFormat="1" applyFont="1" applyFill="1" applyBorder="1" applyAlignment="1">
      <alignment horizontal="left" vertical="center" wrapText="1"/>
    </xf>
    <xf numFmtId="3" fontId="8" fillId="3" borderId="8" xfId="0" applyNumberFormat="1" applyFont="1" applyFill="1" applyBorder="1" applyAlignment="1">
      <alignment horizontal="left" vertical="center" wrapText="1"/>
    </xf>
    <xf numFmtId="3" fontId="8" fillId="3" borderId="0" xfId="0" applyNumberFormat="1" applyFont="1" applyFill="1" applyBorder="1" applyAlignment="1">
      <alignment horizontal="left" vertical="center" wrapText="1"/>
    </xf>
    <xf numFmtId="0" fontId="9" fillId="0" borderId="7" xfId="0" applyFont="1" applyBorder="1" applyAlignment="1">
      <alignment horizontal="left"/>
    </xf>
    <xf numFmtId="3" fontId="5" fillId="3" borderId="6" xfId="0" applyNumberFormat="1" applyFont="1" applyFill="1" applyBorder="1" applyAlignment="1">
      <alignment horizontal="left" vertical="center" wrapText="1"/>
    </xf>
    <xf numFmtId="3" fontId="5" fillId="3" borderId="7" xfId="0" applyNumberFormat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4" fillId="4" borderId="2" xfId="0" applyNumberFormat="1" applyFont="1" applyFill="1" applyBorder="1" applyAlignment="1">
      <alignment horizontal="center" vertical="center" wrapText="1"/>
    </xf>
    <xf numFmtId="1" fontId="4" fillId="4" borderId="4" xfId="0" applyNumberFormat="1" applyFont="1" applyFill="1" applyBorder="1" applyAlignment="1">
      <alignment horizontal="center" vertical="center" wrapText="1"/>
    </xf>
    <xf numFmtId="1" fontId="4" fillId="4" borderId="5" xfId="0" applyNumberFormat="1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</xdr:colOff>
      <xdr:row>0</xdr:row>
      <xdr:rowOff>0</xdr:rowOff>
    </xdr:from>
    <xdr:to>
      <xdr:col>2</xdr:col>
      <xdr:colOff>761999</xdr:colOff>
      <xdr:row>3</xdr:row>
      <xdr:rowOff>152400</xdr:rowOff>
    </xdr:to>
    <xdr:pic>
      <xdr:nvPicPr>
        <xdr:cNvPr id="2" name="1 Imagen" descr="http://www.congresochihuahua.gob.mx/logos/LogoLXIV-200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457325" y="0"/>
          <a:ext cx="742949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3"/>
  <sheetViews>
    <sheetView tabSelected="1" workbookViewId="0">
      <selection activeCell="A24" sqref="A24"/>
    </sheetView>
  </sheetViews>
  <sheetFormatPr baseColWidth="10" defaultRowHeight="15"/>
  <cols>
    <col min="1" max="1" width="72.28515625" customWidth="1"/>
    <col min="2" max="2" width="3" bestFit="1" customWidth="1"/>
    <col min="3" max="3" width="21.7109375" customWidth="1"/>
  </cols>
  <sheetData>
    <row r="1" spans="1:3">
      <c r="A1" s="41" t="s">
        <v>10</v>
      </c>
      <c r="B1" s="41"/>
      <c r="C1" s="41"/>
    </row>
    <row r="2" spans="1:3">
      <c r="A2" s="41" t="s">
        <v>11</v>
      </c>
      <c r="B2" s="41"/>
      <c r="C2" s="41"/>
    </row>
    <row r="3" spans="1:3">
      <c r="A3" s="2"/>
      <c r="B3" s="2"/>
      <c r="C3" s="2"/>
    </row>
    <row r="4" spans="1:3">
      <c r="A4" s="3" t="s">
        <v>12</v>
      </c>
      <c r="B4" s="4"/>
      <c r="C4" s="5" t="s">
        <v>9</v>
      </c>
    </row>
    <row r="5" spans="1:3">
      <c r="A5" t="s">
        <v>0</v>
      </c>
      <c r="B5">
        <v>16</v>
      </c>
      <c r="C5" s="1">
        <f>75000*B5</f>
        <v>1200000</v>
      </c>
    </row>
    <row r="6" spans="1:3">
      <c r="A6" t="s">
        <v>1</v>
      </c>
      <c r="B6">
        <v>5</v>
      </c>
      <c r="C6" s="1">
        <f t="shared" ref="C6:C13" si="0">75000*B6</f>
        <v>375000</v>
      </c>
    </row>
    <row r="7" spans="1:3">
      <c r="A7" t="s">
        <v>6</v>
      </c>
      <c r="B7">
        <v>3</v>
      </c>
      <c r="C7" s="1">
        <f t="shared" si="0"/>
        <v>225000</v>
      </c>
    </row>
    <row r="8" spans="1:3">
      <c r="A8" t="s">
        <v>2</v>
      </c>
      <c r="B8">
        <v>2</v>
      </c>
      <c r="C8" s="1">
        <f t="shared" si="0"/>
        <v>150000</v>
      </c>
    </row>
    <row r="9" spans="1:3">
      <c r="A9" t="s">
        <v>3</v>
      </c>
      <c r="B9">
        <v>2</v>
      </c>
      <c r="C9" s="1">
        <f t="shared" si="0"/>
        <v>150000</v>
      </c>
    </row>
    <row r="10" spans="1:3">
      <c r="A10" t="s">
        <v>8</v>
      </c>
      <c r="B10">
        <v>2</v>
      </c>
      <c r="C10" s="1">
        <f t="shared" si="0"/>
        <v>150000</v>
      </c>
    </row>
    <row r="11" spans="1:3">
      <c r="A11" t="s">
        <v>5</v>
      </c>
      <c r="B11">
        <v>1</v>
      </c>
      <c r="C11" s="1">
        <f t="shared" si="0"/>
        <v>75000</v>
      </c>
    </row>
    <row r="12" spans="1:3">
      <c r="A12" t="s">
        <v>4</v>
      </c>
      <c r="B12">
        <v>1</v>
      </c>
      <c r="C12" s="1">
        <f t="shared" si="0"/>
        <v>75000</v>
      </c>
    </row>
    <row r="13" spans="1:3">
      <c r="A13" t="s">
        <v>7</v>
      </c>
      <c r="B13">
        <v>1</v>
      </c>
      <c r="C13" s="1">
        <f t="shared" si="0"/>
        <v>75000</v>
      </c>
    </row>
  </sheetData>
  <mergeCells count="2">
    <mergeCell ref="A1:C1"/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82"/>
  <sheetViews>
    <sheetView workbookViewId="0">
      <selection activeCell="E11" sqref="E11"/>
    </sheetView>
  </sheetViews>
  <sheetFormatPr baseColWidth="10" defaultRowHeight="15"/>
  <cols>
    <col min="1" max="1" width="13.85546875" style="7" customWidth="1"/>
    <col min="2" max="2" width="4.5703125" style="36" customWidth="1"/>
    <col min="3" max="3" width="48.85546875" style="36" customWidth="1"/>
    <col min="4" max="4" width="11.7109375" style="36" customWidth="1"/>
    <col min="5" max="5" width="12.7109375" style="36" customWidth="1"/>
    <col min="6" max="6" width="14" style="36" bestFit="1" customWidth="1"/>
    <col min="7" max="8" width="11.85546875" style="36" bestFit="1" customWidth="1"/>
    <col min="9" max="9" width="17.28515625" style="36" bestFit="1" customWidth="1"/>
    <col min="10" max="10" width="3.7109375" style="8" customWidth="1"/>
  </cols>
  <sheetData>
    <row r="1" spans="1:10">
      <c r="A1" s="49" t="s">
        <v>13</v>
      </c>
      <c r="B1" s="49"/>
      <c r="C1" s="49"/>
      <c r="D1" s="49"/>
      <c r="E1" s="49"/>
      <c r="F1" s="49"/>
      <c r="G1" s="49"/>
      <c r="H1" s="49"/>
      <c r="I1" s="49"/>
      <c r="J1" s="6"/>
    </row>
    <row r="2" spans="1:10">
      <c r="A2" s="49" t="s">
        <v>14</v>
      </c>
      <c r="B2" s="49"/>
      <c r="C2" s="49"/>
      <c r="D2" s="49"/>
      <c r="E2" s="49"/>
      <c r="F2" s="49"/>
      <c r="G2" s="49"/>
      <c r="H2" s="49"/>
      <c r="I2" s="49"/>
      <c r="J2" s="6"/>
    </row>
    <row r="3" spans="1:10">
      <c r="A3" s="49" t="s">
        <v>15</v>
      </c>
      <c r="B3" s="49"/>
      <c r="C3" s="49"/>
      <c r="D3" s="49"/>
      <c r="E3" s="49"/>
      <c r="F3" s="49"/>
      <c r="G3" s="49"/>
      <c r="H3" s="49"/>
      <c r="I3" s="49"/>
      <c r="J3" s="6"/>
    </row>
    <row r="4" spans="1:10">
      <c r="B4" s="50"/>
      <c r="C4" s="50"/>
      <c r="D4" s="50"/>
      <c r="E4" s="50"/>
      <c r="F4" s="50"/>
      <c r="G4" s="50"/>
      <c r="H4" s="50"/>
      <c r="I4" s="50"/>
    </row>
    <row r="5" spans="1:10">
      <c r="A5" s="51" t="s">
        <v>16</v>
      </c>
      <c r="B5" s="54" t="s">
        <v>17</v>
      </c>
      <c r="C5" s="54"/>
      <c r="D5" s="55" t="s">
        <v>18</v>
      </c>
      <c r="E5" s="55"/>
      <c r="F5" s="55"/>
      <c r="G5" s="55"/>
      <c r="H5" s="55"/>
      <c r="I5" s="55" t="s">
        <v>19</v>
      </c>
    </row>
    <row r="6" spans="1:10" ht="22.5">
      <c r="A6" s="52"/>
      <c r="B6" s="54"/>
      <c r="C6" s="54"/>
      <c r="D6" s="9" t="s">
        <v>20</v>
      </c>
      <c r="E6" s="9" t="s">
        <v>21</v>
      </c>
      <c r="F6" s="9" t="s">
        <v>22</v>
      </c>
      <c r="G6" s="9" t="s">
        <v>23</v>
      </c>
      <c r="H6" s="9" t="s">
        <v>24</v>
      </c>
      <c r="I6" s="55"/>
    </row>
    <row r="7" spans="1:10">
      <c r="A7" s="53"/>
      <c r="B7" s="54"/>
      <c r="C7" s="54"/>
      <c r="D7" s="9"/>
      <c r="E7" s="9"/>
      <c r="F7" s="9"/>
      <c r="G7" s="9"/>
      <c r="H7" s="9"/>
      <c r="I7" s="9"/>
    </row>
    <row r="8" spans="1:10">
      <c r="A8" s="10"/>
      <c r="B8" s="47" t="s">
        <v>25</v>
      </c>
      <c r="C8" s="48"/>
      <c r="D8" s="11">
        <f>D9+D12+D14+D18+D22+D26+D28</f>
        <v>206214357.40000001</v>
      </c>
      <c r="E8" s="11">
        <f>E9+E12+E14+E18+E22+E26+E28</f>
        <v>18153496</v>
      </c>
      <c r="F8" s="11">
        <f>F9+F12+F14+F18+F22+F26+F28</f>
        <v>224367853.40000001</v>
      </c>
      <c r="G8" s="11">
        <f>G9+G12+G14+G18+G22+G26+G28</f>
        <v>130396015.36000001</v>
      </c>
      <c r="H8" s="11">
        <f>H9+H12+H14+H18+H22+H26+H28</f>
        <v>130396015.36000001</v>
      </c>
      <c r="I8" s="11">
        <f>I9+I12+I14+I18+I22+I26+I28+0.2</f>
        <v>93971838.239999995</v>
      </c>
    </row>
    <row r="9" spans="1:10">
      <c r="A9" s="12">
        <v>1100</v>
      </c>
      <c r="B9" s="13"/>
      <c r="C9" s="14" t="s">
        <v>26</v>
      </c>
      <c r="D9" s="15">
        <f t="shared" ref="D9:I9" si="0">SUM(D10:D11)</f>
        <v>45537235.899999999</v>
      </c>
      <c r="E9" s="15">
        <f t="shared" si="0"/>
        <v>0</v>
      </c>
      <c r="F9" s="15">
        <f t="shared" si="0"/>
        <v>45537235.899999999</v>
      </c>
      <c r="G9" s="15">
        <f t="shared" si="0"/>
        <v>29024309.949999999</v>
      </c>
      <c r="H9" s="15">
        <f t="shared" si="0"/>
        <v>29024309.949999999</v>
      </c>
      <c r="I9" s="15">
        <f t="shared" si="0"/>
        <v>16512925.950000001</v>
      </c>
    </row>
    <row r="10" spans="1:10">
      <c r="A10" s="16">
        <v>111</v>
      </c>
      <c r="B10" s="17"/>
      <c r="C10" s="18" t="s">
        <v>27</v>
      </c>
      <c r="D10" s="19">
        <v>16020565.9</v>
      </c>
      <c r="E10" s="19">
        <v>0</v>
      </c>
      <c r="F10" s="19">
        <v>16020565.9</v>
      </c>
      <c r="G10" s="19">
        <v>9346533.9499999993</v>
      </c>
      <c r="H10" s="19">
        <f>G10</f>
        <v>9346533.9499999993</v>
      </c>
      <c r="I10" s="19">
        <f>+F10-G10</f>
        <v>6674031.9500000011</v>
      </c>
    </row>
    <row r="11" spans="1:10">
      <c r="A11" s="16">
        <v>113</v>
      </c>
      <c r="B11" s="17"/>
      <c r="C11" s="18" t="s">
        <v>28</v>
      </c>
      <c r="D11" s="19">
        <v>29516670</v>
      </c>
      <c r="E11" s="19">
        <v>0</v>
      </c>
      <c r="F11" s="19">
        <v>29516670</v>
      </c>
      <c r="G11" s="19">
        <v>19677776</v>
      </c>
      <c r="H11" s="19">
        <f t="shared" ref="H11:H77" si="1">G11</f>
        <v>19677776</v>
      </c>
      <c r="I11" s="19">
        <f t="shared" ref="I11:I77" si="2">+F11-G11</f>
        <v>9838894</v>
      </c>
    </row>
    <row r="12" spans="1:10">
      <c r="A12" s="12">
        <v>1200</v>
      </c>
      <c r="B12" s="13"/>
      <c r="C12" s="14" t="s">
        <v>29</v>
      </c>
      <c r="D12" s="15">
        <f>SUM(D13)</f>
        <v>37278078</v>
      </c>
      <c r="E12" s="15">
        <f>SUM(E13)</f>
        <v>4039308</v>
      </c>
      <c r="F12" s="15">
        <f>SUM(F13)</f>
        <v>41317386</v>
      </c>
      <c r="G12" s="15">
        <f>SUM(G13)</f>
        <v>24316130.710000001</v>
      </c>
      <c r="H12" s="15">
        <f t="shared" si="1"/>
        <v>24316130.710000001</v>
      </c>
      <c r="I12" s="15">
        <f t="shared" si="2"/>
        <v>17001255.289999999</v>
      </c>
    </row>
    <row r="13" spans="1:10">
      <c r="A13" s="16">
        <v>122</v>
      </c>
      <c r="B13" s="17"/>
      <c r="C13" s="18" t="s">
        <v>30</v>
      </c>
      <c r="D13" s="19">
        <v>37278078</v>
      </c>
      <c r="E13" s="19">
        <v>4039308</v>
      </c>
      <c r="F13" s="19">
        <v>41317386</v>
      </c>
      <c r="G13" s="19">
        <v>24316130.710000001</v>
      </c>
      <c r="H13" s="19">
        <f t="shared" si="1"/>
        <v>24316130.710000001</v>
      </c>
      <c r="I13" s="19">
        <f t="shared" si="2"/>
        <v>17001255.289999999</v>
      </c>
    </row>
    <row r="14" spans="1:10">
      <c r="A14" s="12">
        <v>1300</v>
      </c>
      <c r="B14" s="13"/>
      <c r="C14" s="14" t="s">
        <v>31</v>
      </c>
      <c r="D14" s="15">
        <f>SUM(D15:D17)</f>
        <v>93146690.480000004</v>
      </c>
      <c r="E14" s="15">
        <f>SUM(E15:E17)</f>
        <v>279693</v>
      </c>
      <c r="F14" s="15">
        <f>SUM(F15:F17)</f>
        <v>93426383.480000004</v>
      </c>
      <c r="G14" s="15">
        <f>SUM(G15:G17)</f>
        <v>51935158.75</v>
      </c>
      <c r="H14" s="15">
        <f t="shared" si="1"/>
        <v>51935158.75</v>
      </c>
      <c r="I14" s="15">
        <f t="shared" si="2"/>
        <v>41491224.730000004</v>
      </c>
    </row>
    <row r="15" spans="1:10">
      <c r="A15" s="16">
        <v>131</v>
      </c>
      <c r="B15" s="17"/>
      <c r="C15" s="18" t="s">
        <v>32</v>
      </c>
      <c r="D15" s="19">
        <v>1022462.75</v>
      </c>
      <c r="E15" s="19">
        <v>0</v>
      </c>
      <c r="F15" s="19">
        <v>1022462.75</v>
      </c>
      <c r="G15" s="19">
        <v>681640</v>
      </c>
      <c r="H15" s="19">
        <f t="shared" si="1"/>
        <v>681640</v>
      </c>
      <c r="I15" s="19">
        <f t="shared" si="2"/>
        <v>340822.75</v>
      </c>
    </row>
    <row r="16" spans="1:10">
      <c r="A16" s="16">
        <v>132</v>
      </c>
      <c r="B16" s="17"/>
      <c r="C16" s="18" t="s">
        <v>33</v>
      </c>
      <c r="D16" s="19">
        <v>4919445.5</v>
      </c>
      <c r="E16" s="19">
        <v>0</v>
      </c>
      <c r="F16" s="19">
        <v>4919445.5</v>
      </c>
      <c r="G16" s="19">
        <v>819907.75</v>
      </c>
      <c r="H16" s="19">
        <f t="shared" si="1"/>
        <v>819907.75</v>
      </c>
      <c r="I16" s="19">
        <f t="shared" si="2"/>
        <v>4099537.75</v>
      </c>
    </row>
    <row r="17" spans="1:16">
      <c r="A17" s="16">
        <v>134</v>
      </c>
      <c r="B17" s="17"/>
      <c r="C17" s="18" t="s">
        <v>34</v>
      </c>
      <c r="D17" s="19">
        <v>87204782.230000004</v>
      </c>
      <c r="E17" s="19">
        <v>279693</v>
      </c>
      <c r="F17" s="19">
        <v>87484475.230000004</v>
      </c>
      <c r="G17" s="19">
        <v>50433611</v>
      </c>
      <c r="H17" s="19">
        <f t="shared" si="1"/>
        <v>50433611</v>
      </c>
      <c r="I17" s="19">
        <f t="shared" si="2"/>
        <v>37050864.230000004</v>
      </c>
    </row>
    <row r="18" spans="1:16">
      <c r="A18" s="12">
        <v>1400</v>
      </c>
      <c r="B18" s="13"/>
      <c r="C18" s="14" t="s">
        <v>35</v>
      </c>
      <c r="D18" s="15">
        <f t="shared" ref="D18:I18" si="3">SUM(D19:D21)</f>
        <v>25073266.02</v>
      </c>
      <c r="E18" s="15">
        <f t="shared" si="3"/>
        <v>-106400</v>
      </c>
      <c r="F18" s="15">
        <f t="shared" si="3"/>
        <v>24966866.02</v>
      </c>
      <c r="G18" s="15">
        <f t="shared" si="3"/>
        <v>14471635.73</v>
      </c>
      <c r="H18" s="15">
        <f t="shared" si="3"/>
        <v>14471635.73</v>
      </c>
      <c r="I18" s="15">
        <f t="shared" si="3"/>
        <v>10495230.289999999</v>
      </c>
    </row>
    <row r="19" spans="1:16">
      <c r="A19" s="16">
        <v>141</v>
      </c>
      <c r="B19" s="17"/>
      <c r="C19" s="18" t="s">
        <v>36</v>
      </c>
      <c r="D19" s="19">
        <v>10548505.02</v>
      </c>
      <c r="E19" s="19">
        <v>-106400</v>
      </c>
      <c r="F19" s="19">
        <f>D19+E19</f>
        <v>10442105.02</v>
      </c>
      <c r="G19" s="19">
        <v>5212353.8899999997</v>
      </c>
      <c r="H19" s="19">
        <f t="shared" si="1"/>
        <v>5212353.8899999997</v>
      </c>
      <c r="I19" s="19">
        <f t="shared" si="2"/>
        <v>5229751.13</v>
      </c>
    </row>
    <row r="20" spans="1:16">
      <c r="A20" s="16">
        <v>143</v>
      </c>
      <c r="B20" s="17"/>
      <c r="C20" s="18" t="s">
        <v>37</v>
      </c>
      <c r="D20" s="19">
        <v>14249518</v>
      </c>
      <c r="E20" s="19">
        <v>0</v>
      </c>
      <c r="F20" s="19">
        <v>14249518</v>
      </c>
      <c r="G20" s="19">
        <v>9259281.8399999999</v>
      </c>
      <c r="H20" s="19">
        <f t="shared" si="1"/>
        <v>9259281.8399999999</v>
      </c>
      <c r="I20" s="19">
        <f t="shared" si="2"/>
        <v>4990236.16</v>
      </c>
    </row>
    <row r="21" spans="1:16">
      <c r="A21" s="16">
        <v>144</v>
      </c>
      <c r="B21" s="17"/>
      <c r="C21" s="18" t="s">
        <v>38</v>
      </c>
      <c r="D21" s="19">
        <v>275243</v>
      </c>
      <c r="E21" s="19">
        <v>0</v>
      </c>
      <c r="F21" s="19">
        <v>275243</v>
      </c>
      <c r="G21" s="19">
        <v>0</v>
      </c>
      <c r="H21" s="19">
        <f t="shared" si="1"/>
        <v>0</v>
      </c>
      <c r="I21" s="19">
        <f t="shared" si="2"/>
        <v>275243</v>
      </c>
    </row>
    <row r="22" spans="1:16">
      <c r="A22" s="12">
        <v>1500</v>
      </c>
      <c r="B22" s="13"/>
      <c r="C22" s="14" t="s">
        <v>39</v>
      </c>
      <c r="D22" s="15">
        <f t="shared" ref="D22:I22" si="4">SUM(D23:D25)</f>
        <v>2845120</v>
      </c>
      <c r="E22" s="15">
        <f t="shared" si="4"/>
        <v>13940895</v>
      </c>
      <c r="F22" s="15">
        <f t="shared" si="4"/>
        <v>16786015</v>
      </c>
      <c r="G22" s="15">
        <f t="shared" si="4"/>
        <v>9617996.5700000003</v>
      </c>
      <c r="H22" s="15">
        <f t="shared" si="4"/>
        <v>9617996.5700000003</v>
      </c>
      <c r="I22" s="15">
        <f t="shared" si="4"/>
        <v>7168018.4299999997</v>
      </c>
    </row>
    <row r="23" spans="1:16">
      <c r="A23" s="16">
        <v>152</v>
      </c>
      <c r="B23" s="17"/>
      <c r="C23" s="18" t="s">
        <v>40</v>
      </c>
      <c r="D23" s="19"/>
      <c r="E23" s="20">
        <v>13812495</v>
      </c>
      <c r="F23" s="20">
        <f>D23+E23</f>
        <v>13812495</v>
      </c>
      <c r="G23" s="19">
        <v>7709870.0700000003</v>
      </c>
      <c r="H23" s="19">
        <f t="shared" si="1"/>
        <v>7709870.0700000003</v>
      </c>
      <c r="I23" s="19">
        <f t="shared" si="2"/>
        <v>6102624.9299999997</v>
      </c>
    </row>
    <row r="24" spans="1:16">
      <c r="A24" s="16">
        <v>154</v>
      </c>
      <c r="B24" s="17"/>
      <c r="C24" s="18" t="s">
        <v>41</v>
      </c>
      <c r="D24" s="19">
        <v>2656600</v>
      </c>
      <c r="E24" s="19">
        <v>22000</v>
      </c>
      <c r="F24" s="19">
        <v>2678600</v>
      </c>
      <c r="G24" s="19">
        <v>1765064</v>
      </c>
      <c r="H24" s="19">
        <f t="shared" si="1"/>
        <v>1765064</v>
      </c>
      <c r="I24" s="19">
        <f t="shared" si="2"/>
        <v>913536</v>
      </c>
    </row>
    <row r="25" spans="1:16">
      <c r="A25" s="16">
        <v>155</v>
      </c>
      <c r="B25" s="17"/>
      <c r="C25" s="18" t="s">
        <v>42</v>
      </c>
      <c r="D25" s="19">
        <v>188520</v>
      </c>
      <c r="E25" s="19">
        <v>106400</v>
      </c>
      <c r="F25" s="19">
        <f>D25+E25</f>
        <v>294920</v>
      </c>
      <c r="G25" s="19">
        <v>143062.5</v>
      </c>
      <c r="H25" s="19">
        <f t="shared" si="1"/>
        <v>143062.5</v>
      </c>
      <c r="I25" s="19">
        <f t="shared" si="2"/>
        <v>151857.5</v>
      </c>
    </row>
    <row r="26" spans="1:16">
      <c r="A26" s="12">
        <v>1600</v>
      </c>
      <c r="B26" s="13"/>
      <c r="C26" s="21" t="s">
        <v>43</v>
      </c>
      <c r="D26" s="15">
        <f>SUM(D27)</f>
        <v>0</v>
      </c>
      <c r="E26" s="15">
        <f>SUM(E27)</f>
        <v>0</v>
      </c>
      <c r="F26" s="15">
        <f>SUM(F27)</f>
        <v>0</v>
      </c>
      <c r="G26" s="15">
        <f>SUM(G27)</f>
        <v>0</v>
      </c>
      <c r="H26" s="15">
        <f t="shared" si="1"/>
        <v>0</v>
      </c>
      <c r="I26" s="15">
        <f t="shared" si="2"/>
        <v>0</v>
      </c>
    </row>
    <row r="27" spans="1:16">
      <c r="A27" s="16">
        <v>161</v>
      </c>
      <c r="B27" s="17"/>
      <c r="C27" s="18" t="s">
        <v>44</v>
      </c>
      <c r="D27" s="19">
        <v>0</v>
      </c>
      <c r="E27" s="19">
        <v>0</v>
      </c>
      <c r="F27" s="19">
        <v>0</v>
      </c>
      <c r="G27" s="19">
        <v>0</v>
      </c>
      <c r="H27" s="19">
        <f t="shared" si="1"/>
        <v>0</v>
      </c>
      <c r="I27" s="19">
        <f t="shared" si="2"/>
        <v>0</v>
      </c>
      <c r="K27" s="22"/>
      <c r="L27" s="22"/>
      <c r="M27" s="22"/>
      <c r="N27" s="22"/>
      <c r="O27" s="22"/>
      <c r="P27" s="22"/>
    </row>
    <row r="28" spans="1:16">
      <c r="A28" s="12">
        <v>1700</v>
      </c>
      <c r="B28" s="13"/>
      <c r="C28" s="14" t="s">
        <v>45</v>
      </c>
      <c r="D28" s="15">
        <f>D29</f>
        <v>2333967</v>
      </c>
      <c r="E28" s="15">
        <f>E29</f>
        <v>0</v>
      </c>
      <c r="F28" s="15">
        <f>F29</f>
        <v>2333967</v>
      </c>
      <c r="G28" s="15">
        <f>G29</f>
        <v>1030783.65</v>
      </c>
      <c r="H28" s="15">
        <f t="shared" si="1"/>
        <v>1030783.65</v>
      </c>
      <c r="I28" s="15">
        <f t="shared" si="2"/>
        <v>1303183.3500000001</v>
      </c>
      <c r="K28" s="22"/>
      <c r="L28" s="22"/>
      <c r="M28" s="22"/>
      <c r="N28" s="22"/>
      <c r="O28" s="22"/>
      <c r="P28" s="22"/>
    </row>
    <row r="29" spans="1:16">
      <c r="A29" s="16">
        <v>171</v>
      </c>
      <c r="B29" s="17"/>
      <c r="C29" s="18" t="s">
        <v>46</v>
      </c>
      <c r="D29" s="19">
        <v>2333967</v>
      </c>
      <c r="E29" s="19">
        <v>0</v>
      </c>
      <c r="F29" s="19">
        <v>2333967</v>
      </c>
      <c r="G29" s="19">
        <v>1030783.65</v>
      </c>
      <c r="H29" s="19">
        <f t="shared" si="1"/>
        <v>1030783.65</v>
      </c>
      <c r="I29" s="19">
        <f t="shared" si="2"/>
        <v>1303183.3500000001</v>
      </c>
      <c r="K29" s="22"/>
      <c r="L29" s="22"/>
      <c r="M29" s="22"/>
      <c r="N29" s="22"/>
      <c r="O29" s="22"/>
      <c r="P29" s="22"/>
    </row>
    <row r="30" spans="1:16">
      <c r="A30" s="23"/>
      <c r="B30" s="42" t="s">
        <v>47</v>
      </c>
      <c r="C30" s="43"/>
      <c r="D30" s="15">
        <f>D31+D37+D41+D40+D49+D54+D56+D60+D61</f>
        <v>8111098</v>
      </c>
      <c r="E30" s="15">
        <f>E31+E37+E41+E40+E49+E54+E56+E60+E61</f>
        <v>724240</v>
      </c>
      <c r="F30" s="15">
        <f>F31+F37+F41+F40+F49+F54+F56+F60+F61</f>
        <v>8835338</v>
      </c>
      <c r="G30" s="15">
        <f>G31+G37+G41+G40+G49+G54+G56+G60+G61</f>
        <v>3564426.7199999997</v>
      </c>
      <c r="H30" s="15">
        <f t="shared" si="1"/>
        <v>3564426.7199999997</v>
      </c>
      <c r="I30" s="15">
        <f t="shared" si="2"/>
        <v>5270911.28</v>
      </c>
      <c r="K30" s="22"/>
      <c r="L30" s="22"/>
      <c r="M30" s="22"/>
      <c r="N30" s="22"/>
      <c r="O30" s="22"/>
      <c r="P30" s="22"/>
    </row>
    <row r="31" spans="1:16" ht="22.5">
      <c r="A31" s="12">
        <v>2100</v>
      </c>
      <c r="B31" s="13"/>
      <c r="C31" s="14" t="s">
        <v>48</v>
      </c>
      <c r="D31" s="15">
        <f>SUM(D32:D36)</f>
        <v>3235056</v>
      </c>
      <c r="E31" s="15">
        <f>SUM(E32:E36)</f>
        <v>300900</v>
      </c>
      <c r="F31" s="15">
        <f>SUM(F32:F36)</f>
        <v>3535956</v>
      </c>
      <c r="G31" s="15">
        <f>SUM(G32:G36)</f>
        <v>1258755.52</v>
      </c>
      <c r="H31" s="15">
        <f t="shared" si="1"/>
        <v>1258755.52</v>
      </c>
      <c r="I31" s="15">
        <f t="shared" si="2"/>
        <v>2277200.48</v>
      </c>
      <c r="K31" s="22"/>
      <c r="L31" s="22"/>
      <c r="M31" s="22"/>
      <c r="N31" s="22"/>
      <c r="O31" s="22"/>
      <c r="P31" s="22"/>
    </row>
    <row r="32" spans="1:16">
      <c r="A32" s="16">
        <v>211</v>
      </c>
      <c r="B32" s="17"/>
      <c r="C32" s="18" t="s">
        <v>49</v>
      </c>
      <c r="D32" s="19">
        <v>661043</v>
      </c>
      <c r="E32" s="19">
        <v>0</v>
      </c>
      <c r="F32" s="19">
        <v>661043</v>
      </c>
      <c r="G32" s="19">
        <v>382684.07</v>
      </c>
      <c r="H32" s="19">
        <f t="shared" si="1"/>
        <v>382684.07</v>
      </c>
      <c r="I32" s="19">
        <f t="shared" si="2"/>
        <v>278358.93</v>
      </c>
      <c r="K32" s="22"/>
      <c r="L32" s="22"/>
      <c r="M32" s="22"/>
      <c r="N32" s="22"/>
      <c r="O32" s="22"/>
      <c r="P32" s="22"/>
    </row>
    <row r="33" spans="1:16">
      <c r="A33" s="16">
        <v>212</v>
      </c>
      <c r="B33" s="17"/>
      <c r="C33" s="18" t="s">
        <v>50</v>
      </c>
      <c r="D33" s="19">
        <v>182077</v>
      </c>
      <c r="E33" s="19">
        <v>-30000</v>
      </c>
      <c r="F33" s="19">
        <v>152077</v>
      </c>
      <c r="G33" s="19">
        <v>23979.360000000001</v>
      </c>
      <c r="H33" s="19">
        <f t="shared" si="1"/>
        <v>23979.360000000001</v>
      </c>
      <c r="I33" s="19">
        <f t="shared" si="2"/>
        <v>128097.64</v>
      </c>
      <c r="K33" s="22"/>
      <c r="L33" s="22"/>
      <c r="M33" s="22"/>
      <c r="N33" s="22"/>
      <c r="O33" s="22"/>
      <c r="P33" s="22"/>
    </row>
    <row r="34" spans="1:16">
      <c r="A34" s="16">
        <v>214</v>
      </c>
      <c r="B34" s="17"/>
      <c r="C34" s="18" t="s">
        <v>51</v>
      </c>
      <c r="D34" s="19">
        <v>533275</v>
      </c>
      <c r="E34" s="19">
        <v>0</v>
      </c>
      <c r="F34" s="19">
        <v>533275</v>
      </c>
      <c r="G34" s="19">
        <v>276827.28999999998</v>
      </c>
      <c r="H34" s="19">
        <f t="shared" si="1"/>
        <v>276827.28999999998</v>
      </c>
      <c r="I34" s="19">
        <f t="shared" si="2"/>
        <v>256447.71000000002</v>
      </c>
      <c r="K34" s="22"/>
      <c r="L34" s="22"/>
      <c r="M34" s="22"/>
      <c r="N34" s="22"/>
      <c r="O34" s="22"/>
      <c r="P34" s="22"/>
    </row>
    <row r="35" spans="1:16">
      <c r="A35" s="16">
        <v>215</v>
      </c>
      <c r="B35" s="17"/>
      <c r="C35" s="18" t="s">
        <v>52</v>
      </c>
      <c r="D35" s="19">
        <v>1506461</v>
      </c>
      <c r="E35" s="19">
        <v>293700</v>
      </c>
      <c r="F35" s="19">
        <v>1800161</v>
      </c>
      <c r="G35" s="19">
        <v>307128.19</v>
      </c>
      <c r="H35" s="19">
        <f t="shared" si="1"/>
        <v>307128.19</v>
      </c>
      <c r="I35" s="19">
        <f t="shared" si="2"/>
        <v>1493032.81</v>
      </c>
      <c r="K35" s="22"/>
      <c r="L35" s="22"/>
      <c r="M35" s="22"/>
      <c r="N35" s="22"/>
      <c r="O35" s="22"/>
      <c r="P35" s="22"/>
    </row>
    <row r="36" spans="1:16">
      <c r="A36" s="16">
        <v>216</v>
      </c>
      <c r="B36" s="17"/>
      <c r="C36" s="18" t="s">
        <v>53</v>
      </c>
      <c r="D36" s="19">
        <v>352200</v>
      </c>
      <c r="E36" s="19">
        <v>37200</v>
      </c>
      <c r="F36" s="19">
        <v>389400</v>
      </c>
      <c r="G36" s="19">
        <v>268136.61</v>
      </c>
      <c r="H36" s="19">
        <f t="shared" si="1"/>
        <v>268136.61</v>
      </c>
      <c r="I36" s="19">
        <f t="shared" si="2"/>
        <v>121263.39000000001</v>
      </c>
      <c r="K36" s="22"/>
      <c r="L36" s="22"/>
      <c r="M36" s="22"/>
      <c r="N36" s="22"/>
      <c r="O36" s="22"/>
      <c r="P36" s="22"/>
    </row>
    <row r="37" spans="1:16" s="25" customFormat="1">
      <c r="A37" s="12">
        <v>2200</v>
      </c>
      <c r="B37" s="13"/>
      <c r="C37" s="14" t="s">
        <v>54</v>
      </c>
      <c r="D37" s="15">
        <f>SUM(D38:D39)</f>
        <v>678097</v>
      </c>
      <c r="E37" s="15">
        <f>SUM(E38:E39)</f>
        <v>0</v>
      </c>
      <c r="F37" s="15">
        <f>SUM(F38:F39)</f>
        <v>678097</v>
      </c>
      <c r="G37" s="15">
        <f>SUM(G38:G39)</f>
        <v>445052.24</v>
      </c>
      <c r="H37" s="15">
        <f t="shared" si="1"/>
        <v>445052.24</v>
      </c>
      <c r="I37" s="15">
        <f t="shared" si="2"/>
        <v>233044.76</v>
      </c>
      <c r="J37" s="24"/>
    </row>
    <row r="38" spans="1:16">
      <c r="A38" s="16">
        <v>221</v>
      </c>
      <c r="B38" s="17"/>
      <c r="C38" s="18" t="s">
        <v>55</v>
      </c>
      <c r="D38" s="19">
        <v>659266</v>
      </c>
      <c r="E38" s="19">
        <v>0</v>
      </c>
      <c r="F38" s="19">
        <v>659266</v>
      </c>
      <c r="G38" s="19">
        <v>440877.29</v>
      </c>
      <c r="H38" s="19">
        <f t="shared" si="1"/>
        <v>440877.29</v>
      </c>
      <c r="I38" s="19">
        <f t="shared" si="2"/>
        <v>218388.71000000002</v>
      </c>
    </row>
    <row r="39" spans="1:16">
      <c r="A39" s="16">
        <v>223</v>
      </c>
      <c r="B39" s="17"/>
      <c r="C39" s="18" t="s">
        <v>56</v>
      </c>
      <c r="D39" s="19">
        <v>18831</v>
      </c>
      <c r="E39" s="19">
        <v>0</v>
      </c>
      <c r="F39" s="19">
        <v>18831</v>
      </c>
      <c r="G39" s="19">
        <v>4174.95</v>
      </c>
      <c r="H39" s="19">
        <f t="shared" si="1"/>
        <v>4174.95</v>
      </c>
      <c r="I39" s="19">
        <f t="shared" si="2"/>
        <v>14656.05</v>
      </c>
    </row>
    <row r="40" spans="1:16" s="25" customFormat="1" ht="22.5">
      <c r="A40" s="12">
        <v>2300</v>
      </c>
      <c r="B40" s="13"/>
      <c r="C40" s="14" t="s">
        <v>57</v>
      </c>
      <c r="D40" s="15">
        <v>0</v>
      </c>
      <c r="E40" s="15">
        <v>0</v>
      </c>
      <c r="F40" s="15">
        <f>D40+E40</f>
        <v>0</v>
      </c>
      <c r="G40" s="15">
        <v>0</v>
      </c>
      <c r="H40" s="15">
        <f t="shared" si="1"/>
        <v>0</v>
      </c>
      <c r="I40" s="15">
        <f t="shared" si="2"/>
        <v>0</v>
      </c>
      <c r="J40" s="24"/>
    </row>
    <row r="41" spans="1:16" s="25" customFormat="1" ht="15.75" customHeight="1">
      <c r="A41" s="12">
        <v>2400</v>
      </c>
      <c r="B41" s="13"/>
      <c r="C41" s="14" t="s">
        <v>58</v>
      </c>
      <c r="D41" s="15">
        <f>SUM(D42:D48)</f>
        <v>218639</v>
      </c>
      <c r="E41" s="15">
        <f>SUM(E42:E48)</f>
        <v>93500</v>
      </c>
      <c r="F41" s="15">
        <f>SUM(F42:F48)</f>
        <v>312139</v>
      </c>
      <c r="G41" s="15">
        <f>SUM(G42:G48)</f>
        <v>110250.37999999999</v>
      </c>
      <c r="H41" s="15">
        <f t="shared" si="1"/>
        <v>110250.37999999999</v>
      </c>
      <c r="I41" s="15">
        <f t="shared" si="2"/>
        <v>201888.62</v>
      </c>
      <c r="J41" s="24"/>
    </row>
    <row r="42" spans="1:16" ht="15.75" customHeight="1">
      <c r="A42" s="16">
        <v>241</v>
      </c>
      <c r="B42" s="17"/>
      <c r="C42" s="18" t="s">
        <v>59</v>
      </c>
      <c r="D42" s="19">
        <v>3150</v>
      </c>
      <c r="E42" s="19">
        <v>0</v>
      </c>
      <c r="F42" s="19">
        <v>3150</v>
      </c>
      <c r="G42" s="19">
        <v>1240</v>
      </c>
      <c r="H42" s="19">
        <f t="shared" si="1"/>
        <v>1240</v>
      </c>
      <c r="I42" s="19">
        <f t="shared" si="2"/>
        <v>1910</v>
      </c>
    </row>
    <row r="43" spans="1:16" ht="15.75" customHeight="1">
      <c r="A43" s="16">
        <v>242</v>
      </c>
      <c r="B43" s="17"/>
      <c r="C43" s="18" t="s">
        <v>60</v>
      </c>
      <c r="D43" s="19">
        <v>3090</v>
      </c>
      <c r="E43" s="19">
        <v>0</v>
      </c>
      <c r="F43" s="19">
        <v>3090</v>
      </c>
      <c r="G43" s="19">
        <v>2080.6799999999998</v>
      </c>
      <c r="H43" s="19">
        <f t="shared" si="1"/>
        <v>2080.6799999999998</v>
      </c>
      <c r="I43" s="19">
        <f t="shared" si="2"/>
        <v>1009.3200000000002</v>
      </c>
    </row>
    <row r="44" spans="1:16" ht="15.75" customHeight="1">
      <c r="A44" s="16">
        <v>243</v>
      </c>
      <c r="B44" s="17"/>
      <c r="C44" s="18" t="s">
        <v>61</v>
      </c>
      <c r="D44" s="19">
        <v>18169</v>
      </c>
      <c r="E44" s="19">
        <v>38500</v>
      </c>
      <c r="F44" s="19">
        <v>56669</v>
      </c>
      <c r="G44" s="19">
        <v>17305.25</v>
      </c>
      <c r="H44" s="19">
        <f t="shared" si="1"/>
        <v>17305.25</v>
      </c>
      <c r="I44" s="19">
        <f t="shared" si="2"/>
        <v>39363.75</v>
      </c>
    </row>
    <row r="45" spans="1:16" ht="15.75" customHeight="1">
      <c r="A45" s="16">
        <v>246</v>
      </c>
      <c r="B45" s="17"/>
      <c r="C45" s="18" t="s">
        <v>62</v>
      </c>
      <c r="D45" s="19">
        <v>59727</v>
      </c>
      <c r="E45" s="19">
        <f>55000-5500</f>
        <v>49500</v>
      </c>
      <c r="F45" s="19">
        <f>D45+E45</f>
        <v>109227</v>
      </c>
      <c r="G45" s="19">
        <v>53146.57</v>
      </c>
      <c r="H45" s="19">
        <f t="shared" si="1"/>
        <v>53146.57</v>
      </c>
      <c r="I45" s="19">
        <f t="shared" si="2"/>
        <v>56080.43</v>
      </c>
    </row>
    <row r="46" spans="1:16" ht="15.75" customHeight="1">
      <c r="A46" s="16">
        <v>247</v>
      </c>
      <c r="B46" s="17"/>
      <c r="C46" s="18" t="s">
        <v>63</v>
      </c>
      <c r="D46" s="19">
        <v>32450</v>
      </c>
      <c r="E46" s="19">
        <v>0</v>
      </c>
      <c r="F46" s="19">
        <v>32450</v>
      </c>
      <c r="G46" s="19">
        <v>7038.54</v>
      </c>
      <c r="H46" s="19">
        <f t="shared" si="1"/>
        <v>7038.54</v>
      </c>
      <c r="I46" s="19">
        <f t="shared" si="2"/>
        <v>25411.46</v>
      </c>
    </row>
    <row r="47" spans="1:16" ht="15.75" customHeight="1">
      <c r="A47" s="16">
        <v>248</v>
      </c>
      <c r="B47" s="17"/>
      <c r="C47" s="18" t="s">
        <v>64</v>
      </c>
      <c r="D47" s="19">
        <v>3233</v>
      </c>
      <c r="E47" s="19">
        <v>5500</v>
      </c>
      <c r="F47" s="19">
        <f>D47+E47</f>
        <v>8733</v>
      </c>
      <c r="G47" s="19">
        <v>6890.4</v>
      </c>
      <c r="H47" s="19">
        <f t="shared" si="1"/>
        <v>6890.4</v>
      </c>
      <c r="I47" s="19">
        <f t="shared" si="2"/>
        <v>1842.6000000000004</v>
      </c>
    </row>
    <row r="48" spans="1:16" ht="15.75" customHeight="1">
      <c r="A48" s="16">
        <v>249</v>
      </c>
      <c r="B48" s="17"/>
      <c r="C48" s="18" t="s">
        <v>65</v>
      </c>
      <c r="D48" s="19">
        <v>98820</v>
      </c>
      <c r="E48" s="19">
        <v>0</v>
      </c>
      <c r="F48" s="19">
        <v>98820</v>
      </c>
      <c r="G48" s="19">
        <v>22548.94</v>
      </c>
      <c r="H48" s="19">
        <f t="shared" si="1"/>
        <v>22548.94</v>
      </c>
      <c r="I48" s="19">
        <f t="shared" si="2"/>
        <v>76271.06</v>
      </c>
    </row>
    <row r="49" spans="1:10" s="25" customFormat="1">
      <c r="A49" s="12">
        <v>2500</v>
      </c>
      <c r="B49" s="13"/>
      <c r="C49" s="14" t="s">
        <v>66</v>
      </c>
      <c r="D49" s="15">
        <f>SUM(D50:D53)</f>
        <v>2914</v>
      </c>
      <c r="E49" s="15">
        <f>SUM(E50:E53)</f>
        <v>249100</v>
      </c>
      <c r="F49" s="15">
        <f>SUM(F50:F53)</f>
        <v>252014</v>
      </c>
      <c r="G49" s="15">
        <f>SUM(G50:G53)</f>
        <v>15914.35</v>
      </c>
      <c r="H49" s="15">
        <f>SUM(H50:H53)</f>
        <v>15914.35</v>
      </c>
      <c r="I49" s="15">
        <f>+F49-G49</f>
        <v>236099.65</v>
      </c>
      <c r="J49" s="24"/>
    </row>
    <row r="50" spans="1:10">
      <c r="A50" s="16">
        <v>253</v>
      </c>
      <c r="B50" s="17"/>
      <c r="C50" s="18" t="s">
        <v>67</v>
      </c>
      <c r="D50" s="19">
        <v>1050</v>
      </c>
      <c r="E50" s="19">
        <v>0</v>
      </c>
      <c r="F50" s="19">
        <v>1050</v>
      </c>
      <c r="G50" s="19">
        <v>149.25</v>
      </c>
      <c r="H50" s="19">
        <f t="shared" si="1"/>
        <v>149.25</v>
      </c>
      <c r="I50" s="19">
        <f t="shared" si="2"/>
        <v>900.75</v>
      </c>
    </row>
    <row r="51" spans="1:10">
      <c r="A51" s="16">
        <v>254</v>
      </c>
      <c r="B51" s="17"/>
      <c r="C51" s="18" t="s">
        <v>68</v>
      </c>
      <c r="D51" s="19">
        <v>0</v>
      </c>
      <c r="E51" s="19">
        <v>10500</v>
      </c>
      <c r="F51" s="19">
        <v>10500</v>
      </c>
      <c r="G51" s="19">
        <v>10034.58</v>
      </c>
      <c r="H51" s="19">
        <f t="shared" si="1"/>
        <v>10034.58</v>
      </c>
      <c r="I51" s="19">
        <f t="shared" si="2"/>
        <v>465.42000000000007</v>
      </c>
    </row>
    <row r="52" spans="1:10">
      <c r="A52" s="16">
        <v>256</v>
      </c>
      <c r="B52" s="17"/>
      <c r="C52" s="26" t="s">
        <v>69</v>
      </c>
      <c r="D52" s="19">
        <v>1864</v>
      </c>
      <c r="E52" s="19">
        <v>4600</v>
      </c>
      <c r="F52" s="19">
        <f>D52+E52</f>
        <v>6464</v>
      </c>
      <c r="G52" s="19">
        <v>5730.52</v>
      </c>
      <c r="H52" s="19">
        <f t="shared" si="1"/>
        <v>5730.52</v>
      </c>
      <c r="I52" s="19">
        <f t="shared" si="2"/>
        <v>733.47999999999956</v>
      </c>
    </row>
    <row r="53" spans="1:10">
      <c r="A53" s="16">
        <v>259</v>
      </c>
      <c r="B53" s="17"/>
      <c r="C53" s="26" t="s">
        <v>70</v>
      </c>
      <c r="D53" s="19">
        <v>0</v>
      </c>
      <c r="E53" s="19">
        <v>234000</v>
      </c>
      <c r="F53" s="19">
        <v>234000</v>
      </c>
      <c r="G53" s="19">
        <v>0</v>
      </c>
      <c r="H53" s="19">
        <f t="shared" si="1"/>
        <v>0</v>
      </c>
      <c r="I53" s="19">
        <v>0</v>
      </c>
    </row>
    <row r="54" spans="1:10" s="25" customFormat="1">
      <c r="A54" s="12">
        <v>2600</v>
      </c>
      <c r="B54" s="13"/>
      <c r="C54" s="14" t="s">
        <v>71</v>
      </c>
      <c r="D54" s="15">
        <f>D55</f>
        <v>3114482</v>
      </c>
      <c r="E54" s="15">
        <f>E55</f>
        <v>-24260</v>
      </c>
      <c r="F54" s="15">
        <f>F55</f>
        <v>3090222</v>
      </c>
      <c r="G54" s="15">
        <f>G55</f>
        <v>1511556.6</v>
      </c>
      <c r="H54" s="15">
        <f t="shared" si="1"/>
        <v>1511556.6</v>
      </c>
      <c r="I54" s="15">
        <f t="shared" si="2"/>
        <v>1578665.4</v>
      </c>
      <c r="J54" s="24"/>
    </row>
    <row r="55" spans="1:10">
      <c r="A55" s="16">
        <v>261</v>
      </c>
      <c r="B55" s="17"/>
      <c r="C55" s="18" t="s">
        <v>71</v>
      </c>
      <c r="D55" s="19">
        <v>3114482</v>
      </c>
      <c r="E55" s="19">
        <v>-24260</v>
      </c>
      <c r="F55" s="19">
        <v>3090222</v>
      </c>
      <c r="G55" s="19">
        <v>1511556.6</v>
      </c>
      <c r="H55" s="19">
        <v>948186.6</v>
      </c>
      <c r="I55" s="19">
        <f t="shared" si="2"/>
        <v>1578665.4</v>
      </c>
    </row>
    <row r="56" spans="1:10" s="25" customFormat="1" ht="22.5">
      <c r="A56" s="12">
        <v>2700</v>
      </c>
      <c r="B56" s="13"/>
      <c r="C56" s="14" t="s">
        <v>72</v>
      </c>
      <c r="D56" s="15">
        <f>SUM(D57:D59)</f>
        <v>651433</v>
      </c>
      <c r="E56" s="15">
        <f>SUM(E57:E59)</f>
        <v>0</v>
      </c>
      <c r="F56" s="15">
        <f>SUM(F57:F59)</f>
        <v>651433</v>
      </c>
      <c r="G56" s="15">
        <f>SUM(G57:G59)</f>
        <v>104148.36</v>
      </c>
      <c r="H56" s="15">
        <f t="shared" si="1"/>
        <v>104148.36</v>
      </c>
      <c r="I56" s="15">
        <f t="shared" si="2"/>
        <v>547284.64</v>
      </c>
      <c r="J56" s="24"/>
    </row>
    <row r="57" spans="1:10">
      <c r="A57" s="16">
        <v>271</v>
      </c>
      <c r="B57" s="17"/>
      <c r="C57" s="18" t="s">
        <v>73</v>
      </c>
      <c r="D57" s="19">
        <v>580125</v>
      </c>
      <c r="E57" s="19">
        <v>-27200</v>
      </c>
      <c r="F57" s="19">
        <v>552925</v>
      </c>
      <c r="G57" s="19">
        <v>29430.34</v>
      </c>
      <c r="H57" s="19">
        <f t="shared" si="1"/>
        <v>29430.34</v>
      </c>
      <c r="I57" s="19">
        <f t="shared" si="2"/>
        <v>523494.66</v>
      </c>
    </row>
    <row r="58" spans="1:10">
      <c r="A58" s="16">
        <v>272</v>
      </c>
      <c r="B58" s="17"/>
      <c r="C58" s="18" t="s">
        <v>74</v>
      </c>
      <c r="D58" s="19">
        <v>65625</v>
      </c>
      <c r="E58" s="19">
        <v>27200</v>
      </c>
      <c r="F58" s="19">
        <v>92825</v>
      </c>
      <c r="G58" s="19">
        <v>74718.02</v>
      </c>
      <c r="H58" s="19">
        <f t="shared" si="1"/>
        <v>74718.02</v>
      </c>
      <c r="I58" s="19">
        <f t="shared" si="2"/>
        <v>18106.979999999996</v>
      </c>
    </row>
    <row r="59" spans="1:10">
      <c r="A59" s="16">
        <v>273</v>
      </c>
      <c r="B59" s="17"/>
      <c r="C59" s="18" t="s">
        <v>75</v>
      </c>
      <c r="D59" s="19">
        <v>5683</v>
      </c>
      <c r="E59" s="19">
        <v>0</v>
      </c>
      <c r="F59" s="19">
        <v>5683</v>
      </c>
      <c r="G59" s="19">
        <v>0</v>
      </c>
      <c r="H59" s="19">
        <f t="shared" si="1"/>
        <v>0</v>
      </c>
      <c r="I59" s="19">
        <f t="shared" si="2"/>
        <v>5683</v>
      </c>
    </row>
    <row r="60" spans="1:10" s="25" customFormat="1">
      <c r="A60" s="12">
        <v>2800</v>
      </c>
      <c r="B60" s="13"/>
      <c r="C60" s="14" t="s">
        <v>76</v>
      </c>
      <c r="D60" s="15">
        <v>0</v>
      </c>
      <c r="E60" s="15">
        <v>0</v>
      </c>
      <c r="F60" s="15">
        <f>D60+E60</f>
        <v>0</v>
      </c>
      <c r="G60" s="15">
        <v>0</v>
      </c>
      <c r="H60" s="15">
        <f t="shared" si="1"/>
        <v>0</v>
      </c>
      <c r="I60" s="15">
        <f t="shared" si="2"/>
        <v>0</v>
      </c>
      <c r="J60" s="24"/>
    </row>
    <row r="61" spans="1:10" s="25" customFormat="1">
      <c r="A61" s="12">
        <v>2900</v>
      </c>
      <c r="B61" s="13"/>
      <c r="C61" s="14" t="s">
        <v>77</v>
      </c>
      <c r="D61" s="15">
        <f t="shared" ref="D61:I61" si="5">SUM(D62:D67)</f>
        <v>210477</v>
      </c>
      <c r="E61" s="15">
        <f t="shared" si="5"/>
        <v>105000</v>
      </c>
      <c r="F61" s="15">
        <f t="shared" si="5"/>
        <v>315477</v>
      </c>
      <c r="G61" s="15">
        <f t="shared" si="5"/>
        <v>118749.27</v>
      </c>
      <c r="H61" s="15">
        <f t="shared" si="5"/>
        <v>118749.27</v>
      </c>
      <c r="I61" s="15">
        <f t="shared" si="5"/>
        <v>196727.72999999998</v>
      </c>
      <c r="J61" s="24"/>
    </row>
    <row r="62" spans="1:10">
      <c r="A62" s="16">
        <v>291</v>
      </c>
      <c r="B62" s="17"/>
      <c r="C62" s="18" t="s">
        <v>78</v>
      </c>
      <c r="D62" s="19">
        <v>15799</v>
      </c>
      <c r="E62" s="19">
        <v>0</v>
      </c>
      <c r="F62" s="19">
        <v>15799</v>
      </c>
      <c r="G62" s="19">
        <v>2731.8</v>
      </c>
      <c r="H62" s="19">
        <f t="shared" si="1"/>
        <v>2731.8</v>
      </c>
      <c r="I62" s="19">
        <f t="shared" si="2"/>
        <v>13067.2</v>
      </c>
    </row>
    <row r="63" spans="1:10">
      <c r="A63" s="16">
        <v>292</v>
      </c>
      <c r="B63" s="17"/>
      <c r="C63" s="18" t="s">
        <v>79</v>
      </c>
      <c r="D63" s="19">
        <v>9171</v>
      </c>
      <c r="E63" s="19">
        <v>90000</v>
      </c>
      <c r="F63" s="19">
        <v>99171</v>
      </c>
      <c r="G63" s="19">
        <v>44650.67</v>
      </c>
      <c r="H63" s="19">
        <f t="shared" si="1"/>
        <v>44650.67</v>
      </c>
      <c r="I63" s="19">
        <f t="shared" si="2"/>
        <v>54520.33</v>
      </c>
    </row>
    <row r="64" spans="1:10">
      <c r="A64" s="16">
        <v>293</v>
      </c>
      <c r="B64" s="17"/>
      <c r="C64" s="18" t="s">
        <v>80</v>
      </c>
      <c r="D64" s="19">
        <v>4823</v>
      </c>
      <c r="E64" s="19">
        <v>0</v>
      </c>
      <c r="F64" s="19">
        <v>4823</v>
      </c>
      <c r="G64" s="19">
        <v>0</v>
      </c>
      <c r="H64" s="19">
        <f t="shared" si="1"/>
        <v>0</v>
      </c>
      <c r="I64" s="19">
        <f t="shared" si="2"/>
        <v>4823</v>
      </c>
    </row>
    <row r="65" spans="1:10">
      <c r="A65" s="16">
        <v>294</v>
      </c>
      <c r="B65" s="17"/>
      <c r="C65" s="18" t="s">
        <v>81</v>
      </c>
      <c r="D65" s="19">
        <v>91750</v>
      </c>
      <c r="E65" s="19">
        <v>0</v>
      </c>
      <c r="F65" s="19">
        <v>91750</v>
      </c>
      <c r="G65" s="19">
        <v>24748.67</v>
      </c>
      <c r="H65" s="19">
        <f t="shared" si="1"/>
        <v>24748.67</v>
      </c>
      <c r="I65" s="19">
        <f t="shared" si="2"/>
        <v>67001.33</v>
      </c>
    </row>
    <row r="66" spans="1:10">
      <c r="A66" s="16">
        <v>298</v>
      </c>
      <c r="B66" s="17"/>
      <c r="C66" s="18" t="s">
        <v>82</v>
      </c>
      <c r="D66" s="19">
        <v>14625</v>
      </c>
      <c r="E66" s="19">
        <v>15000</v>
      </c>
      <c r="F66" s="19">
        <f>D66+E66</f>
        <v>29625</v>
      </c>
      <c r="G66" s="19">
        <v>23258</v>
      </c>
      <c r="H66" s="19">
        <f t="shared" si="1"/>
        <v>23258</v>
      </c>
      <c r="I66" s="19">
        <f t="shared" si="2"/>
        <v>6367</v>
      </c>
    </row>
    <row r="67" spans="1:10">
      <c r="A67" s="16">
        <v>299</v>
      </c>
      <c r="B67" s="17"/>
      <c r="C67" s="18" t="s">
        <v>83</v>
      </c>
      <c r="D67" s="19">
        <v>74309</v>
      </c>
      <c r="E67" s="19">
        <v>0</v>
      </c>
      <c r="F67" s="19">
        <v>74309</v>
      </c>
      <c r="G67" s="19">
        <v>23360.13</v>
      </c>
      <c r="H67" s="19">
        <f t="shared" si="1"/>
        <v>23360.13</v>
      </c>
      <c r="I67" s="19">
        <f t="shared" si="2"/>
        <v>50948.869999999995</v>
      </c>
    </row>
    <row r="68" spans="1:10">
      <c r="A68" s="23"/>
      <c r="B68" s="42" t="s">
        <v>84</v>
      </c>
      <c r="C68" s="43"/>
      <c r="D68" s="15">
        <f>D69+D78+D84+D90+D95+D104+D107+D109+D114</f>
        <v>95815876.00999999</v>
      </c>
      <c r="E68" s="15">
        <f>E69+E78+E84+E90+E95+E104+E107+E109+E114</f>
        <v>5132907</v>
      </c>
      <c r="F68" s="15">
        <f>F69+F78+F84+F90+F95+F104+F107+F109+F114</f>
        <v>100948783.01000001</v>
      </c>
      <c r="G68" s="15">
        <f>G69+G78+G84+G90+G95+G104+G107+G109+G114</f>
        <v>52531237.119999997</v>
      </c>
      <c r="H68" s="15">
        <f t="shared" si="1"/>
        <v>52531237.119999997</v>
      </c>
      <c r="I68" s="15">
        <f t="shared" si="2"/>
        <v>48417545.890000008</v>
      </c>
    </row>
    <row r="69" spans="1:10" s="25" customFormat="1">
      <c r="A69" s="12">
        <v>3100</v>
      </c>
      <c r="B69" s="13"/>
      <c r="C69" s="14" t="s">
        <v>85</v>
      </c>
      <c r="D69" s="15">
        <f>SUM(D70:D77)</f>
        <v>5458122</v>
      </c>
      <c r="E69" s="15">
        <f>SUM(E70:E77)</f>
        <v>579860</v>
      </c>
      <c r="F69" s="15">
        <f>SUM(F70:F77)</f>
        <v>6037982</v>
      </c>
      <c r="G69" s="15">
        <f>SUM(G70:G77)</f>
        <v>3676077.01</v>
      </c>
      <c r="H69" s="15">
        <f t="shared" si="1"/>
        <v>3676077.01</v>
      </c>
      <c r="I69" s="15">
        <f t="shared" si="2"/>
        <v>2361904.9900000002</v>
      </c>
      <c r="J69" s="24"/>
    </row>
    <row r="70" spans="1:10">
      <c r="A70" s="16">
        <v>311</v>
      </c>
      <c r="B70" s="17"/>
      <c r="C70" s="18" t="s">
        <v>86</v>
      </c>
      <c r="D70" s="20">
        <v>2468172</v>
      </c>
      <c r="E70" s="20">
        <f>745089+62000+10000</f>
        <v>817089</v>
      </c>
      <c r="F70" s="19">
        <v>3285261</v>
      </c>
      <c r="G70" s="20">
        <v>1985781.5</v>
      </c>
      <c r="H70" s="20">
        <f t="shared" si="1"/>
        <v>1985781.5</v>
      </c>
      <c r="I70" s="20">
        <f t="shared" si="2"/>
        <v>1299479.5</v>
      </c>
    </row>
    <row r="71" spans="1:10">
      <c r="A71" s="16">
        <v>312</v>
      </c>
      <c r="B71" s="17"/>
      <c r="C71" s="18" t="s">
        <v>87</v>
      </c>
      <c r="D71" s="19">
        <v>16762</v>
      </c>
      <c r="E71" s="19">
        <v>12420</v>
      </c>
      <c r="F71" s="19">
        <f>D71+E71</f>
        <v>29182</v>
      </c>
      <c r="G71" s="19">
        <v>13418.48</v>
      </c>
      <c r="H71" s="19">
        <f t="shared" si="1"/>
        <v>13418.48</v>
      </c>
      <c r="I71" s="19">
        <f t="shared" si="2"/>
        <v>15763.52</v>
      </c>
    </row>
    <row r="72" spans="1:10">
      <c r="A72" s="16">
        <v>313</v>
      </c>
      <c r="B72" s="17"/>
      <c r="C72" s="18" t="s">
        <v>88</v>
      </c>
      <c r="D72" s="19">
        <v>31035</v>
      </c>
      <c r="E72" s="19">
        <v>64900</v>
      </c>
      <c r="F72" s="19">
        <f>D72+E72</f>
        <v>95935</v>
      </c>
      <c r="G72" s="19">
        <v>51037.01</v>
      </c>
      <c r="H72" s="19">
        <f t="shared" si="1"/>
        <v>51037.01</v>
      </c>
      <c r="I72" s="19">
        <f t="shared" si="2"/>
        <v>44897.99</v>
      </c>
    </row>
    <row r="73" spans="1:10">
      <c r="A73" s="16">
        <v>314</v>
      </c>
      <c r="B73" s="17"/>
      <c r="C73" s="18" t="s">
        <v>89</v>
      </c>
      <c r="D73" s="19">
        <v>1152219</v>
      </c>
      <c r="E73" s="19">
        <f>-158109-68600-2000-62000-21100</f>
        <v>-311809</v>
      </c>
      <c r="F73" s="19">
        <v>840410</v>
      </c>
      <c r="G73" s="19">
        <v>447701.1</v>
      </c>
      <c r="H73" s="19">
        <f t="shared" si="1"/>
        <v>447701.1</v>
      </c>
      <c r="I73" s="19">
        <f t="shared" si="2"/>
        <v>392708.9</v>
      </c>
    </row>
    <row r="74" spans="1:10">
      <c r="A74" s="16">
        <v>315</v>
      </c>
      <c r="B74" s="17"/>
      <c r="C74" s="18" t="s">
        <v>90</v>
      </c>
      <c r="D74" s="19">
        <v>1473463</v>
      </c>
      <c r="E74" s="19">
        <v>-41640</v>
      </c>
      <c r="F74" s="19">
        <v>1431823</v>
      </c>
      <c r="G74" s="19">
        <v>914047.94</v>
      </c>
      <c r="H74" s="19">
        <f t="shared" si="1"/>
        <v>914047.94</v>
      </c>
      <c r="I74" s="19">
        <f t="shared" si="2"/>
        <v>517775.06000000006</v>
      </c>
    </row>
    <row r="75" spans="1:10">
      <c r="A75" s="16">
        <v>316</v>
      </c>
      <c r="B75" s="17"/>
      <c r="C75" s="18" t="s">
        <v>91</v>
      </c>
      <c r="D75" s="19">
        <v>19794</v>
      </c>
      <c r="E75" s="19">
        <v>0</v>
      </c>
      <c r="F75" s="19">
        <f t="shared" ref="F75:F83" si="6">SUM(D75:E75)</f>
        <v>19794</v>
      </c>
      <c r="G75" s="19">
        <v>12566.36</v>
      </c>
      <c r="H75" s="19">
        <f t="shared" si="1"/>
        <v>12566.36</v>
      </c>
      <c r="I75" s="19">
        <f t="shared" si="2"/>
        <v>7227.6399999999994</v>
      </c>
    </row>
    <row r="76" spans="1:10">
      <c r="A76" s="16">
        <v>317</v>
      </c>
      <c r="B76" s="17"/>
      <c r="C76" s="18" t="s">
        <v>92</v>
      </c>
      <c r="D76" s="19">
        <v>217436</v>
      </c>
      <c r="E76" s="19">
        <v>-2600</v>
      </c>
      <c r="F76" s="19">
        <f>D76+E76</f>
        <v>214836</v>
      </c>
      <c r="G76" s="19">
        <v>154862.96</v>
      </c>
      <c r="H76" s="19">
        <f t="shared" si="1"/>
        <v>154862.96</v>
      </c>
      <c r="I76" s="19">
        <f t="shared" si="2"/>
        <v>59973.040000000008</v>
      </c>
    </row>
    <row r="77" spans="1:10">
      <c r="A77" s="16">
        <v>318</v>
      </c>
      <c r="B77" s="17"/>
      <c r="C77" s="18" t="s">
        <v>93</v>
      </c>
      <c r="D77" s="19">
        <v>79241</v>
      </c>
      <c r="E77" s="19">
        <f>25800+2000+2600+11100</f>
        <v>41500</v>
      </c>
      <c r="F77" s="19">
        <v>120741</v>
      </c>
      <c r="G77" s="19">
        <v>96661.66</v>
      </c>
      <c r="H77" s="19">
        <f t="shared" si="1"/>
        <v>96661.66</v>
      </c>
      <c r="I77" s="19">
        <f t="shared" si="2"/>
        <v>24079.339999999997</v>
      </c>
    </row>
    <row r="78" spans="1:10" s="25" customFormat="1">
      <c r="A78" s="12">
        <v>3200</v>
      </c>
      <c r="B78" s="13"/>
      <c r="C78" s="14" t="s">
        <v>94</v>
      </c>
      <c r="D78" s="15">
        <f>SUM(D79:D83)</f>
        <v>1004665</v>
      </c>
      <c r="E78" s="15">
        <f>SUM(E79:E83)</f>
        <v>101000</v>
      </c>
      <c r="F78" s="15">
        <f>SUM(F79:F83)</f>
        <v>1105665</v>
      </c>
      <c r="G78" s="15">
        <f>SUM(G79:G83)</f>
        <v>611149.55000000005</v>
      </c>
      <c r="H78" s="15">
        <f t="shared" ref="H78:H141" si="7">G78</f>
        <v>611149.55000000005</v>
      </c>
      <c r="I78" s="15">
        <f t="shared" ref="I78:I141" si="8">+F78-G78</f>
        <v>494515.44999999995</v>
      </c>
      <c r="J78" s="24"/>
    </row>
    <row r="79" spans="1:10">
      <c r="A79" s="16">
        <v>322</v>
      </c>
      <c r="B79" s="17"/>
      <c r="C79" s="18" t="s">
        <v>95</v>
      </c>
      <c r="D79" s="19">
        <v>297984</v>
      </c>
      <c r="E79" s="19">
        <v>4000</v>
      </c>
      <c r="F79" s="19">
        <f t="shared" si="6"/>
        <v>301984</v>
      </c>
      <c r="G79" s="20">
        <v>202630.67</v>
      </c>
      <c r="H79" s="19">
        <f t="shared" si="7"/>
        <v>202630.67</v>
      </c>
      <c r="I79" s="19">
        <f t="shared" si="8"/>
        <v>99353.329999999987</v>
      </c>
    </row>
    <row r="80" spans="1:10">
      <c r="A80" s="16">
        <v>325</v>
      </c>
      <c r="B80" s="17"/>
      <c r="C80" s="18" t="s">
        <v>96</v>
      </c>
      <c r="D80" s="19">
        <v>22319</v>
      </c>
      <c r="E80" s="19">
        <v>0</v>
      </c>
      <c r="F80" s="19">
        <f t="shared" si="6"/>
        <v>22319</v>
      </c>
      <c r="G80" s="19">
        <v>0</v>
      </c>
      <c r="H80" s="19">
        <f t="shared" si="7"/>
        <v>0</v>
      </c>
      <c r="I80" s="19">
        <f t="shared" si="8"/>
        <v>22319</v>
      </c>
    </row>
    <row r="81" spans="1:10">
      <c r="A81" s="16">
        <v>326</v>
      </c>
      <c r="B81" s="17"/>
      <c r="C81" s="18" t="s">
        <v>97</v>
      </c>
      <c r="D81" s="19">
        <v>679539</v>
      </c>
      <c r="E81" s="19">
        <v>101000</v>
      </c>
      <c r="F81" s="19">
        <f t="shared" si="6"/>
        <v>780539</v>
      </c>
      <c r="G81" s="19">
        <v>408518.88</v>
      </c>
      <c r="H81" s="19">
        <f t="shared" si="7"/>
        <v>408518.88</v>
      </c>
      <c r="I81" s="19">
        <f t="shared" si="8"/>
        <v>372020.12</v>
      </c>
    </row>
    <row r="82" spans="1:10">
      <c r="A82" s="16">
        <v>328</v>
      </c>
      <c r="B82" s="17"/>
      <c r="C82" s="18" t="s">
        <v>98</v>
      </c>
      <c r="D82" s="19">
        <v>0</v>
      </c>
      <c r="E82" s="19">
        <v>0</v>
      </c>
      <c r="F82" s="19">
        <f t="shared" si="6"/>
        <v>0</v>
      </c>
      <c r="G82" s="19">
        <v>0</v>
      </c>
      <c r="H82" s="19">
        <f t="shared" si="7"/>
        <v>0</v>
      </c>
      <c r="I82" s="19">
        <f t="shared" si="8"/>
        <v>0</v>
      </c>
    </row>
    <row r="83" spans="1:10">
      <c r="A83" s="16">
        <v>329</v>
      </c>
      <c r="B83" s="17"/>
      <c r="C83" s="18" t="s">
        <v>99</v>
      </c>
      <c r="D83" s="19">
        <v>4823</v>
      </c>
      <c r="E83" s="19">
        <v>-4000</v>
      </c>
      <c r="F83" s="19">
        <f t="shared" si="6"/>
        <v>823</v>
      </c>
      <c r="G83" s="19">
        <v>0</v>
      </c>
      <c r="H83" s="19">
        <f t="shared" si="7"/>
        <v>0</v>
      </c>
      <c r="I83" s="19">
        <f t="shared" si="8"/>
        <v>823</v>
      </c>
    </row>
    <row r="84" spans="1:10" s="25" customFormat="1" ht="22.5">
      <c r="A84" s="12">
        <v>3300</v>
      </c>
      <c r="B84" s="13"/>
      <c r="C84" s="14" t="s">
        <v>100</v>
      </c>
      <c r="D84" s="15">
        <f>SUM(D85:D89)</f>
        <v>10138341</v>
      </c>
      <c r="E84" s="15">
        <f>SUM(E85:E89)</f>
        <v>-1119165</v>
      </c>
      <c r="F84" s="15">
        <f>SUM(F85:F89)</f>
        <v>9019176</v>
      </c>
      <c r="G84" s="15">
        <f>SUM(G85:G89)</f>
        <v>805399.85</v>
      </c>
      <c r="H84" s="15">
        <f t="shared" si="7"/>
        <v>805399.85</v>
      </c>
      <c r="I84" s="15">
        <f t="shared" si="8"/>
        <v>8213776.1500000004</v>
      </c>
      <c r="J84" s="24"/>
    </row>
    <row r="85" spans="1:10">
      <c r="A85" s="16">
        <v>331</v>
      </c>
      <c r="B85" s="17"/>
      <c r="C85" s="18" t="s">
        <v>101</v>
      </c>
      <c r="D85" s="19">
        <v>838071</v>
      </c>
      <c r="E85" s="19">
        <v>0</v>
      </c>
      <c r="F85" s="19">
        <v>838071</v>
      </c>
      <c r="G85" s="19">
        <v>172000</v>
      </c>
      <c r="H85" s="19">
        <f t="shared" si="7"/>
        <v>172000</v>
      </c>
      <c r="I85" s="19">
        <f t="shared" si="8"/>
        <v>666071</v>
      </c>
    </row>
    <row r="86" spans="1:10">
      <c r="A86" s="16">
        <v>333</v>
      </c>
      <c r="B86" s="17"/>
      <c r="C86" s="18" t="s">
        <v>102</v>
      </c>
      <c r="D86" s="19">
        <v>861126</v>
      </c>
      <c r="E86" s="19">
        <v>0</v>
      </c>
      <c r="F86" s="19">
        <v>861126</v>
      </c>
      <c r="G86" s="19">
        <v>0</v>
      </c>
      <c r="H86" s="19">
        <f t="shared" si="7"/>
        <v>0</v>
      </c>
      <c r="I86" s="19">
        <f t="shared" si="8"/>
        <v>861126</v>
      </c>
    </row>
    <row r="87" spans="1:10">
      <c r="A87" s="16">
        <v>334</v>
      </c>
      <c r="B87" s="17"/>
      <c r="C87" s="18" t="s">
        <v>103</v>
      </c>
      <c r="D87" s="19">
        <v>504617</v>
      </c>
      <c r="E87" s="19">
        <v>0</v>
      </c>
      <c r="F87" s="19">
        <v>504617</v>
      </c>
      <c r="G87" s="19">
        <v>245338.58</v>
      </c>
      <c r="H87" s="19">
        <f t="shared" si="7"/>
        <v>245338.58</v>
      </c>
      <c r="I87" s="19">
        <f t="shared" si="8"/>
        <v>259278.42</v>
      </c>
    </row>
    <row r="88" spans="1:10">
      <c r="A88" s="16">
        <v>336</v>
      </c>
      <c r="B88" s="17"/>
      <c r="C88" s="18" t="s">
        <v>104</v>
      </c>
      <c r="D88" s="19">
        <v>7930180</v>
      </c>
      <c r="E88" s="19">
        <v>-1119165</v>
      </c>
      <c r="F88" s="19">
        <v>6811015</v>
      </c>
      <c r="G88" s="19">
        <v>388061.27</v>
      </c>
      <c r="H88" s="19">
        <f t="shared" si="7"/>
        <v>388061.27</v>
      </c>
      <c r="I88" s="19">
        <f t="shared" si="8"/>
        <v>6422953.7300000004</v>
      </c>
    </row>
    <row r="89" spans="1:10">
      <c r="A89" s="16">
        <v>338</v>
      </c>
      <c r="B89" s="17"/>
      <c r="C89" s="18" t="s">
        <v>105</v>
      </c>
      <c r="D89" s="19">
        <v>4347</v>
      </c>
      <c r="E89" s="19">
        <v>0</v>
      </c>
      <c r="F89" s="19">
        <v>4347</v>
      </c>
      <c r="G89" s="19">
        <v>0</v>
      </c>
      <c r="H89" s="19">
        <f t="shared" si="7"/>
        <v>0</v>
      </c>
      <c r="I89" s="19">
        <f t="shared" si="8"/>
        <v>4347</v>
      </c>
    </row>
    <row r="90" spans="1:10" s="25" customFormat="1">
      <c r="A90" s="12">
        <v>3400</v>
      </c>
      <c r="B90" s="13"/>
      <c r="C90" s="14" t="s">
        <v>106</v>
      </c>
      <c r="D90" s="15">
        <f>SUM(D91:D94)</f>
        <v>280992</v>
      </c>
      <c r="E90" s="15">
        <f>SUM(E91:E94)</f>
        <v>8800</v>
      </c>
      <c r="F90" s="15">
        <f>SUM(F91:F94)</f>
        <v>289792</v>
      </c>
      <c r="G90" s="15">
        <f>SUM(G91:G94)</f>
        <v>258859.24</v>
      </c>
      <c r="H90" s="15">
        <f t="shared" si="7"/>
        <v>258859.24</v>
      </c>
      <c r="I90" s="15">
        <f t="shared" si="8"/>
        <v>30932.760000000009</v>
      </c>
      <c r="J90" s="24"/>
    </row>
    <row r="91" spans="1:10">
      <c r="A91" s="16">
        <v>341</v>
      </c>
      <c r="B91" s="17"/>
      <c r="C91" s="18" t="s">
        <v>107</v>
      </c>
      <c r="D91" s="19">
        <v>14262</v>
      </c>
      <c r="E91" s="19">
        <v>8800</v>
      </c>
      <c r="F91" s="19">
        <v>23062</v>
      </c>
      <c r="G91" s="19">
        <v>6743.34</v>
      </c>
      <c r="H91" s="19">
        <f t="shared" si="7"/>
        <v>6743.34</v>
      </c>
      <c r="I91" s="19">
        <f t="shared" si="8"/>
        <v>16318.66</v>
      </c>
    </row>
    <row r="92" spans="1:10">
      <c r="A92" s="16">
        <v>344</v>
      </c>
      <c r="B92" s="17"/>
      <c r="C92" s="18" t="s">
        <v>108</v>
      </c>
      <c r="D92" s="19">
        <v>1696</v>
      </c>
      <c r="E92" s="19">
        <v>0</v>
      </c>
      <c r="F92" s="19">
        <v>1696</v>
      </c>
      <c r="G92" s="19">
        <v>0</v>
      </c>
      <c r="H92" s="19">
        <f t="shared" si="7"/>
        <v>0</v>
      </c>
      <c r="I92" s="19">
        <f t="shared" si="8"/>
        <v>1696</v>
      </c>
    </row>
    <row r="93" spans="1:10">
      <c r="A93" s="16">
        <v>345</v>
      </c>
      <c r="B93" s="17"/>
      <c r="C93" s="18" t="s">
        <v>109</v>
      </c>
      <c r="D93" s="19">
        <v>264139</v>
      </c>
      <c r="E93" s="19">
        <v>0</v>
      </c>
      <c r="F93" s="19">
        <v>264139</v>
      </c>
      <c r="G93" s="19">
        <v>252115.9</v>
      </c>
      <c r="H93" s="19">
        <f t="shared" si="7"/>
        <v>252115.9</v>
      </c>
      <c r="I93" s="19">
        <f t="shared" si="8"/>
        <v>12023.100000000006</v>
      </c>
    </row>
    <row r="94" spans="1:10">
      <c r="A94" s="16">
        <v>347</v>
      </c>
      <c r="B94" s="17"/>
      <c r="C94" s="18" t="s">
        <v>110</v>
      </c>
      <c r="D94" s="19">
        <v>895</v>
      </c>
      <c r="E94" s="19">
        <v>0</v>
      </c>
      <c r="F94" s="19">
        <v>895</v>
      </c>
      <c r="G94" s="19">
        <v>0</v>
      </c>
      <c r="H94" s="19">
        <f t="shared" si="7"/>
        <v>0</v>
      </c>
      <c r="I94" s="19">
        <f t="shared" si="8"/>
        <v>895</v>
      </c>
    </row>
    <row r="95" spans="1:10" s="25" customFormat="1" ht="22.5">
      <c r="A95" s="12">
        <v>3500</v>
      </c>
      <c r="B95" s="13"/>
      <c r="C95" s="14" t="s">
        <v>111</v>
      </c>
      <c r="D95" s="15">
        <f>SUM(D96:D103)</f>
        <v>7667451</v>
      </c>
      <c r="E95" s="15">
        <f>SUM(E96:E103)</f>
        <v>510400</v>
      </c>
      <c r="F95" s="15">
        <f>SUM(F96:F103)</f>
        <v>8177851</v>
      </c>
      <c r="G95" s="15">
        <f>SUM(G96:G103)</f>
        <v>2947930.3600000003</v>
      </c>
      <c r="H95" s="15">
        <f t="shared" si="7"/>
        <v>2947930.3600000003</v>
      </c>
      <c r="I95" s="15">
        <f t="shared" si="8"/>
        <v>5229920.6399999997</v>
      </c>
      <c r="J95" s="24"/>
    </row>
    <row r="96" spans="1:10">
      <c r="A96" s="16">
        <v>351</v>
      </c>
      <c r="B96" s="17"/>
      <c r="C96" s="18" t="s">
        <v>112</v>
      </c>
      <c r="D96" s="19">
        <v>1482887</v>
      </c>
      <c r="E96" s="19">
        <v>-105600</v>
      </c>
      <c r="F96" s="19">
        <f>SUM(D96:E96)</f>
        <v>1377287</v>
      </c>
      <c r="G96" s="19">
        <v>446172.26</v>
      </c>
      <c r="H96" s="19">
        <f t="shared" si="7"/>
        <v>446172.26</v>
      </c>
      <c r="I96" s="19">
        <f t="shared" si="8"/>
        <v>931114.74</v>
      </c>
    </row>
    <row r="97" spans="1:10">
      <c r="A97" s="16">
        <v>352</v>
      </c>
      <c r="B97" s="17"/>
      <c r="C97" s="18" t="s">
        <v>113</v>
      </c>
      <c r="D97" s="19">
        <v>17442</v>
      </c>
      <c r="E97" s="19">
        <v>0</v>
      </c>
      <c r="F97" s="19">
        <v>17442</v>
      </c>
      <c r="G97" s="19">
        <v>0</v>
      </c>
      <c r="H97" s="19">
        <f t="shared" si="7"/>
        <v>0</v>
      </c>
      <c r="I97" s="19">
        <f t="shared" si="8"/>
        <v>17442</v>
      </c>
    </row>
    <row r="98" spans="1:10">
      <c r="A98" s="16">
        <v>353</v>
      </c>
      <c r="B98" s="17"/>
      <c r="C98" s="18" t="s">
        <v>114</v>
      </c>
      <c r="D98" s="19">
        <v>1156761</v>
      </c>
      <c r="E98" s="19">
        <v>616000</v>
      </c>
      <c r="F98" s="19">
        <v>1772761</v>
      </c>
      <c r="G98" s="19">
        <v>781216.57</v>
      </c>
      <c r="H98" s="19">
        <f t="shared" si="7"/>
        <v>781216.57</v>
      </c>
      <c r="I98" s="19">
        <f t="shared" si="8"/>
        <v>991544.43</v>
      </c>
    </row>
    <row r="99" spans="1:10">
      <c r="A99" s="16">
        <v>355</v>
      </c>
      <c r="B99" s="17"/>
      <c r="C99" s="18" t="s">
        <v>115</v>
      </c>
      <c r="D99" s="19">
        <v>776140</v>
      </c>
      <c r="E99" s="19">
        <v>0</v>
      </c>
      <c r="F99" s="19">
        <v>776140</v>
      </c>
      <c r="G99" s="19">
        <v>133998.48000000001</v>
      </c>
      <c r="H99" s="19">
        <f t="shared" si="7"/>
        <v>133998.48000000001</v>
      </c>
      <c r="I99" s="19">
        <f t="shared" si="8"/>
        <v>642141.52</v>
      </c>
    </row>
    <row r="100" spans="1:10">
      <c r="A100" s="16">
        <v>356</v>
      </c>
      <c r="B100" s="17"/>
      <c r="C100" s="18" t="s">
        <v>116</v>
      </c>
      <c r="D100" s="19">
        <v>22450</v>
      </c>
      <c r="E100" s="19">
        <v>0</v>
      </c>
      <c r="F100" s="19">
        <v>22450</v>
      </c>
      <c r="G100" s="19">
        <v>19323.28</v>
      </c>
      <c r="H100" s="19">
        <f t="shared" si="7"/>
        <v>19323.28</v>
      </c>
      <c r="I100" s="19">
        <f t="shared" si="8"/>
        <v>3126.7200000000012</v>
      </c>
    </row>
    <row r="101" spans="1:10">
      <c r="A101" s="16">
        <v>357</v>
      </c>
      <c r="B101" s="17"/>
      <c r="C101" s="18" t="s">
        <v>117</v>
      </c>
      <c r="D101" s="19">
        <v>2452975</v>
      </c>
      <c r="E101" s="19">
        <v>0</v>
      </c>
      <c r="F101" s="19">
        <v>2452975</v>
      </c>
      <c r="G101" s="19">
        <v>851637.13</v>
      </c>
      <c r="H101" s="19">
        <f t="shared" si="7"/>
        <v>851637.13</v>
      </c>
      <c r="I101" s="19">
        <f t="shared" si="8"/>
        <v>1601337.87</v>
      </c>
    </row>
    <row r="102" spans="1:10">
      <c r="A102" s="16">
        <v>358</v>
      </c>
      <c r="B102" s="17"/>
      <c r="C102" s="18" t="s">
        <v>118</v>
      </c>
      <c r="D102" s="19">
        <v>1639600</v>
      </c>
      <c r="E102" s="19">
        <v>0</v>
      </c>
      <c r="F102" s="19">
        <v>1639600</v>
      </c>
      <c r="G102" s="19">
        <v>667558.64</v>
      </c>
      <c r="H102" s="19">
        <f t="shared" si="7"/>
        <v>667558.64</v>
      </c>
      <c r="I102" s="19">
        <f t="shared" si="8"/>
        <v>972041.36</v>
      </c>
    </row>
    <row r="103" spans="1:10">
      <c r="A103" s="16">
        <v>359</v>
      </c>
      <c r="B103" s="17"/>
      <c r="C103" s="18" t="s">
        <v>119</v>
      </c>
      <c r="D103" s="19">
        <v>119196</v>
      </c>
      <c r="E103" s="19">
        <v>0</v>
      </c>
      <c r="F103" s="19">
        <v>119196</v>
      </c>
      <c r="G103" s="19">
        <v>48024</v>
      </c>
      <c r="H103" s="19">
        <f t="shared" si="7"/>
        <v>48024</v>
      </c>
      <c r="I103" s="19">
        <f t="shared" si="8"/>
        <v>71172</v>
      </c>
    </row>
    <row r="104" spans="1:10" s="25" customFormat="1">
      <c r="A104" s="12">
        <v>3600</v>
      </c>
      <c r="B104" s="13"/>
      <c r="C104" s="14" t="s">
        <v>120</v>
      </c>
      <c r="D104" s="15">
        <f>SUM(D105:D106)</f>
        <v>14782512.01</v>
      </c>
      <c r="E104" s="15">
        <f>SUM(E105:E106)</f>
        <v>2532362</v>
      </c>
      <c r="F104" s="15">
        <f>SUM(F105:F106)</f>
        <v>17314874.010000002</v>
      </c>
      <c r="G104" s="15">
        <f>SUM(G105:G106)</f>
        <v>10333238.869999999</v>
      </c>
      <c r="H104" s="15">
        <f t="shared" si="7"/>
        <v>10333238.869999999</v>
      </c>
      <c r="I104" s="15">
        <f t="shared" si="8"/>
        <v>6981635.1400000025</v>
      </c>
      <c r="J104" s="24"/>
    </row>
    <row r="105" spans="1:10">
      <c r="A105" s="16">
        <v>361</v>
      </c>
      <c r="B105" s="17"/>
      <c r="C105" s="18" t="s">
        <v>121</v>
      </c>
      <c r="D105" s="19">
        <v>14732512.01</v>
      </c>
      <c r="E105" s="19">
        <f>2488862+43500</f>
        <v>2532362</v>
      </c>
      <c r="F105" s="19">
        <v>17264874.010000002</v>
      </c>
      <c r="G105" s="19">
        <v>10333238.869999999</v>
      </c>
      <c r="H105" s="19">
        <f t="shared" si="7"/>
        <v>10333238.869999999</v>
      </c>
      <c r="I105" s="19">
        <f t="shared" si="8"/>
        <v>6931635.1400000025</v>
      </c>
    </row>
    <row r="106" spans="1:10">
      <c r="A106" s="16">
        <v>364</v>
      </c>
      <c r="B106" s="17"/>
      <c r="C106" s="18" t="s">
        <v>122</v>
      </c>
      <c r="D106" s="19">
        <v>50000</v>
      </c>
      <c r="E106" s="19">
        <v>0</v>
      </c>
      <c r="F106" s="19">
        <v>50000</v>
      </c>
      <c r="G106" s="19">
        <v>0</v>
      </c>
      <c r="H106" s="19">
        <f t="shared" si="7"/>
        <v>0</v>
      </c>
      <c r="I106" s="19">
        <f t="shared" si="8"/>
        <v>50000</v>
      </c>
    </row>
    <row r="107" spans="1:10" s="25" customFormat="1">
      <c r="A107" s="12">
        <v>3700</v>
      </c>
      <c r="B107" s="13"/>
      <c r="C107" s="14" t="s">
        <v>123</v>
      </c>
      <c r="D107" s="15">
        <f>D108</f>
        <v>2036035</v>
      </c>
      <c r="E107" s="15">
        <f>E108</f>
        <v>-145492.34</v>
      </c>
      <c r="F107" s="15">
        <f>F108</f>
        <v>1890542.66</v>
      </c>
      <c r="G107" s="15">
        <f>G108</f>
        <v>904114.42</v>
      </c>
      <c r="H107" s="15">
        <f t="shared" si="7"/>
        <v>904114.42</v>
      </c>
      <c r="I107" s="15">
        <f t="shared" si="8"/>
        <v>986428.23999999987</v>
      </c>
      <c r="J107" s="24"/>
    </row>
    <row r="108" spans="1:10">
      <c r="A108" s="16">
        <v>378</v>
      </c>
      <c r="B108" s="17"/>
      <c r="C108" s="18" t="s">
        <v>123</v>
      </c>
      <c r="D108" s="19">
        <v>2036035</v>
      </c>
      <c r="E108" s="19">
        <v>-145492.34</v>
      </c>
      <c r="F108" s="19">
        <v>1890542.66</v>
      </c>
      <c r="G108" s="19">
        <v>904114.42</v>
      </c>
      <c r="H108" s="20">
        <f t="shared" si="7"/>
        <v>904114.42</v>
      </c>
      <c r="I108" s="20">
        <f t="shared" si="8"/>
        <v>986428.23999999987</v>
      </c>
    </row>
    <row r="109" spans="1:10" s="25" customFormat="1">
      <c r="A109" s="12">
        <v>3800</v>
      </c>
      <c r="B109" s="13"/>
      <c r="C109" s="14" t="s">
        <v>124</v>
      </c>
      <c r="D109" s="15">
        <f>SUM(D110:D113)</f>
        <v>37431106</v>
      </c>
      <c r="E109" s="15">
        <f>SUM(E110:E113)</f>
        <v>973494</v>
      </c>
      <c r="F109" s="15">
        <f>SUM(F110:F113)</f>
        <v>38404600</v>
      </c>
      <c r="G109" s="15">
        <f>SUM(G110:G113)</f>
        <v>23420490</v>
      </c>
      <c r="H109" s="15">
        <f t="shared" si="7"/>
        <v>23420490</v>
      </c>
      <c r="I109" s="15">
        <f t="shared" si="8"/>
        <v>14984110</v>
      </c>
      <c r="J109" s="24"/>
    </row>
    <row r="110" spans="1:10">
      <c r="A110" s="16">
        <v>381</v>
      </c>
      <c r="B110" s="17"/>
      <c r="C110" s="18" t="s">
        <v>125</v>
      </c>
      <c r="D110" s="19">
        <v>2559329</v>
      </c>
      <c r="E110" s="19">
        <v>0</v>
      </c>
      <c r="F110" s="19">
        <v>2559329</v>
      </c>
      <c r="G110" s="19">
        <v>1059609.93</v>
      </c>
      <c r="H110" s="19">
        <f t="shared" si="7"/>
        <v>1059609.93</v>
      </c>
      <c r="I110" s="19">
        <f t="shared" si="8"/>
        <v>1499719.07</v>
      </c>
    </row>
    <row r="111" spans="1:10">
      <c r="A111" s="16">
        <v>382</v>
      </c>
      <c r="B111" s="17"/>
      <c r="C111" s="18" t="s">
        <v>126</v>
      </c>
      <c r="D111" s="19">
        <v>0</v>
      </c>
      <c r="E111" s="19">
        <v>0</v>
      </c>
      <c r="F111" s="19">
        <v>0</v>
      </c>
      <c r="G111" s="19">
        <v>0</v>
      </c>
      <c r="H111" s="19">
        <f t="shared" si="7"/>
        <v>0</v>
      </c>
      <c r="I111" s="19">
        <f t="shared" si="8"/>
        <v>0</v>
      </c>
    </row>
    <row r="112" spans="1:10">
      <c r="A112" s="16">
        <v>383</v>
      </c>
      <c r="B112" s="17"/>
      <c r="C112" s="18" t="s">
        <v>127</v>
      </c>
      <c r="D112" s="19">
        <f>34507121+364656</f>
        <v>34871777</v>
      </c>
      <c r="E112" s="19">
        <v>973494</v>
      </c>
      <c r="F112" s="19">
        <v>35845271</v>
      </c>
      <c r="G112" s="19">
        <v>22360880.07</v>
      </c>
      <c r="H112" s="19">
        <f t="shared" si="7"/>
        <v>22360880.07</v>
      </c>
      <c r="I112" s="19">
        <f t="shared" si="8"/>
        <v>13484390.93</v>
      </c>
    </row>
    <row r="113" spans="1:10">
      <c r="A113" s="16">
        <v>385</v>
      </c>
      <c r="B113" s="17"/>
      <c r="C113" s="18" t="s">
        <v>128</v>
      </c>
      <c r="D113" s="19">
        <v>0</v>
      </c>
      <c r="E113" s="19">
        <v>0</v>
      </c>
      <c r="F113" s="19">
        <v>0</v>
      </c>
      <c r="G113" s="19">
        <v>0</v>
      </c>
      <c r="H113" s="19">
        <f t="shared" si="7"/>
        <v>0</v>
      </c>
      <c r="I113" s="19">
        <f t="shared" si="8"/>
        <v>0</v>
      </c>
    </row>
    <row r="114" spans="1:10" s="25" customFormat="1">
      <c r="A114" s="12">
        <v>3900</v>
      </c>
      <c r="B114" s="13"/>
      <c r="C114" s="14" t="s">
        <v>129</v>
      </c>
      <c r="D114" s="15">
        <f>SUM(D115:D116)</f>
        <v>17016652</v>
      </c>
      <c r="E114" s="15">
        <f>SUM(E115:E116)</f>
        <v>1691648.34</v>
      </c>
      <c r="F114" s="15">
        <f>SUM(F115:F116)</f>
        <v>18708300.34</v>
      </c>
      <c r="G114" s="15">
        <f>SUM(G115:G116)</f>
        <v>9573977.8200000003</v>
      </c>
      <c r="H114" s="15">
        <f t="shared" si="7"/>
        <v>9573977.8200000003</v>
      </c>
      <c r="I114" s="15">
        <f t="shared" si="8"/>
        <v>9134322.5199999996</v>
      </c>
      <c r="J114" s="24"/>
    </row>
    <row r="115" spans="1:10">
      <c r="A115" s="16">
        <v>392</v>
      </c>
      <c r="B115" s="17"/>
      <c r="C115" s="18" t="s">
        <v>130</v>
      </c>
      <c r="D115" s="19">
        <v>30000</v>
      </c>
      <c r="E115" s="19">
        <v>0</v>
      </c>
      <c r="F115" s="19">
        <v>30000</v>
      </c>
      <c r="G115" s="19">
        <v>0</v>
      </c>
      <c r="H115" s="19">
        <f t="shared" si="7"/>
        <v>0</v>
      </c>
      <c r="I115" s="19">
        <f t="shared" si="8"/>
        <v>30000</v>
      </c>
    </row>
    <row r="116" spans="1:10">
      <c r="A116" s="16">
        <v>399</v>
      </c>
      <c r="B116" s="17"/>
      <c r="C116" s="18" t="s">
        <v>129</v>
      </c>
      <c r="D116" s="19">
        <v>16986652</v>
      </c>
      <c r="E116" s="19">
        <f>1589656+101992.34</f>
        <v>1691648.34</v>
      </c>
      <c r="F116" s="19">
        <v>18678300.34</v>
      </c>
      <c r="G116" s="19">
        <v>9573977.8200000003</v>
      </c>
      <c r="H116" s="19">
        <f t="shared" si="7"/>
        <v>9573977.8200000003</v>
      </c>
      <c r="I116" s="19">
        <f t="shared" si="8"/>
        <v>9104322.5199999996</v>
      </c>
    </row>
    <row r="117" spans="1:10">
      <c r="A117" s="16"/>
      <c r="B117" s="42" t="s">
        <v>131</v>
      </c>
      <c r="C117" s="43"/>
      <c r="D117" s="15">
        <f>D121</f>
        <v>14030014</v>
      </c>
      <c r="E117" s="15">
        <f>E121</f>
        <v>50900</v>
      </c>
      <c r="F117" s="15">
        <f>F121</f>
        <v>14080914</v>
      </c>
      <c r="G117" s="15">
        <f>G121</f>
        <v>8807469.7100000009</v>
      </c>
      <c r="H117" s="15">
        <f t="shared" si="7"/>
        <v>8807469.7100000009</v>
      </c>
      <c r="I117" s="15">
        <f t="shared" si="8"/>
        <v>5273444.2899999991</v>
      </c>
    </row>
    <row r="118" spans="1:10">
      <c r="A118" s="16"/>
      <c r="B118" s="17"/>
      <c r="C118" s="18" t="s">
        <v>132</v>
      </c>
      <c r="D118" s="19">
        <v>0</v>
      </c>
      <c r="E118" s="19">
        <v>0</v>
      </c>
      <c r="F118" s="19">
        <v>0</v>
      </c>
      <c r="G118" s="19">
        <v>0</v>
      </c>
      <c r="H118" s="19">
        <f t="shared" si="7"/>
        <v>0</v>
      </c>
      <c r="I118" s="19">
        <f t="shared" si="8"/>
        <v>0</v>
      </c>
    </row>
    <row r="119" spans="1:10">
      <c r="A119" s="16"/>
      <c r="B119" s="17"/>
      <c r="C119" s="18" t="s">
        <v>133</v>
      </c>
      <c r="D119" s="19">
        <v>0</v>
      </c>
      <c r="E119" s="19">
        <v>0</v>
      </c>
      <c r="F119" s="19">
        <v>0</v>
      </c>
      <c r="G119" s="19">
        <v>0</v>
      </c>
      <c r="H119" s="19">
        <f t="shared" si="7"/>
        <v>0</v>
      </c>
      <c r="I119" s="19">
        <f t="shared" si="8"/>
        <v>0</v>
      </c>
    </row>
    <row r="120" spans="1:10">
      <c r="A120" s="16"/>
      <c r="B120" s="17"/>
      <c r="C120" s="18" t="s">
        <v>134</v>
      </c>
      <c r="D120" s="19">
        <v>0</v>
      </c>
      <c r="E120" s="19">
        <v>0</v>
      </c>
      <c r="F120" s="19">
        <v>0</v>
      </c>
      <c r="G120" s="19">
        <v>0</v>
      </c>
      <c r="H120" s="19">
        <f t="shared" si="7"/>
        <v>0</v>
      </c>
      <c r="I120" s="19">
        <f t="shared" si="8"/>
        <v>0</v>
      </c>
    </row>
    <row r="121" spans="1:10" s="25" customFormat="1">
      <c r="A121" s="12">
        <v>4400</v>
      </c>
      <c r="B121" s="13"/>
      <c r="C121" s="14" t="s">
        <v>135</v>
      </c>
      <c r="D121" s="15">
        <f>D122+D123</f>
        <v>14030014</v>
      </c>
      <c r="E121" s="15">
        <f>E122+E123</f>
        <v>50900</v>
      </c>
      <c r="F121" s="15">
        <f>F122+F123</f>
        <v>14080914</v>
      </c>
      <c r="G121" s="15">
        <f>G122+G123</f>
        <v>8807469.7100000009</v>
      </c>
      <c r="H121" s="15">
        <f t="shared" si="7"/>
        <v>8807469.7100000009</v>
      </c>
      <c r="I121" s="15">
        <f t="shared" si="8"/>
        <v>5273444.2899999991</v>
      </c>
      <c r="J121" s="24"/>
    </row>
    <row r="122" spans="1:10">
      <c r="A122" s="16">
        <v>441</v>
      </c>
      <c r="B122" s="17"/>
      <c r="C122" s="18" t="s">
        <v>136</v>
      </c>
      <c r="D122" s="19">
        <v>11847064</v>
      </c>
      <c r="E122" s="19">
        <v>50900</v>
      </c>
      <c r="F122" s="19">
        <v>11897964</v>
      </c>
      <c r="G122" s="19">
        <v>6624519.71</v>
      </c>
      <c r="H122" s="19">
        <f t="shared" si="7"/>
        <v>6624519.71</v>
      </c>
      <c r="I122" s="19">
        <f t="shared" si="8"/>
        <v>5273444.29</v>
      </c>
    </row>
    <row r="123" spans="1:10">
      <c r="A123" s="16">
        <v>443</v>
      </c>
      <c r="B123" s="17"/>
      <c r="C123" s="18" t="s">
        <v>137</v>
      </c>
      <c r="D123" s="19">
        <v>2182950</v>
      </c>
      <c r="E123" s="19">
        <v>0</v>
      </c>
      <c r="F123" s="19">
        <v>2182950</v>
      </c>
      <c r="G123" s="19">
        <v>2182950</v>
      </c>
      <c r="H123" s="19">
        <f t="shared" si="7"/>
        <v>2182950</v>
      </c>
      <c r="I123" s="19">
        <f t="shared" si="8"/>
        <v>0</v>
      </c>
    </row>
    <row r="124" spans="1:10">
      <c r="A124" s="16"/>
      <c r="B124" s="17"/>
      <c r="C124" s="18" t="s">
        <v>138</v>
      </c>
      <c r="D124" s="19">
        <v>0</v>
      </c>
      <c r="E124" s="19">
        <v>0</v>
      </c>
      <c r="F124" s="19">
        <v>0</v>
      </c>
      <c r="G124" s="19">
        <v>0</v>
      </c>
      <c r="H124" s="19">
        <f t="shared" si="7"/>
        <v>0</v>
      </c>
      <c r="I124" s="19">
        <f t="shared" si="8"/>
        <v>0</v>
      </c>
    </row>
    <row r="125" spans="1:10">
      <c r="A125" s="16"/>
      <c r="B125" s="17"/>
      <c r="C125" s="18" t="s">
        <v>139</v>
      </c>
      <c r="D125" s="19">
        <v>0</v>
      </c>
      <c r="E125" s="19">
        <v>0</v>
      </c>
      <c r="F125" s="19">
        <v>0</v>
      </c>
      <c r="G125" s="19">
        <v>0</v>
      </c>
      <c r="H125" s="19">
        <f t="shared" si="7"/>
        <v>0</v>
      </c>
      <c r="I125" s="19">
        <f t="shared" si="8"/>
        <v>0</v>
      </c>
    </row>
    <row r="126" spans="1:10">
      <c r="A126" s="16"/>
      <c r="B126" s="17"/>
      <c r="C126" s="18" t="s">
        <v>140</v>
      </c>
      <c r="D126" s="19">
        <v>0</v>
      </c>
      <c r="E126" s="19">
        <v>0</v>
      </c>
      <c r="F126" s="19">
        <v>0</v>
      </c>
      <c r="G126" s="19">
        <v>0</v>
      </c>
      <c r="H126" s="19">
        <f t="shared" si="7"/>
        <v>0</v>
      </c>
      <c r="I126" s="19">
        <f t="shared" si="8"/>
        <v>0</v>
      </c>
    </row>
    <row r="127" spans="1:10">
      <c r="A127" s="16"/>
      <c r="B127" s="17"/>
      <c r="C127" s="18" t="s">
        <v>141</v>
      </c>
      <c r="D127" s="19">
        <v>0</v>
      </c>
      <c r="E127" s="19">
        <v>0</v>
      </c>
      <c r="F127" s="19">
        <v>0</v>
      </c>
      <c r="G127" s="19">
        <v>0</v>
      </c>
      <c r="H127" s="19">
        <f t="shared" si="7"/>
        <v>0</v>
      </c>
      <c r="I127" s="19">
        <f t="shared" si="8"/>
        <v>0</v>
      </c>
    </row>
    <row r="128" spans="1:10">
      <c r="A128" s="16"/>
      <c r="B128" s="17"/>
      <c r="C128" s="18" t="s">
        <v>142</v>
      </c>
      <c r="D128" s="19">
        <v>0</v>
      </c>
      <c r="E128" s="19">
        <v>0</v>
      </c>
      <c r="F128" s="19">
        <v>0</v>
      </c>
      <c r="G128" s="19">
        <v>0</v>
      </c>
      <c r="H128" s="19">
        <f t="shared" si="7"/>
        <v>0</v>
      </c>
      <c r="I128" s="19">
        <f t="shared" si="8"/>
        <v>0</v>
      </c>
    </row>
    <row r="129" spans="1:10">
      <c r="A129" s="16"/>
      <c r="B129" s="42" t="s">
        <v>143</v>
      </c>
      <c r="C129" s="43"/>
      <c r="D129" s="15">
        <f>D130+D135+D138+D140+D142+D143+D149+D150+D151</f>
        <v>5728000</v>
      </c>
      <c r="E129" s="15">
        <f>E130+E135+E138+E140+E142+E143+E149+E150+E151</f>
        <v>89300</v>
      </c>
      <c r="F129" s="15">
        <f>F130+F135+F138+F140+F142+F143+F149+F150+F151</f>
        <v>5817300</v>
      </c>
      <c r="G129" s="15">
        <f>G130+G135+G138+G140+G142+G143+G149+G150+G151</f>
        <v>743403.6100000001</v>
      </c>
      <c r="H129" s="15">
        <f t="shared" si="7"/>
        <v>743403.6100000001</v>
      </c>
      <c r="I129" s="15">
        <f t="shared" si="8"/>
        <v>5073896.3899999997</v>
      </c>
    </row>
    <row r="130" spans="1:10" s="25" customFormat="1">
      <c r="A130" s="12">
        <v>5100</v>
      </c>
      <c r="B130" s="13"/>
      <c r="C130" s="14" t="s">
        <v>144</v>
      </c>
      <c r="D130" s="15">
        <f>SUM(D131:D134)</f>
        <v>3050000</v>
      </c>
      <c r="E130" s="15">
        <f>SUM(E131:E134)</f>
        <v>-14000</v>
      </c>
      <c r="F130" s="15">
        <f>SUM(F131:F134)</f>
        <v>3036000</v>
      </c>
      <c r="G130" s="15">
        <f>SUM(G131:G134)</f>
        <v>549224.63</v>
      </c>
      <c r="H130" s="15">
        <f t="shared" si="7"/>
        <v>549224.63</v>
      </c>
      <c r="I130" s="15">
        <f t="shared" si="8"/>
        <v>2486775.37</v>
      </c>
      <c r="J130" s="24"/>
    </row>
    <row r="131" spans="1:10">
      <c r="A131" s="16">
        <v>511</v>
      </c>
      <c r="B131" s="17"/>
      <c r="C131" s="18" t="s">
        <v>145</v>
      </c>
      <c r="D131" s="19">
        <v>500000</v>
      </c>
      <c r="E131" s="19">
        <v>0</v>
      </c>
      <c r="F131" s="19">
        <v>500000</v>
      </c>
      <c r="G131" s="19">
        <v>24442</v>
      </c>
      <c r="H131" s="19">
        <f t="shared" si="7"/>
        <v>24442</v>
      </c>
      <c r="I131" s="19">
        <f t="shared" si="8"/>
        <v>475558</v>
      </c>
    </row>
    <row r="132" spans="1:10">
      <c r="A132" s="16">
        <v>512</v>
      </c>
      <c r="B132" s="17"/>
      <c r="C132" s="18" t="s">
        <v>146</v>
      </c>
      <c r="D132" s="19">
        <v>30000</v>
      </c>
      <c r="E132" s="19">
        <v>0</v>
      </c>
      <c r="F132" s="19">
        <v>30000</v>
      </c>
      <c r="G132" s="19">
        <v>15478</v>
      </c>
      <c r="H132" s="19">
        <f t="shared" si="7"/>
        <v>15478</v>
      </c>
      <c r="I132" s="19">
        <f t="shared" si="8"/>
        <v>14522</v>
      </c>
    </row>
    <row r="133" spans="1:10">
      <c r="A133" s="16">
        <v>515</v>
      </c>
      <c r="B133" s="17"/>
      <c r="C133" s="18" t="s">
        <v>147</v>
      </c>
      <c r="D133" s="19">
        <v>2500000</v>
      </c>
      <c r="E133" s="19">
        <v>-14000</v>
      </c>
      <c r="F133" s="19">
        <v>2486000</v>
      </c>
      <c r="G133" s="19">
        <v>499041.73</v>
      </c>
      <c r="H133" s="19">
        <f t="shared" si="7"/>
        <v>499041.73</v>
      </c>
      <c r="I133" s="19">
        <f t="shared" si="8"/>
        <v>1986958.27</v>
      </c>
    </row>
    <row r="134" spans="1:10">
      <c r="A134" s="16">
        <v>519</v>
      </c>
      <c r="B134" s="17"/>
      <c r="C134" s="18" t="s">
        <v>148</v>
      </c>
      <c r="D134" s="19">
        <v>20000</v>
      </c>
      <c r="E134" s="19">
        <v>0</v>
      </c>
      <c r="F134" s="19">
        <v>20000</v>
      </c>
      <c r="G134" s="19">
        <v>10262.9</v>
      </c>
      <c r="H134" s="19">
        <f t="shared" si="7"/>
        <v>10262.9</v>
      </c>
      <c r="I134" s="19">
        <f t="shared" si="8"/>
        <v>9737.1</v>
      </c>
    </row>
    <row r="135" spans="1:10" s="25" customFormat="1">
      <c r="A135" s="12">
        <v>5200</v>
      </c>
      <c r="B135" s="13"/>
      <c r="C135" s="14" t="s">
        <v>149</v>
      </c>
      <c r="D135" s="15">
        <f>D136+D137</f>
        <v>37000</v>
      </c>
      <c r="E135" s="15">
        <f>E136+E137</f>
        <v>40000</v>
      </c>
      <c r="F135" s="15">
        <f>F136+F137</f>
        <v>77000</v>
      </c>
      <c r="G135" s="15">
        <f>G136+G137</f>
        <v>37403.15</v>
      </c>
      <c r="H135" s="15">
        <f t="shared" si="7"/>
        <v>37403.15</v>
      </c>
      <c r="I135" s="15">
        <f t="shared" si="8"/>
        <v>39596.85</v>
      </c>
      <c r="J135" s="24"/>
    </row>
    <row r="136" spans="1:10">
      <c r="A136" s="16">
        <v>521</v>
      </c>
      <c r="B136" s="17"/>
      <c r="C136" s="18" t="s">
        <v>150</v>
      </c>
      <c r="D136" s="19">
        <v>17000</v>
      </c>
      <c r="E136" s="19">
        <v>0</v>
      </c>
      <c r="F136" s="19">
        <v>17000</v>
      </c>
      <c r="G136" s="19">
        <v>0</v>
      </c>
      <c r="H136" s="19">
        <f t="shared" si="7"/>
        <v>0</v>
      </c>
      <c r="I136" s="19">
        <f t="shared" si="8"/>
        <v>17000</v>
      </c>
    </row>
    <row r="137" spans="1:10">
      <c r="A137" s="16">
        <v>523</v>
      </c>
      <c r="B137" s="17"/>
      <c r="C137" s="18" t="s">
        <v>151</v>
      </c>
      <c r="D137" s="19">
        <v>20000</v>
      </c>
      <c r="E137" s="19">
        <v>40000</v>
      </c>
      <c r="F137" s="19">
        <v>60000</v>
      </c>
      <c r="G137" s="19">
        <v>37403.15</v>
      </c>
      <c r="H137" s="19">
        <f t="shared" si="7"/>
        <v>37403.15</v>
      </c>
      <c r="I137" s="19">
        <f t="shared" si="8"/>
        <v>22596.85</v>
      </c>
    </row>
    <row r="138" spans="1:10" s="25" customFormat="1">
      <c r="A138" s="12">
        <v>5300</v>
      </c>
      <c r="B138" s="13"/>
      <c r="C138" s="14" t="s">
        <v>152</v>
      </c>
      <c r="D138" s="15">
        <f>D139</f>
        <v>15000</v>
      </c>
      <c r="E138" s="15">
        <f>E139</f>
        <v>0</v>
      </c>
      <c r="F138" s="15">
        <f>F139</f>
        <v>15000</v>
      </c>
      <c r="G138" s="15">
        <f>G139</f>
        <v>0</v>
      </c>
      <c r="H138" s="15">
        <f t="shared" si="7"/>
        <v>0</v>
      </c>
      <c r="I138" s="15">
        <f t="shared" si="8"/>
        <v>15000</v>
      </c>
      <c r="J138" s="24"/>
    </row>
    <row r="139" spans="1:10">
      <c r="A139" s="16">
        <v>532</v>
      </c>
      <c r="B139" s="17"/>
      <c r="C139" s="18" t="s">
        <v>153</v>
      </c>
      <c r="D139" s="19">
        <v>15000</v>
      </c>
      <c r="E139" s="19">
        <v>0</v>
      </c>
      <c r="F139" s="19">
        <v>15000</v>
      </c>
      <c r="G139" s="19">
        <v>0</v>
      </c>
      <c r="H139" s="19">
        <f t="shared" si="7"/>
        <v>0</v>
      </c>
      <c r="I139" s="19">
        <f t="shared" si="8"/>
        <v>15000</v>
      </c>
    </row>
    <row r="140" spans="1:10" s="25" customFormat="1">
      <c r="A140" s="12">
        <v>5400</v>
      </c>
      <c r="B140" s="13"/>
      <c r="C140" s="14" t="s">
        <v>154</v>
      </c>
      <c r="D140" s="15">
        <f>D141</f>
        <v>0</v>
      </c>
      <c r="E140" s="15">
        <f>E141</f>
        <v>0</v>
      </c>
      <c r="F140" s="15">
        <f>F141</f>
        <v>0</v>
      </c>
      <c r="G140" s="15">
        <f>G141</f>
        <v>0</v>
      </c>
      <c r="H140" s="15">
        <f t="shared" si="7"/>
        <v>0</v>
      </c>
      <c r="I140" s="15">
        <f t="shared" si="8"/>
        <v>0</v>
      </c>
      <c r="J140" s="24"/>
    </row>
    <row r="141" spans="1:10">
      <c r="A141" s="16">
        <v>541</v>
      </c>
      <c r="B141" s="17"/>
      <c r="C141" s="18" t="s">
        <v>155</v>
      </c>
      <c r="D141" s="19">
        <v>0</v>
      </c>
      <c r="E141" s="19">
        <v>0</v>
      </c>
      <c r="F141" s="19">
        <v>0</v>
      </c>
      <c r="G141" s="19">
        <v>0</v>
      </c>
      <c r="H141" s="19">
        <f t="shared" si="7"/>
        <v>0</v>
      </c>
      <c r="I141" s="19">
        <f t="shared" si="8"/>
        <v>0</v>
      </c>
    </row>
    <row r="142" spans="1:10" s="25" customFormat="1">
      <c r="A142" s="12">
        <v>5500</v>
      </c>
      <c r="B142" s="13"/>
      <c r="C142" s="14" t="s">
        <v>156</v>
      </c>
      <c r="D142" s="15">
        <v>0</v>
      </c>
      <c r="E142" s="15">
        <v>0</v>
      </c>
      <c r="F142" s="15">
        <f>D142+E142</f>
        <v>0</v>
      </c>
      <c r="G142" s="15">
        <v>0</v>
      </c>
      <c r="H142" s="15">
        <f t="shared" ref="H142:H166" si="9">G142</f>
        <v>0</v>
      </c>
      <c r="I142" s="15">
        <f t="shared" ref="I142:I177" si="10">+F142-G142</f>
        <v>0</v>
      </c>
      <c r="J142" s="24"/>
    </row>
    <row r="143" spans="1:10" s="25" customFormat="1">
      <c r="A143" s="12">
        <v>5600</v>
      </c>
      <c r="B143" s="13"/>
      <c r="C143" s="14" t="s">
        <v>157</v>
      </c>
      <c r="D143" s="15">
        <f>SUM(D144:D148)</f>
        <v>2446000</v>
      </c>
      <c r="E143" s="15">
        <f>SUM(E144:E148)</f>
        <v>63300</v>
      </c>
      <c r="F143" s="15">
        <f>SUM(F144:F148)</f>
        <v>2509300</v>
      </c>
      <c r="G143" s="15">
        <f>SUM(G144:G148)</f>
        <v>156775.83000000002</v>
      </c>
      <c r="H143" s="15">
        <f t="shared" si="9"/>
        <v>156775.83000000002</v>
      </c>
      <c r="I143" s="15">
        <f t="shared" si="10"/>
        <v>2352524.17</v>
      </c>
      <c r="J143" s="24"/>
    </row>
    <row r="144" spans="1:10">
      <c r="A144" s="16">
        <v>562</v>
      </c>
      <c r="B144" s="17"/>
      <c r="C144" s="18" t="s">
        <v>158</v>
      </c>
      <c r="D144" s="19">
        <v>900000</v>
      </c>
      <c r="E144" s="19">
        <v>0</v>
      </c>
      <c r="F144" s="19">
        <v>900000</v>
      </c>
      <c r="G144" s="19">
        <v>101523.2</v>
      </c>
      <c r="H144" s="19">
        <f t="shared" si="9"/>
        <v>101523.2</v>
      </c>
      <c r="I144" s="19">
        <f t="shared" si="10"/>
        <v>798476.80000000005</v>
      </c>
    </row>
    <row r="145" spans="1:10" ht="22.5">
      <c r="A145" s="27">
        <v>564</v>
      </c>
      <c r="B145" s="17"/>
      <c r="C145" s="18" t="s">
        <v>159</v>
      </c>
      <c r="D145" s="19">
        <v>25000</v>
      </c>
      <c r="E145" s="19">
        <v>49300</v>
      </c>
      <c r="F145" s="19">
        <v>74300</v>
      </c>
      <c r="G145" s="19">
        <v>37642</v>
      </c>
      <c r="H145" s="19">
        <f t="shared" si="9"/>
        <v>37642</v>
      </c>
      <c r="I145" s="19">
        <f t="shared" si="10"/>
        <v>36658</v>
      </c>
    </row>
    <row r="146" spans="1:10">
      <c r="A146" s="16">
        <v>565</v>
      </c>
      <c r="B146" s="17"/>
      <c r="C146" s="18" t="s">
        <v>160</v>
      </c>
      <c r="D146" s="19">
        <v>17000</v>
      </c>
      <c r="E146" s="19">
        <v>14000</v>
      </c>
      <c r="F146" s="19">
        <v>31000</v>
      </c>
      <c r="G146" s="19">
        <v>14494.2</v>
      </c>
      <c r="H146" s="19">
        <f t="shared" si="9"/>
        <v>14494.2</v>
      </c>
      <c r="I146" s="19">
        <f t="shared" si="10"/>
        <v>16505.8</v>
      </c>
    </row>
    <row r="147" spans="1:10">
      <c r="A147" s="16">
        <v>566</v>
      </c>
      <c r="B147" s="17"/>
      <c r="C147" s="18" t="s">
        <v>161</v>
      </c>
      <c r="D147" s="19">
        <v>1500000</v>
      </c>
      <c r="E147" s="19">
        <v>0</v>
      </c>
      <c r="F147" s="19">
        <v>1500000</v>
      </c>
      <c r="G147" s="19">
        <v>0</v>
      </c>
      <c r="H147" s="19">
        <f t="shared" si="9"/>
        <v>0</v>
      </c>
      <c r="I147" s="19">
        <f t="shared" si="10"/>
        <v>1500000</v>
      </c>
    </row>
    <row r="148" spans="1:10">
      <c r="A148" s="16">
        <v>567</v>
      </c>
      <c r="B148" s="17"/>
      <c r="C148" s="18" t="s">
        <v>162</v>
      </c>
      <c r="D148" s="19">
        <v>4000</v>
      </c>
      <c r="E148" s="19">
        <v>0</v>
      </c>
      <c r="F148" s="19">
        <v>4000</v>
      </c>
      <c r="G148" s="19">
        <v>3116.43</v>
      </c>
      <c r="H148" s="19">
        <f t="shared" si="9"/>
        <v>3116.43</v>
      </c>
      <c r="I148" s="19">
        <f t="shared" si="10"/>
        <v>883.57000000000016</v>
      </c>
    </row>
    <row r="149" spans="1:10" s="25" customFormat="1">
      <c r="A149" s="12">
        <v>5700</v>
      </c>
      <c r="B149" s="13"/>
      <c r="C149" s="14" t="s">
        <v>163</v>
      </c>
      <c r="D149" s="15">
        <v>0</v>
      </c>
      <c r="E149" s="15">
        <v>0</v>
      </c>
      <c r="F149" s="15">
        <v>0</v>
      </c>
      <c r="G149" s="15">
        <v>0</v>
      </c>
      <c r="H149" s="15">
        <f t="shared" si="9"/>
        <v>0</v>
      </c>
      <c r="I149" s="15">
        <f t="shared" si="10"/>
        <v>0</v>
      </c>
      <c r="J149" s="24"/>
    </row>
    <row r="150" spans="1:10" s="25" customFormat="1">
      <c r="A150" s="12">
        <v>5800</v>
      </c>
      <c r="B150" s="13"/>
      <c r="C150" s="21" t="s">
        <v>164</v>
      </c>
      <c r="D150" s="15">
        <v>0</v>
      </c>
      <c r="E150" s="15">
        <v>0</v>
      </c>
      <c r="F150" s="15">
        <v>0</v>
      </c>
      <c r="G150" s="15">
        <v>0</v>
      </c>
      <c r="H150" s="15">
        <f t="shared" si="9"/>
        <v>0</v>
      </c>
      <c r="I150" s="15">
        <f t="shared" si="10"/>
        <v>0</v>
      </c>
      <c r="J150" s="24"/>
    </row>
    <row r="151" spans="1:10" s="25" customFormat="1">
      <c r="A151" s="12">
        <v>5900</v>
      </c>
      <c r="B151" s="13"/>
      <c r="C151" s="14" t="s">
        <v>165</v>
      </c>
      <c r="D151" s="15">
        <f>SUM(D152:D153)</f>
        <v>180000</v>
      </c>
      <c r="E151" s="15">
        <f>SUM(E152:E153)</f>
        <v>0</v>
      </c>
      <c r="F151" s="15">
        <f>SUM(F152:F153)</f>
        <v>180000</v>
      </c>
      <c r="G151" s="15">
        <f>SUM(G152:G153)</f>
        <v>0</v>
      </c>
      <c r="H151" s="15">
        <f t="shared" si="9"/>
        <v>0</v>
      </c>
      <c r="I151" s="15">
        <f t="shared" si="10"/>
        <v>180000</v>
      </c>
      <c r="J151" s="24"/>
    </row>
    <row r="152" spans="1:10" s="29" customFormat="1">
      <c r="A152" s="16">
        <v>591</v>
      </c>
      <c r="B152" s="17"/>
      <c r="C152" s="18" t="s">
        <v>166</v>
      </c>
      <c r="D152" s="19">
        <v>130000</v>
      </c>
      <c r="E152" s="19">
        <v>0</v>
      </c>
      <c r="F152" s="19">
        <v>130000</v>
      </c>
      <c r="G152" s="19">
        <v>0</v>
      </c>
      <c r="H152" s="19">
        <f t="shared" si="9"/>
        <v>0</v>
      </c>
      <c r="I152" s="19">
        <f t="shared" si="10"/>
        <v>130000</v>
      </c>
      <c r="J152" s="28"/>
    </row>
    <row r="153" spans="1:10">
      <c r="A153" s="16">
        <v>597</v>
      </c>
      <c r="B153" s="17"/>
      <c r="C153" s="18" t="s">
        <v>167</v>
      </c>
      <c r="D153" s="19">
        <v>50000</v>
      </c>
      <c r="E153" s="19">
        <v>0</v>
      </c>
      <c r="F153" s="19">
        <v>50000</v>
      </c>
      <c r="G153" s="19">
        <v>0</v>
      </c>
      <c r="H153" s="19">
        <f t="shared" si="9"/>
        <v>0</v>
      </c>
      <c r="I153" s="19">
        <f t="shared" si="10"/>
        <v>50000</v>
      </c>
    </row>
    <row r="154" spans="1:10">
      <c r="A154" s="16"/>
      <c r="B154" s="42" t="s">
        <v>168</v>
      </c>
      <c r="C154" s="43"/>
      <c r="D154" s="15">
        <f>SUM(D155:D157)</f>
        <v>0</v>
      </c>
      <c r="E154" s="15">
        <f>SUM(E155:E157)</f>
        <v>0</v>
      </c>
      <c r="F154" s="15">
        <v>0</v>
      </c>
      <c r="G154" s="15">
        <v>0</v>
      </c>
      <c r="H154" s="15">
        <f t="shared" si="9"/>
        <v>0</v>
      </c>
      <c r="I154" s="15">
        <f t="shared" si="10"/>
        <v>0</v>
      </c>
    </row>
    <row r="155" spans="1:10">
      <c r="A155" s="16"/>
      <c r="B155" s="17"/>
      <c r="C155" s="18" t="s">
        <v>169</v>
      </c>
      <c r="D155" s="19">
        <v>0</v>
      </c>
      <c r="E155" s="19"/>
      <c r="F155" s="19">
        <v>0</v>
      </c>
      <c r="G155" s="19">
        <v>0</v>
      </c>
      <c r="H155" s="19">
        <f t="shared" si="9"/>
        <v>0</v>
      </c>
      <c r="I155" s="19">
        <f t="shared" si="10"/>
        <v>0</v>
      </c>
    </row>
    <row r="156" spans="1:10">
      <c r="A156" s="16"/>
      <c r="B156" s="17"/>
      <c r="C156" s="18" t="s">
        <v>170</v>
      </c>
      <c r="D156" s="19">
        <v>0</v>
      </c>
      <c r="E156" s="19"/>
      <c r="F156" s="19">
        <v>0</v>
      </c>
      <c r="G156" s="19">
        <v>0</v>
      </c>
      <c r="H156" s="19">
        <f t="shared" si="9"/>
        <v>0</v>
      </c>
      <c r="I156" s="19">
        <f t="shared" si="10"/>
        <v>0</v>
      </c>
    </row>
    <row r="157" spans="1:10">
      <c r="A157" s="16"/>
      <c r="B157" s="17"/>
      <c r="C157" s="18" t="s">
        <v>171</v>
      </c>
      <c r="D157" s="19">
        <v>0</v>
      </c>
      <c r="E157" s="19"/>
      <c r="F157" s="19">
        <v>0</v>
      </c>
      <c r="G157" s="19">
        <v>0</v>
      </c>
      <c r="H157" s="19">
        <f t="shared" si="9"/>
        <v>0</v>
      </c>
      <c r="I157" s="19">
        <f t="shared" si="10"/>
        <v>0</v>
      </c>
    </row>
    <row r="158" spans="1:10">
      <c r="A158" s="16"/>
      <c r="B158" s="42" t="s">
        <v>172</v>
      </c>
      <c r="C158" s="43"/>
      <c r="D158" s="15">
        <f>SUM(D159:D165)</f>
        <v>0</v>
      </c>
      <c r="E158" s="15">
        <f>SUM(E159:E165)</f>
        <v>0</v>
      </c>
      <c r="F158" s="15">
        <v>0</v>
      </c>
      <c r="G158" s="15">
        <v>0</v>
      </c>
      <c r="H158" s="15">
        <f t="shared" si="9"/>
        <v>0</v>
      </c>
      <c r="I158" s="15">
        <f t="shared" si="10"/>
        <v>0</v>
      </c>
    </row>
    <row r="159" spans="1:10">
      <c r="A159" s="16"/>
      <c r="B159" s="17"/>
      <c r="C159" s="18" t="s">
        <v>173</v>
      </c>
      <c r="D159" s="19">
        <v>0</v>
      </c>
      <c r="E159" s="19"/>
      <c r="F159" s="19">
        <v>0</v>
      </c>
      <c r="G159" s="19">
        <v>0</v>
      </c>
      <c r="H159" s="19">
        <f t="shared" si="9"/>
        <v>0</v>
      </c>
      <c r="I159" s="19">
        <f t="shared" si="10"/>
        <v>0</v>
      </c>
    </row>
    <row r="160" spans="1:10">
      <c r="A160" s="16"/>
      <c r="B160" s="17"/>
      <c r="C160" s="18" t="s">
        <v>174</v>
      </c>
      <c r="D160" s="19">
        <v>0</v>
      </c>
      <c r="E160" s="19"/>
      <c r="F160" s="19">
        <v>0</v>
      </c>
      <c r="G160" s="19">
        <v>0</v>
      </c>
      <c r="H160" s="19">
        <f t="shared" si="9"/>
        <v>0</v>
      </c>
      <c r="I160" s="19">
        <f t="shared" si="10"/>
        <v>0</v>
      </c>
    </row>
    <row r="161" spans="1:9">
      <c r="A161" s="16"/>
      <c r="B161" s="17"/>
      <c r="C161" s="18" t="s">
        <v>175</v>
      </c>
      <c r="D161" s="19">
        <v>0</v>
      </c>
      <c r="E161" s="19"/>
      <c r="F161" s="19">
        <v>0</v>
      </c>
      <c r="G161" s="19">
        <v>0</v>
      </c>
      <c r="H161" s="19">
        <f t="shared" si="9"/>
        <v>0</v>
      </c>
      <c r="I161" s="19">
        <f t="shared" si="10"/>
        <v>0</v>
      </c>
    </row>
    <row r="162" spans="1:9">
      <c r="A162" s="16"/>
      <c r="B162" s="17"/>
      <c r="C162" s="18" t="s">
        <v>176</v>
      </c>
      <c r="D162" s="19">
        <v>0</v>
      </c>
      <c r="E162" s="19"/>
      <c r="F162" s="19">
        <v>0</v>
      </c>
      <c r="G162" s="19">
        <v>0</v>
      </c>
      <c r="H162" s="19">
        <f t="shared" si="9"/>
        <v>0</v>
      </c>
      <c r="I162" s="19">
        <f t="shared" si="10"/>
        <v>0</v>
      </c>
    </row>
    <row r="163" spans="1:9">
      <c r="A163" s="16"/>
      <c r="B163" s="17"/>
      <c r="C163" s="18" t="s">
        <v>177</v>
      </c>
      <c r="D163" s="19">
        <v>0</v>
      </c>
      <c r="E163" s="19"/>
      <c r="F163" s="19">
        <v>0</v>
      </c>
      <c r="G163" s="19">
        <v>0</v>
      </c>
      <c r="H163" s="19">
        <f t="shared" si="9"/>
        <v>0</v>
      </c>
      <c r="I163" s="19">
        <f t="shared" si="10"/>
        <v>0</v>
      </c>
    </row>
    <row r="164" spans="1:9">
      <c r="A164" s="16"/>
      <c r="B164" s="17"/>
      <c r="C164" s="18" t="s">
        <v>178</v>
      </c>
      <c r="D164" s="19">
        <v>0</v>
      </c>
      <c r="E164" s="19"/>
      <c r="F164" s="19">
        <v>0</v>
      </c>
      <c r="G164" s="19">
        <v>0</v>
      </c>
      <c r="H164" s="19">
        <f t="shared" si="9"/>
        <v>0</v>
      </c>
      <c r="I164" s="19">
        <f t="shared" si="10"/>
        <v>0</v>
      </c>
    </row>
    <row r="165" spans="1:9">
      <c r="A165" s="16"/>
      <c r="B165" s="17"/>
      <c r="C165" s="18" t="s">
        <v>179</v>
      </c>
      <c r="D165" s="19">
        <v>0</v>
      </c>
      <c r="E165" s="19"/>
      <c r="F165" s="19">
        <v>0</v>
      </c>
      <c r="G165" s="19">
        <v>0</v>
      </c>
      <c r="H165" s="19">
        <f t="shared" si="9"/>
        <v>0</v>
      </c>
      <c r="I165" s="19">
        <f t="shared" si="10"/>
        <v>0</v>
      </c>
    </row>
    <row r="166" spans="1:9">
      <c r="A166" s="16"/>
      <c r="B166" s="44" t="s">
        <v>180</v>
      </c>
      <c r="C166" s="45"/>
      <c r="D166" s="15">
        <f>SUM(D167:D169)</f>
        <v>0</v>
      </c>
      <c r="E166" s="15">
        <f>SUM(E167:E169)</f>
        <v>0</v>
      </c>
      <c r="F166" s="15">
        <v>0</v>
      </c>
      <c r="G166" s="15">
        <v>0</v>
      </c>
      <c r="H166" s="15">
        <f t="shared" si="9"/>
        <v>0</v>
      </c>
      <c r="I166" s="15">
        <f t="shared" si="10"/>
        <v>0</v>
      </c>
    </row>
    <row r="167" spans="1:9">
      <c r="A167" s="16"/>
      <c r="B167" s="17"/>
      <c r="C167" s="18" t="s">
        <v>181</v>
      </c>
      <c r="D167" s="19">
        <v>0</v>
      </c>
      <c r="E167" s="19"/>
      <c r="F167" s="19">
        <v>0</v>
      </c>
      <c r="G167" s="19">
        <v>0</v>
      </c>
      <c r="H167" s="19">
        <v>0</v>
      </c>
      <c r="I167" s="19">
        <f t="shared" si="10"/>
        <v>0</v>
      </c>
    </row>
    <row r="168" spans="1:9">
      <c r="A168" s="16"/>
      <c r="B168" s="17"/>
      <c r="C168" s="18" t="s">
        <v>182</v>
      </c>
      <c r="D168" s="19">
        <v>0</v>
      </c>
      <c r="E168" s="19"/>
      <c r="F168" s="19">
        <v>0</v>
      </c>
      <c r="G168" s="19">
        <v>0</v>
      </c>
      <c r="H168" s="19">
        <v>0</v>
      </c>
      <c r="I168" s="19">
        <f t="shared" si="10"/>
        <v>0</v>
      </c>
    </row>
    <row r="169" spans="1:9">
      <c r="A169" s="16"/>
      <c r="B169" s="17"/>
      <c r="C169" s="18" t="s">
        <v>183</v>
      </c>
      <c r="D169" s="19">
        <v>0</v>
      </c>
      <c r="E169" s="19"/>
      <c r="F169" s="19">
        <v>0</v>
      </c>
      <c r="G169" s="19">
        <v>0</v>
      </c>
      <c r="H169" s="19">
        <v>0</v>
      </c>
      <c r="I169" s="19">
        <f t="shared" si="10"/>
        <v>0</v>
      </c>
    </row>
    <row r="170" spans="1:9">
      <c r="A170" s="16"/>
      <c r="B170" s="42" t="s">
        <v>184</v>
      </c>
      <c r="C170" s="43"/>
      <c r="D170" s="15">
        <f>SUM(D171:D177)</f>
        <v>0</v>
      </c>
      <c r="E170" s="15">
        <f>SUM(E171:E177)</f>
        <v>0</v>
      </c>
      <c r="F170" s="15">
        <v>0</v>
      </c>
      <c r="G170" s="15">
        <v>0</v>
      </c>
      <c r="H170" s="15">
        <f>SUM(H171:H177)</f>
        <v>0</v>
      </c>
      <c r="I170" s="15">
        <f t="shared" si="10"/>
        <v>0</v>
      </c>
    </row>
    <row r="171" spans="1:9">
      <c r="A171" s="16"/>
      <c r="B171" s="17"/>
      <c r="C171" s="18" t="s">
        <v>185</v>
      </c>
      <c r="D171" s="19">
        <v>0</v>
      </c>
      <c r="E171" s="19"/>
      <c r="F171" s="19">
        <v>0</v>
      </c>
      <c r="G171" s="19">
        <v>0</v>
      </c>
      <c r="H171" s="19">
        <v>0</v>
      </c>
      <c r="I171" s="19">
        <f t="shared" si="10"/>
        <v>0</v>
      </c>
    </row>
    <row r="172" spans="1:9">
      <c r="A172" s="16"/>
      <c r="B172" s="17"/>
      <c r="C172" s="18" t="s">
        <v>186</v>
      </c>
      <c r="D172" s="19">
        <v>0</v>
      </c>
      <c r="E172" s="19"/>
      <c r="F172" s="19">
        <v>0</v>
      </c>
      <c r="G172" s="19">
        <v>0</v>
      </c>
      <c r="H172" s="19">
        <v>0</v>
      </c>
      <c r="I172" s="19">
        <f t="shared" si="10"/>
        <v>0</v>
      </c>
    </row>
    <row r="173" spans="1:9">
      <c r="A173" s="16"/>
      <c r="B173" s="17"/>
      <c r="C173" s="18" t="s">
        <v>187</v>
      </c>
      <c r="D173" s="19">
        <v>0</v>
      </c>
      <c r="E173" s="19"/>
      <c r="F173" s="19">
        <v>0</v>
      </c>
      <c r="G173" s="19">
        <v>0</v>
      </c>
      <c r="H173" s="19">
        <v>0</v>
      </c>
      <c r="I173" s="19">
        <f t="shared" si="10"/>
        <v>0</v>
      </c>
    </row>
    <row r="174" spans="1:9">
      <c r="A174" s="16"/>
      <c r="B174" s="17"/>
      <c r="C174" s="18" t="s">
        <v>188</v>
      </c>
      <c r="D174" s="19">
        <v>0</v>
      </c>
      <c r="E174" s="19"/>
      <c r="F174" s="19">
        <v>0</v>
      </c>
      <c r="G174" s="19">
        <v>0</v>
      </c>
      <c r="H174" s="19">
        <v>0</v>
      </c>
      <c r="I174" s="19">
        <f t="shared" si="10"/>
        <v>0</v>
      </c>
    </row>
    <row r="175" spans="1:9">
      <c r="A175" s="16"/>
      <c r="B175" s="17"/>
      <c r="C175" s="18" t="s">
        <v>189</v>
      </c>
      <c r="D175" s="19">
        <v>0</v>
      </c>
      <c r="E175" s="19"/>
      <c r="F175" s="19">
        <v>0</v>
      </c>
      <c r="G175" s="19">
        <v>0</v>
      </c>
      <c r="H175" s="19">
        <v>0</v>
      </c>
      <c r="I175" s="19">
        <f t="shared" si="10"/>
        <v>0</v>
      </c>
    </row>
    <row r="176" spans="1:9">
      <c r="A176" s="16"/>
      <c r="B176" s="17"/>
      <c r="C176" s="18" t="s">
        <v>190</v>
      </c>
      <c r="D176" s="19">
        <v>0</v>
      </c>
      <c r="E176" s="19"/>
      <c r="F176" s="19">
        <v>0</v>
      </c>
      <c r="G176" s="19">
        <v>0</v>
      </c>
      <c r="H176" s="19">
        <v>0</v>
      </c>
      <c r="I176" s="19">
        <f t="shared" si="10"/>
        <v>0</v>
      </c>
    </row>
    <row r="177" spans="1:10">
      <c r="A177" s="23"/>
      <c r="B177" s="17"/>
      <c r="C177" s="18" t="s">
        <v>191</v>
      </c>
      <c r="D177" s="19">
        <v>0</v>
      </c>
      <c r="E177" s="19"/>
      <c r="F177" s="19">
        <v>0</v>
      </c>
      <c r="G177" s="19">
        <v>0</v>
      </c>
      <c r="H177" s="19">
        <v>0</v>
      </c>
      <c r="I177" s="19">
        <f t="shared" si="10"/>
        <v>0</v>
      </c>
    </row>
    <row r="178" spans="1:10" s="35" customFormat="1">
      <c r="A178" s="30"/>
      <c r="B178" s="31"/>
      <c r="C178" s="32" t="s">
        <v>192</v>
      </c>
      <c r="D178" s="33">
        <f t="shared" ref="D178:I178" si="11">+D8+D30+D68+D117+D129+D154+D158+D166+D170</f>
        <v>329899345.40999997</v>
      </c>
      <c r="E178" s="33">
        <f t="shared" si="11"/>
        <v>24150843</v>
      </c>
      <c r="F178" s="33">
        <f t="shared" si="11"/>
        <v>354050188.41000003</v>
      </c>
      <c r="G178" s="33">
        <f t="shared" si="11"/>
        <v>196042552.52000004</v>
      </c>
      <c r="H178" s="33">
        <f t="shared" si="11"/>
        <v>196042552.52000004</v>
      </c>
      <c r="I178" s="33">
        <f t="shared" si="11"/>
        <v>158007636.08999997</v>
      </c>
      <c r="J178" s="34"/>
    </row>
    <row r="179" spans="1:10">
      <c r="B179" s="46" t="s">
        <v>193</v>
      </c>
      <c r="C179" s="46"/>
      <c r="D179" s="46"/>
      <c r="E179" s="46"/>
      <c r="F179" s="46"/>
      <c r="G179" s="46"/>
      <c r="H179" s="46"/>
      <c r="I179" s="46"/>
    </row>
    <row r="180" spans="1:10" ht="15.75">
      <c r="D180" s="37"/>
      <c r="E180" s="37"/>
      <c r="F180" s="38"/>
      <c r="G180" s="37"/>
      <c r="H180" s="37"/>
      <c r="I180" s="39"/>
    </row>
    <row r="181" spans="1:10">
      <c r="H181" s="40"/>
      <c r="I181" s="40"/>
    </row>
    <row r="182" spans="1:10">
      <c r="G182" s="40"/>
    </row>
  </sheetData>
  <mergeCells count="18">
    <mergeCell ref="A1:I1"/>
    <mergeCell ref="A2:I2"/>
    <mergeCell ref="A3:I3"/>
    <mergeCell ref="B4:I4"/>
    <mergeCell ref="A5:A7"/>
    <mergeCell ref="B5:C7"/>
    <mergeCell ref="D5:H5"/>
    <mergeCell ref="I5:I6"/>
    <mergeCell ref="B158:C158"/>
    <mergeCell ref="B166:C166"/>
    <mergeCell ref="B170:C170"/>
    <mergeCell ref="B179:I179"/>
    <mergeCell ref="B8:C8"/>
    <mergeCell ref="B30:C30"/>
    <mergeCell ref="B68:C68"/>
    <mergeCell ref="B117:C117"/>
    <mergeCell ref="B129:C129"/>
    <mergeCell ref="B154:C154"/>
  </mergeCells>
  <printOptions horizontalCentered="1"/>
  <pageMargins left="0.51181102362204722" right="0.51181102362204722" top="0.55118110236220474" bottom="0.55118110236220474" header="0.31496062992125984" footer="0.31496062992125984"/>
  <pageSetup scale="85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asignacion a gpos parlamenarios</vt:lpstr>
      <vt:lpstr>ppto ejercido al 31 de agosto</vt:lpstr>
      <vt:lpstr>'asignacion a gpos parlamenarios'!Área_de_impresión</vt:lpstr>
      <vt:lpstr>'ppto ejercido al 31 de agosto'!Área_de_impresión</vt:lpstr>
      <vt:lpstr>'ppto ejercido al 31 de agosto'!Títulos_a_imprimir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mortega</dc:creator>
  <cp:lastModifiedBy>ppayan</cp:lastModifiedBy>
  <cp:lastPrinted>2017-09-21T16:01:51Z</cp:lastPrinted>
  <dcterms:created xsi:type="dcterms:W3CDTF">2017-09-21T15:47:57Z</dcterms:created>
  <dcterms:modified xsi:type="dcterms:W3CDTF">2017-09-25T15:51:48Z</dcterms:modified>
</cp:coreProperties>
</file>