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5600" windowHeight="9210"/>
  </bookViews>
  <sheets>
    <sheet name="MESA DIRECTIVA OCT DIC 2013" sheetId="8" r:id="rId1"/>
    <sheet name="2013" sheetId="7" r:id="rId2"/>
    <sheet name="2014" sheetId="10" r:id="rId3"/>
    <sheet name="mesa directiva 2014" sheetId="11" r:id="rId4"/>
    <sheet name="2015" sheetId="12" r:id="rId5"/>
    <sheet name="mesa directiva 2015" sheetId="13" r:id="rId6"/>
    <sheet name="2016" sheetId="14" r:id="rId7"/>
    <sheet name="mesa directiva enero sept 2016" sheetId="15" r:id="rId8"/>
    <sheet name="Hoja1" sheetId="16" r:id="rId9"/>
  </sheets>
  <definedNames>
    <definedName name="_xlnm.Print_Area" localSheetId="1">'2013'!$A$1:$Z$56</definedName>
    <definedName name="_xlnm.Print_Area" localSheetId="2">'2014'!$A$1:$Z$57</definedName>
    <definedName name="_xlnm.Print_Area" localSheetId="4">'2015'!$A$1:$Z$57</definedName>
    <definedName name="_xlnm.Print_Area" localSheetId="6">'2016'!$A$1:$Z$57</definedName>
    <definedName name="_xlnm.Print_Area" localSheetId="3">'mesa directiva 2014'!$A$1:$O$44</definedName>
    <definedName name="_xlnm.Print_Area" localSheetId="5">'mesa directiva 2015'!$A$1:$O$44</definedName>
    <definedName name="_xlnm.Print_Area" localSheetId="7">'mesa directiva enero sept 2016'!$B$1:$P$35</definedName>
    <definedName name="_xlnm.Print_Area" localSheetId="0">'MESA DIRECTIVA OCT DIC 2013'!$A$1:$O$17</definedName>
  </definedNames>
  <calcPr calcId="125725"/>
</workbook>
</file>

<file path=xl/calcChain.xml><?xml version="1.0" encoding="utf-8"?>
<calcChain xmlns="http://schemas.openxmlformats.org/spreadsheetml/2006/main">
  <c r="Q45" i="7"/>
  <c r="P45"/>
  <c r="Q43"/>
  <c r="P43"/>
  <c r="Q42"/>
  <c r="P42"/>
  <c r="Q40"/>
  <c r="P40"/>
  <c r="Q38"/>
  <c r="P38"/>
  <c r="Q37"/>
  <c r="P37"/>
  <c r="Q35"/>
  <c r="P35"/>
  <c r="Q34"/>
  <c r="P34"/>
  <c r="Q32"/>
  <c r="P32"/>
  <c r="Q31"/>
  <c r="P31"/>
  <c r="Q30"/>
  <c r="P30"/>
  <c r="Q29"/>
  <c r="P29"/>
  <c r="Q28"/>
  <c r="P28"/>
  <c r="Q27"/>
  <c r="P27"/>
  <c r="Q26"/>
  <c r="P26"/>
  <c r="Q25"/>
  <c r="P25"/>
  <c r="Q24"/>
  <c r="P24"/>
  <c r="Q23"/>
  <c r="P23"/>
  <c r="Q22"/>
  <c r="P22"/>
  <c r="Q21"/>
  <c r="P21"/>
  <c r="Q20"/>
  <c r="P20"/>
  <c r="Q19"/>
  <c r="P19"/>
  <c r="Q18"/>
  <c r="P18"/>
  <c r="Q17"/>
  <c r="P17"/>
  <c r="Q16"/>
  <c r="P16"/>
  <c r="Q15"/>
  <c r="P15"/>
  <c r="Q13"/>
  <c r="P13"/>
  <c r="Q12"/>
  <c r="P12"/>
  <c r="Q11"/>
  <c r="P11"/>
  <c r="Q10"/>
  <c r="P10"/>
  <c r="Q9"/>
  <c r="P9"/>
  <c r="Q8"/>
  <c r="P8"/>
  <c r="P7"/>
  <c r="Y45"/>
  <c r="V45"/>
  <c r="Y43"/>
  <c r="V43"/>
  <c r="Y42"/>
  <c r="V42"/>
  <c r="Y40"/>
  <c r="V40"/>
  <c r="Y38"/>
  <c r="V38"/>
  <c r="Y37"/>
  <c r="V37"/>
  <c r="Y35"/>
  <c r="V35"/>
  <c r="Y34"/>
  <c r="V34"/>
  <c r="Y32"/>
  <c r="V32"/>
  <c r="Y31"/>
  <c r="V31"/>
  <c r="Y30"/>
  <c r="V30"/>
  <c r="Y29"/>
  <c r="V29"/>
  <c r="Y28"/>
  <c r="V28"/>
  <c r="Y27"/>
  <c r="V27"/>
  <c r="Y26"/>
  <c r="V26"/>
  <c r="Y25"/>
  <c r="V25"/>
  <c r="Y24"/>
  <c r="V24"/>
  <c r="Y23"/>
  <c r="V23"/>
  <c r="Y22"/>
  <c r="V22"/>
  <c r="Y21"/>
  <c r="V21"/>
  <c r="Y20"/>
  <c r="V20"/>
  <c r="Y19"/>
  <c r="V19"/>
  <c r="Y18"/>
  <c r="V18"/>
  <c r="Y17"/>
  <c r="V17"/>
  <c r="Y16"/>
  <c r="V16"/>
  <c r="Y15"/>
  <c r="V15"/>
  <c r="Y13"/>
  <c r="V13"/>
  <c r="Y12"/>
  <c r="V12"/>
  <c r="Y11"/>
  <c r="V11"/>
  <c r="Y10"/>
  <c r="V10"/>
  <c r="Y9"/>
  <c r="V9"/>
  <c r="Y8"/>
  <c r="V8"/>
  <c r="Y7"/>
  <c r="V7"/>
  <c r="P45" i="10"/>
  <c r="P43"/>
  <c r="P42"/>
  <c r="P40"/>
  <c r="P38"/>
  <c r="P37"/>
  <c r="P35"/>
  <c r="P34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3"/>
  <c r="P12"/>
  <c r="P11"/>
  <c r="P10"/>
  <c r="P9"/>
  <c r="P8"/>
  <c r="P7"/>
  <c r="P45" i="12"/>
  <c r="P43"/>
  <c r="P42"/>
  <c r="P40"/>
  <c r="P38"/>
  <c r="P37"/>
  <c r="P35"/>
  <c r="P34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3"/>
  <c r="P12"/>
  <c r="P11"/>
  <c r="P10"/>
  <c r="P9"/>
  <c r="P8"/>
  <c r="P7"/>
  <c r="Z45" i="14" l="1"/>
  <c r="Y45"/>
  <c r="W45"/>
  <c r="V45"/>
  <c r="Z43"/>
  <c r="Y43"/>
  <c r="W43"/>
  <c r="V43"/>
  <c r="Z42"/>
  <c r="Y42"/>
  <c r="W42"/>
  <c r="V42"/>
  <c r="Z40"/>
  <c r="Y40"/>
  <c r="W40"/>
  <c r="V40"/>
  <c r="Z38"/>
  <c r="Y38"/>
  <c r="W38"/>
  <c r="V38"/>
  <c r="Z37"/>
  <c r="Y37"/>
  <c r="W37"/>
  <c r="V37"/>
  <c r="Z35"/>
  <c r="Y35"/>
  <c r="W35"/>
  <c r="V35"/>
  <c r="Z34"/>
  <c r="Y34"/>
  <c r="W34"/>
  <c r="V34"/>
  <c r="Z32"/>
  <c r="Y32"/>
  <c r="W32"/>
  <c r="V32"/>
  <c r="Z31"/>
  <c r="Y31"/>
  <c r="W31"/>
  <c r="V31"/>
  <c r="Z30"/>
  <c r="Y30"/>
  <c r="W30"/>
  <c r="V30"/>
  <c r="Z29"/>
  <c r="Y29"/>
  <c r="W29"/>
  <c r="V29"/>
  <c r="Z28"/>
  <c r="Y28"/>
  <c r="W28"/>
  <c r="V28"/>
  <c r="Z27"/>
  <c r="Y27"/>
  <c r="W27"/>
  <c r="V27"/>
  <c r="Z26"/>
  <c r="Y26"/>
  <c r="W26"/>
  <c r="V26"/>
  <c r="Z25"/>
  <c r="Y25"/>
  <c r="W25"/>
  <c r="V25"/>
  <c r="Z24"/>
  <c r="Y24"/>
  <c r="W24"/>
  <c r="V24"/>
  <c r="Z23"/>
  <c r="Y23"/>
  <c r="W23"/>
  <c r="V23"/>
  <c r="Z22"/>
  <c r="Y22"/>
  <c r="W22"/>
  <c r="V22"/>
  <c r="Z21"/>
  <c r="Y21"/>
  <c r="W21"/>
  <c r="V21"/>
  <c r="Z20"/>
  <c r="Y20"/>
  <c r="W20"/>
  <c r="V20"/>
  <c r="Z19"/>
  <c r="Y19"/>
  <c r="W19"/>
  <c r="V19"/>
  <c r="Z18"/>
  <c r="Y18"/>
  <c r="W18"/>
  <c r="V18"/>
  <c r="Z17"/>
  <c r="Y17"/>
  <c r="W17"/>
  <c r="V17"/>
  <c r="Z16"/>
  <c r="Y16"/>
  <c r="W16"/>
  <c r="V16"/>
  <c r="Z15"/>
  <c r="Y15"/>
  <c r="W15"/>
  <c r="V15"/>
  <c r="V8"/>
  <c r="W8"/>
  <c r="Y8"/>
  <c r="Z8"/>
  <c r="V9"/>
  <c r="W9"/>
  <c r="Y9"/>
  <c r="Z9"/>
  <c r="V10"/>
  <c r="W10"/>
  <c r="Y10"/>
  <c r="Z10"/>
  <c r="V11"/>
  <c r="W11"/>
  <c r="Y11"/>
  <c r="Z11"/>
  <c r="V12"/>
  <c r="W12"/>
  <c r="Y12"/>
  <c r="Z12"/>
  <c r="V13"/>
  <c r="W13"/>
  <c r="Y13"/>
  <c r="Z13"/>
  <c r="Z7"/>
  <c r="Y7"/>
  <c r="W7"/>
  <c r="V7"/>
  <c r="P45"/>
  <c r="P43"/>
  <c r="P42"/>
  <c r="P40"/>
  <c r="P38"/>
  <c r="P37"/>
  <c r="P35"/>
  <c r="P34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8"/>
  <c r="P9"/>
  <c r="P10"/>
  <c r="P11"/>
  <c r="P12"/>
  <c r="P13"/>
  <c r="P7"/>
  <c r="P32" i="15" l="1"/>
  <c r="O32"/>
  <c r="N32"/>
  <c r="M32"/>
  <c r="L32"/>
  <c r="K32"/>
  <c r="J32"/>
  <c r="I32"/>
  <c r="H32"/>
  <c r="G32"/>
  <c r="F32"/>
  <c r="E32"/>
  <c r="X46" i="14" l="1"/>
  <c r="R46"/>
  <c r="N46"/>
  <c r="M46"/>
  <c r="L46"/>
  <c r="K46"/>
  <c r="J46"/>
  <c r="I46"/>
  <c r="G46"/>
  <c r="F46"/>
  <c r="E46"/>
  <c r="D46"/>
  <c r="C46"/>
  <c r="B46"/>
  <c r="Q45"/>
  <c r="S45"/>
  <c r="O45"/>
  <c r="Q43"/>
  <c r="O43"/>
  <c r="S42"/>
  <c r="Q42"/>
  <c r="O42"/>
  <c r="Q40"/>
  <c r="O40"/>
  <c r="Q38"/>
  <c r="S38"/>
  <c r="O38"/>
  <c r="Q37"/>
  <c r="S37" s="1"/>
  <c r="O37"/>
  <c r="Q35"/>
  <c r="S35" s="1"/>
  <c r="O35"/>
  <c r="Q34"/>
  <c r="S34" s="1"/>
  <c r="O34"/>
  <c r="Q32"/>
  <c r="S32"/>
  <c r="O32"/>
  <c r="Q31"/>
  <c r="O31"/>
  <c r="Q30"/>
  <c r="O30"/>
  <c r="Q29"/>
  <c r="S29" s="1"/>
  <c r="O29"/>
  <c r="Q28"/>
  <c r="S28"/>
  <c r="O28"/>
  <c r="Q27"/>
  <c r="S27" s="1"/>
  <c r="O27"/>
  <c r="Q26"/>
  <c r="S26" s="1"/>
  <c r="O26"/>
  <c r="Q25"/>
  <c r="O25"/>
  <c r="Q24"/>
  <c r="S24" s="1"/>
  <c r="O24"/>
  <c r="Q23"/>
  <c r="S23"/>
  <c r="O23"/>
  <c r="Q22"/>
  <c r="S22" s="1"/>
  <c r="O22"/>
  <c r="Q21"/>
  <c r="S21"/>
  <c r="O21"/>
  <c r="Q20"/>
  <c r="O20"/>
  <c r="Q19"/>
  <c r="S19"/>
  <c r="O19"/>
  <c r="Q18"/>
  <c r="S18"/>
  <c r="O18"/>
  <c r="Q17"/>
  <c r="S17"/>
  <c r="O17"/>
  <c r="Q16"/>
  <c r="S16" s="1"/>
  <c r="O16"/>
  <c r="Q15"/>
  <c r="O15"/>
  <c r="S13"/>
  <c r="Q13"/>
  <c r="O13"/>
  <c r="Q12"/>
  <c r="O12"/>
  <c r="Q11"/>
  <c r="S11"/>
  <c r="O11"/>
  <c r="Q10"/>
  <c r="S10" s="1"/>
  <c r="O10"/>
  <c r="Q9"/>
  <c r="S9"/>
  <c r="O9"/>
  <c r="Q8"/>
  <c r="O8"/>
  <c r="Z46"/>
  <c r="Y46"/>
  <c r="Q7"/>
  <c r="Q46" s="1"/>
  <c r="P46"/>
  <c r="O7"/>
  <c r="T21" l="1"/>
  <c r="T38"/>
  <c r="T10"/>
  <c r="T16"/>
  <c r="T27"/>
  <c r="T35"/>
  <c r="T26"/>
  <c r="S40"/>
  <c r="T40" s="1"/>
  <c r="T22"/>
  <c r="S43"/>
  <c r="T43" s="1"/>
  <c r="S15"/>
  <c r="T15" s="1"/>
  <c r="T18"/>
  <c r="S20"/>
  <c r="S25"/>
  <c r="T25" s="1"/>
  <c r="S30"/>
  <c r="T30" s="1"/>
  <c r="S31"/>
  <c r="T31" s="1"/>
  <c r="T42"/>
  <c r="V46"/>
  <c r="T13"/>
  <c r="T9"/>
  <c r="S12"/>
  <c r="W46"/>
  <c r="S8"/>
  <c r="T8" s="1"/>
  <c r="T11"/>
  <c r="T17"/>
  <c r="T23"/>
  <c r="T28"/>
  <c r="T32"/>
  <c r="T12"/>
  <c r="T19"/>
  <c r="T24"/>
  <c r="T29"/>
  <c r="T34"/>
  <c r="T20"/>
  <c r="T37"/>
  <c r="T45"/>
  <c r="S7"/>
  <c r="O46"/>
  <c r="S46" l="1"/>
  <c r="T7"/>
  <c r="T46" s="1"/>
  <c r="O41" i="13" l="1"/>
  <c r="N41"/>
  <c r="M41"/>
  <c r="L41"/>
  <c r="K41"/>
  <c r="J41"/>
  <c r="I41"/>
  <c r="H41"/>
  <c r="G41"/>
  <c r="F41"/>
  <c r="E41"/>
  <c r="D41"/>
  <c r="X46" i="12"/>
  <c r="R46"/>
  <c r="N46"/>
  <c r="M46"/>
  <c r="L46"/>
  <c r="K46"/>
  <c r="J46"/>
  <c r="I46"/>
  <c r="G46"/>
  <c r="F46"/>
  <c r="E46"/>
  <c r="D46"/>
  <c r="C46"/>
  <c r="B46"/>
  <c r="Z45"/>
  <c r="Y45"/>
  <c r="W45"/>
  <c r="V45"/>
  <c r="Q45"/>
  <c r="O45"/>
  <c r="Z43"/>
  <c r="Y43"/>
  <c r="W43"/>
  <c r="V43"/>
  <c r="Q43"/>
  <c r="O43"/>
  <c r="Z42"/>
  <c r="Y42"/>
  <c r="W42"/>
  <c r="V42"/>
  <c r="Q42"/>
  <c r="S42"/>
  <c r="O42"/>
  <c r="Z40"/>
  <c r="Y40"/>
  <c r="W40"/>
  <c r="V40"/>
  <c r="Q40"/>
  <c r="S40" s="1"/>
  <c r="O40"/>
  <c r="Z38"/>
  <c r="Y38"/>
  <c r="W38"/>
  <c r="V38"/>
  <c r="Q38"/>
  <c r="S38"/>
  <c r="O38"/>
  <c r="Z37"/>
  <c r="Y37"/>
  <c r="W37"/>
  <c r="V37"/>
  <c r="Q37"/>
  <c r="O37"/>
  <c r="Z35"/>
  <c r="Y35"/>
  <c r="W35"/>
  <c r="V35"/>
  <c r="S35"/>
  <c r="Q35"/>
  <c r="O35"/>
  <c r="Z34"/>
  <c r="Y34"/>
  <c r="W34"/>
  <c r="V34"/>
  <c r="Q34"/>
  <c r="S34" s="1"/>
  <c r="O34"/>
  <c r="Z32"/>
  <c r="Y32"/>
  <c r="W32"/>
  <c r="V32"/>
  <c r="Q32"/>
  <c r="O32"/>
  <c r="Z31"/>
  <c r="Y31"/>
  <c r="W31"/>
  <c r="V31"/>
  <c r="Q31"/>
  <c r="O31"/>
  <c r="Z30"/>
  <c r="Y30"/>
  <c r="W30"/>
  <c r="V30"/>
  <c r="Q30"/>
  <c r="S30" s="1"/>
  <c r="O30"/>
  <c r="Z29"/>
  <c r="Y29"/>
  <c r="W29"/>
  <c r="V29"/>
  <c r="Q29"/>
  <c r="S29"/>
  <c r="O29"/>
  <c r="Z28"/>
  <c r="Y28"/>
  <c r="W28"/>
  <c r="V28"/>
  <c r="Q28"/>
  <c r="S28" s="1"/>
  <c r="O28"/>
  <c r="Z27"/>
  <c r="Y27"/>
  <c r="W27"/>
  <c r="V27"/>
  <c r="Q27"/>
  <c r="O27"/>
  <c r="Z26"/>
  <c r="Y26"/>
  <c r="W26"/>
  <c r="V26"/>
  <c r="Q26"/>
  <c r="S26" s="1"/>
  <c r="O26"/>
  <c r="Z25"/>
  <c r="Y25"/>
  <c r="W25"/>
  <c r="V25"/>
  <c r="S25"/>
  <c r="Q25"/>
  <c r="O25"/>
  <c r="Z24"/>
  <c r="Y24"/>
  <c r="W24"/>
  <c r="V24"/>
  <c r="Q24"/>
  <c r="O24"/>
  <c r="Z23"/>
  <c r="Y23"/>
  <c r="W23"/>
  <c r="V23"/>
  <c r="Q23"/>
  <c r="O23"/>
  <c r="Z22"/>
  <c r="Y22"/>
  <c r="W22"/>
  <c r="V22"/>
  <c r="Q22"/>
  <c r="S22"/>
  <c r="O22"/>
  <c r="Z21"/>
  <c r="Y21"/>
  <c r="W21"/>
  <c r="V21"/>
  <c r="Q21"/>
  <c r="S21" s="1"/>
  <c r="O21"/>
  <c r="Z20"/>
  <c r="Y20"/>
  <c r="W20"/>
  <c r="V20"/>
  <c r="Q20"/>
  <c r="S20"/>
  <c r="O20"/>
  <c r="Z19"/>
  <c r="Y19"/>
  <c r="W19"/>
  <c r="V19"/>
  <c r="Q19"/>
  <c r="O19"/>
  <c r="Z18"/>
  <c r="Y18"/>
  <c r="W18"/>
  <c r="V18"/>
  <c r="S18"/>
  <c r="Q18"/>
  <c r="O18"/>
  <c r="T18" s="1"/>
  <c r="Z17"/>
  <c r="Y17"/>
  <c r="W17"/>
  <c r="V17"/>
  <c r="Q17"/>
  <c r="S17" s="1"/>
  <c r="O17"/>
  <c r="Z16"/>
  <c r="Y16"/>
  <c r="W16"/>
  <c r="V16"/>
  <c r="Q16"/>
  <c r="O16"/>
  <c r="Z15"/>
  <c r="Y15"/>
  <c r="W15"/>
  <c r="V15"/>
  <c r="Q15"/>
  <c r="O15"/>
  <c r="Z13"/>
  <c r="Y13"/>
  <c r="W13"/>
  <c r="V13"/>
  <c r="Q13"/>
  <c r="S13" s="1"/>
  <c r="O13"/>
  <c r="Z12"/>
  <c r="Y12"/>
  <c r="W12"/>
  <c r="V12"/>
  <c r="Q12"/>
  <c r="S12"/>
  <c r="O12"/>
  <c r="Z11"/>
  <c r="Y11"/>
  <c r="W11"/>
  <c r="V11"/>
  <c r="Q11"/>
  <c r="S11" s="1"/>
  <c r="O11"/>
  <c r="Z10"/>
  <c r="Y10"/>
  <c r="W10"/>
  <c r="V10"/>
  <c r="Q10"/>
  <c r="O10"/>
  <c r="Z9"/>
  <c r="Y9"/>
  <c r="W9"/>
  <c r="V9"/>
  <c r="Q9"/>
  <c r="S9" s="1"/>
  <c r="O9"/>
  <c r="Z8"/>
  <c r="Y8"/>
  <c r="W8"/>
  <c r="V8"/>
  <c r="S8"/>
  <c r="Q8"/>
  <c r="O8"/>
  <c r="T8" s="1"/>
  <c r="Z7"/>
  <c r="Z46" s="1"/>
  <c r="Y7"/>
  <c r="Y46" s="1"/>
  <c r="W7"/>
  <c r="V7"/>
  <c r="Q7"/>
  <c r="S7" s="1"/>
  <c r="O7"/>
  <c r="T34" l="1"/>
  <c r="T17"/>
  <c r="T26"/>
  <c r="T35"/>
  <c r="T25"/>
  <c r="T9"/>
  <c r="T40"/>
  <c r="T42"/>
  <c r="S45"/>
  <c r="S37"/>
  <c r="T37" s="1"/>
  <c r="S43"/>
  <c r="T43" s="1"/>
  <c r="S15"/>
  <c r="S23"/>
  <c r="T23" s="1"/>
  <c r="V46"/>
  <c r="S16"/>
  <c r="T16" s="1"/>
  <c r="T21"/>
  <c r="T22"/>
  <c r="S24"/>
  <c r="T24" s="1"/>
  <c r="T29"/>
  <c r="T30"/>
  <c r="S19"/>
  <c r="T19" s="1"/>
  <c r="S27"/>
  <c r="T27" s="1"/>
  <c r="S31"/>
  <c r="T31" s="1"/>
  <c r="S32"/>
  <c r="T32" s="1"/>
  <c r="P46"/>
  <c r="T12"/>
  <c r="T13"/>
  <c r="O46"/>
  <c r="S10"/>
  <c r="T10" s="1"/>
  <c r="W46"/>
  <c r="Q46"/>
  <c r="T11"/>
  <c r="T20"/>
  <c r="T28"/>
  <c r="T38"/>
  <c r="T15"/>
  <c r="T45"/>
  <c r="S46" l="1"/>
  <c r="T7"/>
  <c r="T46" s="1"/>
  <c r="O41" i="11" l="1"/>
  <c r="N41"/>
  <c r="M41"/>
  <c r="L41"/>
  <c r="K41"/>
  <c r="J41"/>
  <c r="I41"/>
  <c r="H41"/>
  <c r="G41"/>
  <c r="F41"/>
  <c r="E41"/>
  <c r="D41"/>
  <c r="X46" i="10"/>
  <c r="R46"/>
  <c r="N46"/>
  <c r="M46"/>
  <c r="L46"/>
  <c r="K46"/>
  <c r="J46"/>
  <c r="I46"/>
  <c r="G46"/>
  <c r="F46"/>
  <c r="E46"/>
  <c r="D46"/>
  <c r="C46"/>
  <c r="B46"/>
  <c r="Z45"/>
  <c r="Y45"/>
  <c r="W45"/>
  <c r="V45"/>
  <c r="Q45"/>
  <c r="S45"/>
  <c r="O45"/>
  <c r="Z43"/>
  <c r="Y43"/>
  <c r="W43"/>
  <c r="V43"/>
  <c r="Q43"/>
  <c r="S43" s="1"/>
  <c r="O43"/>
  <c r="Z42"/>
  <c r="Y42"/>
  <c r="W42"/>
  <c r="V42"/>
  <c r="S42"/>
  <c r="Q42"/>
  <c r="O42"/>
  <c r="T42" s="1"/>
  <c r="Z40"/>
  <c r="Y40"/>
  <c r="W40"/>
  <c r="V40"/>
  <c r="Q40"/>
  <c r="S40"/>
  <c r="O40"/>
  <c r="Z38"/>
  <c r="Y38"/>
  <c r="W38"/>
  <c r="V38"/>
  <c r="Q38"/>
  <c r="S38" s="1"/>
  <c r="O38"/>
  <c r="Z37"/>
  <c r="Y37"/>
  <c r="W37"/>
  <c r="V37"/>
  <c r="Q37"/>
  <c r="S37" s="1"/>
  <c r="O37"/>
  <c r="Z35"/>
  <c r="Y35"/>
  <c r="W35"/>
  <c r="V35"/>
  <c r="Q35"/>
  <c r="S35" s="1"/>
  <c r="O35"/>
  <c r="Z34"/>
  <c r="Y34"/>
  <c r="W34"/>
  <c r="V34"/>
  <c r="Q34"/>
  <c r="S34" s="1"/>
  <c r="O34"/>
  <c r="Z32"/>
  <c r="Y32"/>
  <c r="W32"/>
  <c r="V32"/>
  <c r="Q32"/>
  <c r="S32"/>
  <c r="O32"/>
  <c r="Z31"/>
  <c r="Y31"/>
  <c r="W31"/>
  <c r="V31"/>
  <c r="S31"/>
  <c r="Q31"/>
  <c r="O31"/>
  <c r="Z30"/>
  <c r="Y30"/>
  <c r="W30"/>
  <c r="V30"/>
  <c r="Q30"/>
  <c r="S30" s="1"/>
  <c r="O30"/>
  <c r="Z29"/>
  <c r="Y29"/>
  <c r="W29"/>
  <c r="V29"/>
  <c r="Q29"/>
  <c r="S29" s="1"/>
  <c r="O29"/>
  <c r="Z28"/>
  <c r="Y28"/>
  <c r="W28"/>
  <c r="V28"/>
  <c r="Q28"/>
  <c r="S28"/>
  <c r="O28"/>
  <c r="Z27"/>
  <c r="Y27"/>
  <c r="W27"/>
  <c r="V27"/>
  <c r="S27"/>
  <c r="Q27"/>
  <c r="O27"/>
  <c r="Z26"/>
  <c r="Y26"/>
  <c r="W26"/>
  <c r="V26"/>
  <c r="Q26"/>
  <c r="S26" s="1"/>
  <c r="O26"/>
  <c r="Z25"/>
  <c r="Y25"/>
  <c r="W25"/>
  <c r="V25"/>
  <c r="Q25"/>
  <c r="S25" s="1"/>
  <c r="O25"/>
  <c r="Z24"/>
  <c r="Y24"/>
  <c r="W24"/>
  <c r="V24"/>
  <c r="Q24"/>
  <c r="S24"/>
  <c r="O24"/>
  <c r="Z23"/>
  <c r="Y23"/>
  <c r="W23"/>
  <c r="V23"/>
  <c r="S23"/>
  <c r="Q23"/>
  <c r="O23"/>
  <c r="Z22"/>
  <c r="Y22"/>
  <c r="W22"/>
  <c r="V22"/>
  <c r="Q22"/>
  <c r="S22" s="1"/>
  <c r="O22"/>
  <c r="Z21"/>
  <c r="Y21"/>
  <c r="W21"/>
  <c r="V21"/>
  <c r="Q21"/>
  <c r="S21" s="1"/>
  <c r="O21"/>
  <c r="Z20"/>
  <c r="Y20"/>
  <c r="W20"/>
  <c r="V20"/>
  <c r="Q20"/>
  <c r="S20"/>
  <c r="O20"/>
  <c r="Z19"/>
  <c r="Y19"/>
  <c r="W19"/>
  <c r="V19"/>
  <c r="S19"/>
  <c r="Q19"/>
  <c r="O19"/>
  <c r="Z18"/>
  <c r="Y18"/>
  <c r="W18"/>
  <c r="V18"/>
  <c r="S18"/>
  <c r="Q18"/>
  <c r="O18"/>
  <c r="T18" s="1"/>
  <c r="Z17"/>
  <c r="Y17"/>
  <c r="W17"/>
  <c r="V17"/>
  <c r="Q17"/>
  <c r="S17"/>
  <c r="O17"/>
  <c r="Z16"/>
  <c r="Y16"/>
  <c r="W16"/>
  <c r="V16"/>
  <c r="Q16"/>
  <c r="S16" s="1"/>
  <c r="O16"/>
  <c r="Z15"/>
  <c r="Y15"/>
  <c r="W15"/>
  <c r="V15"/>
  <c r="Q15"/>
  <c r="S15" s="1"/>
  <c r="O15"/>
  <c r="Z13"/>
  <c r="Y13"/>
  <c r="W13"/>
  <c r="V13"/>
  <c r="S13"/>
  <c r="Q13"/>
  <c r="O13"/>
  <c r="T13" s="1"/>
  <c r="Z12"/>
  <c r="Y12"/>
  <c r="W12"/>
  <c r="V12"/>
  <c r="Q12"/>
  <c r="S12"/>
  <c r="O12"/>
  <c r="Z11"/>
  <c r="Y11"/>
  <c r="W11"/>
  <c r="V11"/>
  <c r="Q11"/>
  <c r="S11" s="1"/>
  <c r="O11"/>
  <c r="Z10"/>
  <c r="Y10"/>
  <c r="W10"/>
  <c r="V10"/>
  <c r="Q10"/>
  <c r="S10" s="1"/>
  <c r="O10"/>
  <c r="Z9"/>
  <c r="Y9"/>
  <c r="W9"/>
  <c r="V9"/>
  <c r="S9"/>
  <c r="Q9"/>
  <c r="O9"/>
  <c r="T9" s="1"/>
  <c r="Z8"/>
  <c r="Y8"/>
  <c r="Y46" s="1"/>
  <c r="W8"/>
  <c r="V8"/>
  <c r="Q8"/>
  <c r="S8"/>
  <c r="O8"/>
  <c r="Z7"/>
  <c r="Z46" s="1"/>
  <c r="Y7"/>
  <c r="W7"/>
  <c r="W46" s="1"/>
  <c r="V7"/>
  <c r="Q7"/>
  <c r="Q46" s="1"/>
  <c r="P46"/>
  <c r="O7"/>
  <c r="O46" s="1"/>
  <c r="V46" l="1"/>
  <c r="T10"/>
  <c r="T15"/>
  <c r="T19"/>
  <c r="T23"/>
  <c r="T27"/>
  <c r="T31"/>
  <c r="T11"/>
  <c r="T21"/>
  <c r="T29"/>
  <c r="T38"/>
  <c r="T22"/>
  <c r="T26"/>
  <c r="T30"/>
  <c r="T35"/>
  <c r="T12"/>
  <c r="T24"/>
  <c r="T32"/>
  <c r="T40"/>
  <c r="T16"/>
  <c r="T25"/>
  <c r="T34"/>
  <c r="T43"/>
  <c r="T8"/>
  <c r="T17"/>
  <c r="T20"/>
  <c r="T28"/>
  <c r="T37"/>
  <c r="T45"/>
  <c r="S7"/>
  <c r="S46" s="1"/>
  <c r="T7" l="1"/>
  <c r="T46" s="1"/>
  <c r="O45" i="7" l="1"/>
  <c r="J46"/>
  <c r="K46"/>
  <c r="S43" l="1"/>
  <c r="S20"/>
  <c r="S21"/>
  <c r="S22"/>
  <c r="S23"/>
  <c r="S24"/>
  <c r="S25"/>
  <c r="S26"/>
  <c r="S27"/>
  <c r="S28"/>
  <c r="S29"/>
  <c r="S30"/>
  <c r="S31"/>
  <c r="S32"/>
  <c r="O43"/>
  <c r="O20"/>
  <c r="O21"/>
  <c r="T21" s="1"/>
  <c r="O22"/>
  <c r="T22" s="1"/>
  <c r="O23"/>
  <c r="O24"/>
  <c r="O25"/>
  <c r="T25" s="1"/>
  <c r="O26"/>
  <c r="T26" s="1"/>
  <c r="O27"/>
  <c r="T27" s="1"/>
  <c r="O28"/>
  <c r="O29"/>
  <c r="T29" s="1"/>
  <c r="O30"/>
  <c r="T30" s="1"/>
  <c r="O31"/>
  <c r="T31" s="1"/>
  <c r="O32"/>
  <c r="T23" l="1"/>
  <c r="T43"/>
  <c r="T32"/>
  <c r="T28"/>
  <c r="T24"/>
  <c r="T20"/>
  <c r="O14" i="8" l="1"/>
  <c r="N14"/>
  <c r="M14"/>
  <c r="L14"/>
  <c r="K14"/>
  <c r="J14"/>
  <c r="I14"/>
  <c r="H14"/>
  <c r="G14"/>
  <c r="F14"/>
  <c r="E14"/>
  <c r="D14"/>
  <c r="X46" i="7" l="1"/>
  <c r="N46"/>
  <c r="M46"/>
  <c r="L46"/>
  <c r="I46"/>
  <c r="G46"/>
  <c r="F46"/>
  <c r="E46"/>
  <c r="D46"/>
  <c r="C46"/>
  <c r="B46"/>
  <c r="O42"/>
  <c r="O40"/>
  <c r="O38"/>
  <c r="O37"/>
  <c r="O35"/>
  <c r="O34"/>
  <c r="O19"/>
  <c r="O18"/>
  <c r="O17"/>
  <c r="O16"/>
  <c r="O15"/>
  <c r="O13"/>
  <c r="O12"/>
  <c r="O11"/>
  <c r="O10"/>
  <c r="O9"/>
  <c r="O8"/>
  <c r="Z46"/>
  <c r="Y46"/>
  <c r="W46"/>
  <c r="R46"/>
  <c r="Q7"/>
  <c r="P46"/>
  <c r="O7"/>
  <c r="O46" l="1"/>
  <c r="S8"/>
  <c r="T8" s="1"/>
  <c r="S10"/>
  <c r="T10" s="1"/>
  <c r="S12"/>
  <c r="T12" s="1"/>
  <c r="S16"/>
  <c r="S34"/>
  <c r="T34" s="1"/>
  <c r="S38"/>
  <c r="T38" s="1"/>
  <c r="S45"/>
  <c r="T45" s="1"/>
  <c r="S19"/>
  <c r="T19" s="1"/>
  <c r="S37"/>
  <c r="T37" s="1"/>
  <c r="S40"/>
  <c r="T40" s="1"/>
  <c r="S42"/>
  <c r="T42" s="1"/>
  <c r="S35"/>
  <c r="T35" s="1"/>
  <c r="V46"/>
  <c r="S15"/>
  <c r="S17"/>
  <c r="T16"/>
  <c r="S18"/>
  <c r="T18" s="1"/>
  <c r="T15"/>
  <c r="T17"/>
  <c r="S9"/>
  <c r="T9" s="1"/>
  <c r="S11"/>
  <c r="T11" s="1"/>
  <c r="S13"/>
  <c r="T13" s="1"/>
  <c r="S7"/>
  <c r="T7" s="1"/>
  <c r="Q46"/>
  <c r="T46" l="1"/>
  <c r="S46"/>
</calcChain>
</file>

<file path=xl/sharedStrings.xml><?xml version="1.0" encoding="utf-8"?>
<sst xmlns="http://schemas.openxmlformats.org/spreadsheetml/2006/main" count="781" uniqueCount="222">
  <si>
    <t xml:space="preserve">P E R C E P C I O N E S  </t>
  </si>
  <si>
    <t xml:space="preserve">D E D U C C I O N E S </t>
  </si>
  <si>
    <t>NOMBRE</t>
  </si>
  <si>
    <t>DIETA</t>
  </si>
  <si>
    <t>BONO DE DESPENSA</t>
  </si>
  <si>
    <t>BONO DE PRODUCTIVIDAD</t>
  </si>
  <si>
    <t>COMPENSACION</t>
  </si>
  <si>
    <t>SUBVENCIONES</t>
  </si>
  <si>
    <t>COMBUSTIBLE</t>
  </si>
  <si>
    <t>CELULAR</t>
  </si>
  <si>
    <t>FONDO DE AHORRO</t>
  </si>
  <si>
    <t>MESA DIRECTIVA</t>
  </si>
  <si>
    <t>COORDINADORES</t>
  </si>
  <si>
    <t>SUBCOORDINADORES</t>
  </si>
  <si>
    <t>TOTAL PERCEPCIONES BRUTAS</t>
  </si>
  <si>
    <t>TOTAL DEDUCCIONES</t>
  </si>
  <si>
    <t>PERCEPCIONES NETAS</t>
  </si>
  <si>
    <t>PERIODICIDAD</t>
  </si>
  <si>
    <t>MENSUAL</t>
  </si>
  <si>
    <t>P A N</t>
  </si>
  <si>
    <t>P R I</t>
  </si>
  <si>
    <t>P A N A L</t>
  </si>
  <si>
    <t>P T</t>
  </si>
  <si>
    <t>PVE</t>
  </si>
  <si>
    <t>P R D</t>
  </si>
  <si>
    <t>MC</t>
  </si>
  <si>
    <t>SUMATORIA</t>
  </si>
  <si>
    <t xml:space="preserve"> PRIMA VACACIONAL S/DIETA</t>
  </si>
  <si>
    <t xml:space="preserve">GRATIF. ANUAL S/DIETA </t>
  </si>
  <si>
    <t xml:space="preserve">GRATIF. ANUAL S/COMPENSACION </t>
  </si>
  <si>
    <t xml:space="preserve">PRIMA VACACIONAL S/COMPENSACION </t>
  </si>
  <si>
    <t>PERCEPCIONES ANUALES</t>
  </si>
  <si>
    <t xml:space="preserve">IMPUESTOS </t>
  </si>
  <si>
    <t>(2)</t>
  </si>
  <si>
    <t>(1)</t>
  </si>
  <si>
    <t>(3)</t>
  </si>
  <si>
    <t xml:space="preserve"> 40 DIAS AL AÑO</t>
  </si>
  <si>
    <t xml:space="preserve"> 20 DIAS AL AÑO</t>
  </si>
  <si>
    <t>20 DIAS AL AÑO</t>
  </si>
  <si>
    <t xml:space="preserve"> SERVICIO MEDICO</t>
  </si>
  <si>
    <t xml:space="preserve"> FONDO PROPIO</t>
  </si>
  <si>
    <t>ANUAL         (15 DE DICIEMBRE)</t>
  </si>
  <si>
    <t xml:space="preserve">EL CALCULO DE IMPUESTOS SE LLEVA A CABO POR LA DIRECCION DE CONTABILIDAD DE GOBIERNO DEL ESTADO DE LA SIGUIENTE MANERA: </t>
  </si>
  <si>
    <t xml:space="preserve">SE INTEGRAN TODAS LAS PERCEPCIONES QUE VA A RECIBIR EL SERVIDOR PÚBLICO DURANTE UN EJERCICIO FISCAL QUE ESTAN GRAVADAS PARA EFECTOS DEL IMPUESTO SOBRE LA RENTA Y SE LE APLICA LA TARIFA ANUAL DE ISR, IMPORTE QUE  SE DIVIDE EN LAS VEINTICUATRO QUINCENAS DEL EJERCICIO, DANDO COMO RESULTADO EL IMPUESTO A PAGAR, </t>
  </si>
  <si>
    <t>MISMO QUE PODRA VARIAR SE DE DA UN AUMENTO EN LAS PERCEPCIONES GRAVABLES.</t>
  </si>
  <si>
    <t>PERCEPCIONES GRAVABLES</t>
  </si>
  <si>
    <t>LA PRESTACIÓN DE FONDO DE AHORRO PERMANECE EN UNA CUENTA DE INVERSION Y  ES ENTREGADA A CADA UNO DE LOS DIPUTADOS AL TERMINO DE LA LEGISLATURA.</t>
  </si>
  <si>
    <t>(4)</t>
  </si>
  <si>
    <t>MESA DIRECTIVA 2 0 1 3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</si>
  <si>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</si>
  <si>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</si>
  <si>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</si>
  <si>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</si>
  <si>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</si>
  <si>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</si>
  <si>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</si>
  <si>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</si>
  <si>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</t>
  </si>
  <si>
    <t>OCT</t>
  </si>
  <si>
    <t>NOV</t>
  </si>
  <si>
    <t>DIC</t>
  </si>
  <si>
    <t>DIPUTAC. PERMANENTE</t>
  </si>
  <si>
    <t>PERIODO ORDINARIO</t>
  </si>
  <si>
    <t>DIP. PERMANENTE</t>
  </si>
  <si>
    <t xml:space="preserve"> PERIODO ORDINARIO</t>
  </si>
  <si>
    <t>PRESIDENTE</t>
  </si>
  <si>
    <t>1ER VISEPRESIDENTE</t>
  </si>
  <si>
    <t>2DO VISEPRESIDENTE</t>
  </si>
  <si>
    <t>1ER SRIO</t>
  </si>
  <si>
    <t>DIP. MARIA AVILA SERNA</t>
  </si>
  <si>
    <t>2DO SRIO</t>
  </si>
  <si>
    <t>1ER PROSERIO</t>
  </si>
  <si>
    <t>2DO PROSRIO</t>
  </si>
  <si>
    <t>VICEPRESIDENTE</t>
  </si>
  <si>
    <t>SECRETARIA</t>
  </si>
  <si>
    <t>VOCAL</t>
  </si>
  <si>
    <t>SUSTITUTO/SUPLENTE</t>
  </si>
  <si>
    <t>1ER PROSRIO</t>
  </si>
  <si>
    <t>SECRETARIO</t>
  </si>
  <si>
    <t>PERIODO DE OCTUBRE-DICIEMBRE 2013</t>
  </si>
  <si>
    <t>DIP. GERARDO MANUEL ANTONIO ANDREU RODRÍGUEZ</t>
  </si>
  <si>
    <t>DIP. GUSTAVO MARTINEZ AGUIRRE</t>
  </si>
  <si>
    <t>DIP. LUIS JAVIER MENDOZA VALDEZ</t>
  </si>
  <si>
    <t>DIP. ROGELIO LOYA LUNA</t>
  </si>
  <si>
    <t>DIP. AMERICA VICTORIA AGUILAR GIL</t>
  </si>
  <si>
    <t>DIP. FERNANDO REYES RAMIREZ</t>
  </si>
  <si>
    <t>TOTAL MESA DIRECTIVA</t>
  </si>
  <si>
    <t>DIP. ÁGUEDA TORRES VARELA</t>
  </si>
  <si>
    <t>DIP. CESAR AUGUSTO PACHECO HERNANDEZ</t>
  </si>
  <si>
    <t>DIP. DANIEL MURGUÍA LARDIZÁBAL</t>
  </si>
  <si>
    <t>DIP. ELOY GARCÍA TARÍN</t>
  </si>
  <si>
    <t>DIP. FRANCISCO CARO VELO</t>
  </si>
  <si>
    <t>DIP. GLORIA PORRAS VALLES</t>
  </si>
  <si>
    <t>DIP. JESÚS JOSÉ DÍAZ MONARREZ</t>
  </si>
  <si>
    <t>DIP. LAURA ENRIQUETA DOMÍNGUEZ ESQUIVEL</t>
  </si>
  <si>
    <t>DIP. LUIS FERNANDO RODRIGUEZ GINER</t>
  </si>
  <si>
    <t>DIP. MARIA ANA PÉREZ ENRIQUEZ</t>
  </si>
  <si>
    <t>DIP. MARIA ELVIRA GONZÁLEZ ANCHONDO</t>
  </si>
  <si>
    <t>DIP. MAYRA DÍAZ GUERRA</t>
  </si>
  <si>
    <t>DIP. MAYRA GUADALUPE CHÁVEZ JIMÉNEZ</t>
  </si>
  <si>
    <t>DIP. PEDRO ALBERTO VILLALOBOS FRAGOSO</t>
  </si>
  <si>
    <t>DIP. RODRIGO DE LA ROSA RAMIREZ</t>
  </si>
  <si>
    <t>DIP. TANIA TEPORACA ROMERO DEL HIERRO</t>
  </si>
  <si>
    <t>DIP. ENRIQUE LICON CHAVEZ</t>
  </si>
  <si>
    <t>DIP. ANA LILIA GOMEZ LICON</t>
  </si>
  <si>
    <t>DIP. CESAR GUSTAVO JAUREGUI MORENO</t>
  </si>
  <si>
    <t>DIP. DANIELA SORAYA ALVAREZ HERNANDEZ</t>
  </si>
  <si>
    <t>DIP. ELIAS HUMBERTO PEREZ MENDOZA</t>
  </si>
  <si>
    <t>DIP. ELISEO COMPEAN FERNANDEZ</t>
  </si>
  <si>
    <t>DIP. MARIA EUGENIA CAMPOS GALVAN</t>
  </si>
  <si>
    <t>DIP. ROSEMBERG LOERA CHAPARRO</t>
  </si>
  <si>
    <t>DIP. HECTOR HUGO AVITIA CORRAL</t>
  </si>
  <si>
    <t>DIP. HORTENSIA ARAGON CASTILLO</t>
  </si>
  <si>
    <t>APOYOS DE GESTORIA</t>
  </si>
  <si>
    <t>VIATICOS</t>
  </si>
  <si>
    <t>MESA DIRECTIVA 2 0 1 4</t>
  </si>
  <si>
    <t>PERIODO DE ENERO-FEBRERO 2014</t>
  </si>
  <si>
    <t>DIP. MARIA ELVIRA GONZALEZ ANCHONDO</t>
  </si>
  <si>
    <t>DIP. FERNANDO MARIANO REYES RAMIREZ</t>
  </si>
  <si>
    <t>PERIODO DE MARZO-JUNIO 2014</t>
  </si>
  <si>
    <t>DIP. PEDRO ADALBERTO VILLALOBOS FRAGOSO</t>
  </si>
  <si>
    <t>DIP. MAYRA GUADALUPE CHAVEZ JIMENEZ</t>
  </si>
  <si>
    <t>PERIODO DE JULIO-SEPT 2014</t>
  </si>
  <si>
    <t>DIP. MAYRA DIAZ GUERRA</t>
  </si>
  <si>
    <t>DIP. ELOY GARCÍA TARIN</t>
  </si>
  <si>
    <t>DIP. LUIS JAVIER MENDOZA VALEDEZ</t>
  </si>
  <si>
    <t>PERIODO DE OCTUBRE-DICIEMBRE 2014</t>
  </si>
  <si>
    <t>DIP. LAURA ENRIQUETA DOMINGUEZ ESQUIVEL</t>
  </si>
  <si>
    <t>MESA DIRECTIVA 2 0 1 5</t>
  </si>
  <si>
    <t>PERIODO DE ENERO-FEBRERO 2015</t>
  </si>
  <si>
    <t>PERIODO DE MARZO-JUNIO 2015</t>
  </si>
  <si>
    <t>PERIODO DE JULIO-SEPT 2015</t>
  </si>
  <si>
    <t>PERIODO DE OCTUBRE-DICIEMBRE 2015</t>
  </si>
  <si>
    <t>DIP. ANTONIO ANDREU RODRIGUEZ</t>
  </si>
  <si>
    <t xml:space="preserve">DIP. CESAR AUGUSTO PACHECO HERNANDEZ   </t>
  </si>
  <si>
    <t xml:space="preserve">DIP. FRANCISCO CARO VELO      </t>
  </si>
  <si>
    <t xml:space="preserve">DIP. DANIELA SORAYA ALVAREZ HERNANDEZ     </t>
  </si>
  <si>
    <t xml:space="preserve">DIP. HECTOR HUGO AVITIA CORRAL      </t>
  </si>
  <si>
    <t xml:space="preserve">DIP. FERNANDO REYES RAMIREZ         </t>
  </si>
  <si>
    <t xml:space="preserve">DIP. ENRIQUE LICON CHAVEZ    </t>
  </si>
  <si>
    <t xml:space="preserve">DIP. LUIS JAVIER MENDOZA VALDEZ       </t>
  </si>
  <si>
    <t xml:space="preserve">DIP. MARIA ELVIRA GONZALEZ ANCHONDO   </t>
  </si>
  <si>
    <t xml:space="preserve">DIP. GLORIA PORRAS VALLES   </t>
  </si>
  <si>
    <t xml:space="preserve">DIP. MAYRA DIAZ GUERRA                       </t>
  </si>
  <si>
    <t xml:space="preserve">DIP. LUIS FERNANDO RODRIGUEZ GINER      </t>
  </si>
  <si>
    <t xml:space="preserve">DIP. PEDRO ADALBERTO VILLALOBOS FRAGOSO    </t>
  </si>
  <si>
    <t xml:space="preserve">DIP. LUIS JAVIER MENDOZA VALDEZ     </t>
  </si>
  <si>
    <t xml:space="preserve">DIP. ROGELIO LOYA LUNA     </t>
  </si>
  <si>
    <t xml:space="preserve">DIP. ROSEMBERG LOERA CHAPARRO            </t>
  </si>
  <si>
    <t xml:space="preserve">DIP. FRANCISCO CARO VELO          </t>
  </si>
  <si>
    <t xml:space="preserve">DIP. AMERICA VICTORIA AGUILAR GIL        </t>
  </si>
  <si>
    <t>PERIODO</t>
  </si>
  <si>
    <t>CARGO</t>
  </si>
  <si>
    <t xml:space="preserve">DIP. FERNANDO MARIANO REYES RAMIREZ               </t>
  </si>
  <si>
    <t>MESA DIRECTIVA 2 0 1 6</t>
  </si>
  <si>
    <t>PERIODO DE ENERO-FEBRERO 2016</t>
  </si>
  <si>
    <t>PERIODO DE MARZO-JUNIO 2016</t>
  </si>
  <si>
    <t>PERIODO DE JULIO-SEPT 2016</t>
  </si>
  <si>
    <t xml:space="preserve">DIP. MAYRA DIAZ GUERRA    </t>
  </si>
  <si>
    <t xml:space="preserve">DIP. ROSEMBERG LOERA CHAPARRO        </t>
  </si>
  <si>
    <t xml:space="preserve">DIP. ANA LILIA GOMEZ LICON            </t>
  </si>
  <si>
    <t xml:space="preserve">DIP. DANIEL MURGUIA LARDIZABAL      </t>
  </si>
  <si>
    <t xml:space="preserve">DIP. MIRIAM MARLEN RODRIGUEZ   </t>
  </si>
  <si>
    <t>SECRETARI0</t>
  </si>
  <si>
    <t>2DO PROSRIA</t>
  </si>
  <si>
    <t>1ER SRIA</t>
  </si>
  <si>
    <t>VICEPRESIDENTA</t>
  </si>
  <si>
    <t>PRESIDENTA</t>
  </si>
  <si>
    <t>2DO SRIA</t>
  </si>
  <si>
    <t>2DO VISEPRESIDENTA</t>
  </si>
  <si>
    <t xml:space="preserve">DIP. MARIA ELVIRA GONZALEZ ANCHONDO    </t>
  </si>
  <si>
    <t xml:space="preserve">DIP. MONICA GUERRERO RIVERA          </t>
  </si>
  <si>
    <t xml:space="preserve">DIP. MAYRA GUADALUPE CHAVEZ JIMENEZ     </t>
  </si>
  <si>
    <t xml:space="preserve">DIP. ANA LILIA GOMEZ LICON        </t>
  </si>
  <si>
    <t xml:space="preserve">DIP. JUAN E. MUÑOZ RIVERA         </t>
  </si>
  <si>
    <t xml:space="preserve">DIP. CLAUDIA LUCIA CARRILLO TREVIZO          </t>
  </si>
  <si>
    <t xml:space="preserve">DIP. MIRIAM MARLEN RODRIGUEZ          </t>
  </si>
  <si>
    <t>1ER PROSRIA</t>
  </si>
  <si>
    <t>1ER VISEPRESIDENTA</t>
  </si>
  <si>
    <t xml:space="preserve">DIP. LAURA E. DOMINGUEZ ESQUIVEL     </t>
  </si>
  <si>
    <t xml:space="preserve">DIP. DANIEL MURGUIA LARDIZABAL     </t>
  </si>
  <si>
    <t xml:space="preserve">DIP. PALOMA DE JESUS AGUIRRE SERNA       </t>
  </si>
  <si>
    <t xml:space="preserve">DIP. ROSEMBERG LOERA CHAPARRO      </t>
  </si>
  <si>
    <t xml:space="preserve">DIP. FRANCISCO CARO VELO               </t>
  </si>
  <si>
    <t>DIP. JUAN ELEUTERIO MUÑOZ RIVERA</t>
  </si>
  <si>
    <t>DIP. MIRIAM MARLEN RODRIGUEZ</t>
  </si>
  <si>
    <t>DIP. MONTAÑO PEREA FERNANDO SAUL</t>
  </si>
  <si>
    <t>DIP. MONICA GUERRERO RIVERA</t>
  </si>
  <si>
    <t>DIP. AGUIRRE SERNA PALOMA DE JESUS</t>
  </si>
  <si>
    <t>DIP. BAEZA GARCIA MARCO ANTONIO</t>
  </si>
  <si>
    <t xml:space="preserve">PERCEPCIONES A SEPT 2016 DE LOS C. DIPUTADOS DEL H. CONGRESO DEL ESTADO DE CHIHUAHUA </t>
  </si>
  <si>
    <t>LA PRIMA VACACIONAL SOBRE DIETA Y SOBRE COMPENSACION SE OTORGARON 15 DIAS (10 DIAS EN JULIO Y 5 DIAS PROPORCIONALES EN SEPTIEMBRE DEL 2016 POR TERMINO DE LEGISLATURA)</t>
  </si>
  <si>
    <t>(5)</t>
  </si>
  <si>
    <t>(2) (4)</t>
  </si>
  <si>
    <t>(2) (5)</t>
  </si>
  <si>
    <t xml:space="preserve">ANUAL       </t>
  </si>
  <si>
    <t>(2) (6)</t>
  </si>
  <si>
    <t>(6)</t>
  </si>
  <si>
    <t>PERCEPCIONES ANUALES (PROPORCIONALES AL 30 DE SEPTIEMBRE)</t>
  </si>
  <si>
    <t xml:space="preserve">PERCEPCIONES A DIC 2015 DE LOS C. DIPUTADOS DEL H. CONGRESO DEL ESTADO DE CHIHUAHUA </t>
  </si>
  <si>
    <t>LA PRIMA VACACIONAL SOBRE DIETA Y SOBRE COMPENSACION SE OTORGARON 20 DIAS ANUALES (10 DIAS EN JULIO Y 10 DIAS EN DICIEMBRE)</t>
  </si>
  <si>
    <t>LA GRATIF. ANUAL  SOBRE DIETA Y SOBRE COMPENSACION SE OTORGAN 40 DIAS ANUALES (20 DIAS EL 30 DE NOV Y 20 DIAS EL 15 DE DICIEMBRE)</t>
  </si>
  <si>
    <t>EL BONO DE PRODUCTIVIDAD ES ENTREGADO EL 15 DE DICIEMBRE</t>
  </si>
  <si>
    <t xml:space="preserve">PERCEPCIONES A DICIEMBRE 2013 DE LOS C. DIPUTADOS DEL H. CONGRESO DEL ESTADO DE CHIHUAHUA </t>
  </si>
  <si>
    <t>NO SE OTORGÓ LA PRIMA VACACIONAL SOBRE DIETA Y SOBRE COMPENSACION POR NO TENER LA ANTIGÜEDAD MINIMA DE SEIS MESES</t>
  </si>
  <si>
    <t>(7)</t>
  </si>
  <si>
    <t>(8)</t>
  </si>
  <si>
    <t>EN LA LEGISLATURA XLIV LOS APOYOS DE GESTORIA SE ENTREGABAN COMO PARTE DE SUS PERCEPCIONES</t>
  </si>
  <si>
    <t>EN LA LEGISLATURA XLIV LOS  VIATICOS INFERIORES A UN MONTO DE $4,961.00 SE CONSIDERABAN COMO PARTE DE SUS PERCEPCIONES AL NO TENER LA OBLIGACIÓN DE LA COMPROBACIÓN DE LOS MISMOS</t>
  </si>
  <si>
    <t>LA GRATIFICACION ANUAL SE ENTREGO EL PROPORCIONAL DE 30 DIAS AL 30 DE SEPTIEMBRE 2016 POR TERMINO DE LEGISLATURA</t>
  </si>
  <si>
    <t xml:space="preserve">PERCEPCIONES A DICIEMBRE 2014 DE LOS C. DIPUTADOS DEL H. CONGRESO DEL ESTADO DE CHIHUAHUA </t>
  </si>
  <si>
    <t>LA GRATIF. ANUAL SE ENTREGO EL PROPORCIONAL A 10 DIAS POR INICIO DE LEGISLATURA</t>
  </si>
  <si>
    <t>EN LA LEGISLATURA XLIV LOS APOYOS DE GESTORIA SE ENTREGABAN COMO PARTE DE SUS PERCEPCIONES AL NO SER COMPROBABLES</t>
  </si>
  <si>
    <t>NO SE ENTREGO EL BONO DE PRODUCTIVIDAD  POR NO CONCLUIR EL EJERCICIO A DICIEMBRE</t>
  </si>
  <si>
    <t>EL BONO DE PRODUCTIVIDAD SE ENTREGO EN FORMA PROPORCIONAL DE OCTUBRE A DICIEMBRE 2013</t>
  </si>
  <si>
    <t>(9)</t>
  </si>
  <si>
    <t xml:space="preserve">EN LA LEGISLATURA XLIV LA MESA DIRECTIVA CAMBIABA CON EL CAMBIO DE PERIODO, ES POR ELLO QUE SE ANEXA  EN OTRO FORMATO LOS DIFERENTES PERIODOS DURANTE EL 2014 </t>
  </si>
  <si>
    <t xml:space="preserve">EN LA LEGISLATURA XLIV LA MESA DIRECTIVA CAMBIABA CON EL CAMBIO DE PERIODO, ES POR ELLO QUE SE ANEXA  EN OTRO FORMATO LOS DIFERENTES PERIODOS DURANTE EL 2015 </t>
  </si>
  <si>
    <t xml:space="preserve">EN LA LEGISLATURA XLIV LA MESA DIRECTIVA CAMBIABA CON EL CAMBIO DE PERIODO, ES POR ELLO QUE SE ANEXA  EN OTRO FORMATO LOS DIFERENTES PERIODOS DURANTE ENERO A SEPTIEMBRE DE 2016 </t>
  </si>
  <si>
    <t>(1) (2)</t>
  </si>
  <si>
    <t>AL PRESIDENTE(A) EN TURNO SE LE ASIGNA UN IMPORTE MENSUAL DE $30,388.00 PARA GASTOS DE PRESIDENCIA, COMPROBABLES AL CIEN POR CIENTO</t>
  </si>
  <si>
    <t>AL PRESIDENTE(A) EN TURNO SE LE ASIGNA UN IMPORTE MENSUAL DE  $30,388.00 PARA VIATICOS, NO COMBROBABLES EN IMPORTES MENORES A $4,961.00</t>
  </si>
</sst>
</file>

<file path=xl/styles.xml><?xml version="1.0" encoding="utf-8"?>
<styleSheet xmlns="http://schemas.openxmlformats.org/spreadsheetml/2006/main">
  <fonts count="29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indexed="10"/>
      <name val="Arial Unicode MS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u/>
      <sz val="8"/>
      <color indexed="18"/>
      <name val="Arial Unicode MS"/>
      <family val="2"/>
    </font>
    <font>
      <sz val="8"/>
      <name val="Arial Unicode MS"/>
      <family val="2"/>
    </font>
    <font>
      <b/>
      <u/>
      <sz val="8"/>
      <color indexed="17"/>
      <name val="Arial Unicode MS"/>
      <family val="2"/>
    </font>
    <font>
      <b/>
      <u/>
      <sz val="8"/>
      <color indexed="10"/>
      <name val="Arial Unicode MS"/>
      <family val="2"/>
    </font>
    <font>
      <b/>
      <u/>
      <sz val="8"/>
      <color indexed="52"/>
      <name val="Arial Unicode MS"/>
      <family val="2"/>
    </font>
    <font>
      <b/>
      <sz val="8"/>
      <name val="Arial Unicode MS"/>
      <family val="2"/>
    </font>
    <font>
      <sz val="14"/>
      <name val="Arial Unicode MS"/>
      <family val="2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name val="Tahoma"/>
      <family val="2"/>
    </font>
    <font>
      <sz val="11"/>
      <name val="Arial"/>
      <family val="2"/>
    </font>
    <font>
      <b/>
      <sz val="8"/>
      <name val="Tahoma"/>
      <family val="2"/>
    </font>
    <font>
      <b/>
      <sz val="11"/>
      <name val="Tahoma"/>
      <family val="2"/>
    </font>
    <font>
      <sz val="8"/>
      <name val="Tahoma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9"/>
      <color indexed="17"/>
      <name val="Arial"/>
      <family val="2"/>
    </font>
    <font>
      <sz val="8"/>
      <name val="Arial"/>
      <family val="2"/>
    </font>
    <font>
      <b/>
      <sz val="12"/>
      <name val="Tahoma"/>
      <family val="2"/>
    </font>
    <font>
      <b/>
      <sz val="14"/>
      <name val="Tahoma"/>
      <family val="2"/>
    </font>
    <font>
      <b/>
      <sz val="8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</fills>
  <borders count="27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2" fillId="3" borderId="13" xfId="0" applyFont="1" applyFill="1" applyBorder="1" applyAlignment="1">
      <alignment horizontal="left"/>
    </xf>
    <xf numFmtId="0" fontId="4" fillId="3" borderId="0" xfId="0" applyFont="1" applyFill="1"/>
    <xf numFmtId="0" fontId="5" fillId="3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5" borderId="9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wrapText="1"/>
    </xf>
    <xf numFmtId="0" fontId="4" fillId="4" borderId="0" xfId="0" applyFont="1" applyFill="1" applyAlignment="1">
      <alignment horizontal="center"/>
    </xf>
    <xf numFmtId="0" fontId="6" fillId="0" borderId="8" xfId="0" applyFont="1" applyFill="1" applyBorder="1" applyAlignment="1">
      <alignment horizontal="left"/>
    </xf>
    <xf numFmtId="0" fontId="4" fillId="0" borderId="4" xfId="0" applyFont="1" applyBorder="1"/>
    <xf numFmtId="0" fontId="4" fillId="0" borderId="0" xfId="0" applyFont="1"/>
    <xf numFmtId="0" fontId="7" fillId="0" borderId="8" xfId="0" applyFont="1" applyFill="1" applyBorder="1" applyAlignment="1">
      <alignment horizontal="left"/>
    </xf>
    <xf numFmtId="4" fontId="4" fillId="0" borderId="3" xfId="0" applyNumberFormat="1" applyFont="1" applyBorder="1"/>
    <xf numFmtId="4" fontId="4" fillId="0" borderId="0" xfId="0" applyNumberFormat="1" applyFont="1"/>
    <xf numFmtId="0" fontId="4" fillId="0" borderId="3" xfId="0" applyFont="1" applyBorder="1"/>
    <xf numFmtId="0" fontId="8" fillId="0" borderId="8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0" fontId="10" fillId="0" borderId="8" xfId="0" applyFont="1" applyFill="1" applyBorder="1" applyAlignment="1">
      <alignment horizontal="left"/>
    </xf>
    <xf numFmtId="0" fontId="7" fillId="0" borderId="0" xfId="0" applyFont="1"/>
    <xf numFmtId="0" fontId="7" fillId="0" borderId="0" xfId="0" applyFont="1" applyFill="1"/>
    <xf numFmtId="4" fontId="3" fillId="5" borderId="11" xfId="0" applyNumberFormat="1" applyFont="1" applyFill="1" applyBorder="1"/>
    <xf numFmtId="0" fontId="11" fillId="5" borderId="9" xfId="0" applyFont="1" applyFill="1" applyBorder="1" applyAlignment="1">
      <alignment horizontal="right"/>
    </xf>
    <xf numFmtId="0" fontId="5" fillId="5" borderId="7" xfId="0" applyFont="1" applyFill="1" applyBorder="1" applyAlignment="1">
      <alignment horizontal="right"/>
    </xf>
    <xf numFmtId="0" fontId="5" fillId="2" borderId="16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4" fontId="4" fillId="2" borderId="3" xfId="0" applyNumberFormat="1" applyFont="1" applyFill="1" applyBorder="1" applyAlignment="1">
      <alignment horizontal="center"/>
    </xf>
    <xf numFmtId="0" fontId="13" fillId="2" borderId="10" xfId="0" applyFont="1" applyFill="1" applyBorder="1" applyAlignment="1">
      <alignment horizontal="center" wrapText="1"/>
    </xf>
    <xf numFmtId="0" fontId="13" fillId="2" borderId="17" xfId="0" applyFont="1" applyFill="1" applyBorder="1" applyAlignment="1">
      <alignment horizontal="center" wrapText="1"/>
    </xf>
    <xf numFmtId="0" fontId="1" fillId="0" borderId="0" xfId="0" applyFont="1"/>
    <xf numFmtId="0" fontId="1" fillId="5" borderId="14" xfId="0" applyFont="1" applyFill="1" applyBorder="1"/>
    <xf numFmtId="0" fontId="13" fillId="5" borderId="15" xfId="0" applyFont="1" applyFill="1" applyBorder="1" applyAlignment="1">
      <alignment horizontal="center" wrapText="1"/>
    </xf>
    <xf numFmtId="4" fontId="1" fillId="5" borderId="12" xfId="0" applyNumberFormat="1" applyFont="1" applyFill="1" applyBorder="1"/>
    <xf numFmtId="4" fontId="4" fillId="2" borderId="16" xfId="0" applyNumberFormat="1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0" fontId="5" fillId="5" borderId="9" xfId="0" applyFont="1" applyFill="1" applyBorder="1" applyAlignment="1">
      <alignment horizontal="center" wrapText="1"/>
    </xf>
    <xf numFmtId="0" fontId="5" fillId="5" borderId="12" xfId="0" applyFont="1" applyFill="1" applyBorder="1" applyAlignment="1">
      <alignment horizontal="center" wrapText="1"/>
    </xf>
    <xf numFmtId="0" fontId="4" fillId="0" borderId="20" xfId="0" applyFont="1" applyBorder="1"/>
    <xf numFmtId="0" fontId="4" fillId="0" borderId="21" xfId="0" applyFont="1" applyBorder="1"/>
    <xf numFmtId="4" fontId="4" fillId="0" borderId="8" xfId="0" applyNumberFormat="1" applyFont="1" applyBorder="1"/>
    <xf numFmtId="4" fontId="4" fillId="0" borderId="10" xfId="0" applyNumberFormat="1" applyFont="1" applyBorder="1"/>
    <xf numFmtId="4" fontId="3" fillId="5" borderId="9" xfId="0" applyNumberFormat="1" applyFont="1" applyFill="1" applyBorder="1"/>
    <xf numFmtId="4" fontId="3" fillId="5" borderId="12" xfId="0" applyNumberFormat="1" applyFont="1" applyFill="1" applyBorder="1"/>
    <xf numFmtId="49" fontId="3" fillId="2" borderId="3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4" fontId="4" fillId="0" borderId="0" xfId="0" applyNumberFormat="1" applyFont="1" applyFill="1"/>
    <xf numFmtId="0" fontId="5" fillId="8" borderId="9" xfId="0" applyFont="1" applyFill="1" applyBorder="1" applyAlignment="1">
      <alignment horizontal="center" wrapText="1"/>
    </xf>
    <xf numFmtId="0" fontId="5" fillId="8" borderId="11" xfId="0" applyFont="1" applyFill="1" applyBorder="1" applyAlignment="1">
      <alignment horizontal="center" wrapText="1"/>
    </xf>
    <xf numFmtId="0" fontId="3" fillId="8" borderId="12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 wrapText="1"/>
    </xf>
    <xf numFmtId="0" fontId="13" fillId="2" borderId="18" xfId="0" applyFont="1" applyFill="1" applyBorder="1" applyAlignment="1">
      <alignment horizontal="center" wrapText="1"/>
    </xf>
    <xf numFmtId="0" fontId="13" fillId="2" borderId="23" xfId="0" applyFont="1" applyFill="1" applyBorder="1" applyAlignment="1">
      <alignment horizontal="center" wrapText="1"/>
    </xf>
    <xf numFmtId="0" fontId="3" fillId="5" borderId="24" xfId="0" applyFont="1" applyFill="1" applyBorder="1" applyAlignment="1">
      <alignment horizontal="center"/>
    </xf>
    <xf numFmtId="0" fontId="1" fillId="0" borderId="25" xfId="0" applyFont="1" applyBorder="1"/>
    <xf numFmtId="4" fontId="1" fillId="0" borderId="18" xfId="0" applyNumberFormat="1" applyFont="1" applyBorder="1"/>
    <xf numFmtId="4" fontId="1" fillId="5" borderId="24" xfId="0" applyNumberFormat="1" applyFont="1" applyFill="1" applyBorder="1"/>
    <xf numFmtId="0" fontId="5" fillId="5" borderId="26" xfId="0" applyFont="1" applyFill="1" applyBorder="1" applyAlignment="1">
      <alignment horizontal="center" wrapText="1"/>
    </xf>
    <xf numFmtId="0" fontId="1" fillId="5" borderId="15" xfId="0" applyFont="1" applyFill="1" applyBorder="1"/>
    <xf numFmtId="4" fontId="1" fillId="5" borderId="15" xfId="0" applyNumberFormat="1" applyFont="1" applyFill="1" applyBorder="1"/>
    <xf numFmtId="4" fontId="1" fillId="5" borderId="26" xfId="0" applyNumberFormat="1" applyFont="1" applyFill="1" applyBorder="1"/>
    <xf numFmtId="0" fontId="1" fillId="0" borderId="21" xfId="0" applyFont="1" applyBorder="1"/>
    <xf numFmtId="4" fontId="1" fillId="0" borderId="10" xfId="0" applyNumberFormat="1" applyFont="1" applyBorder="1"/>
    <xf numFmtId="49" fontId="11" fillId="0" borderId="0" xfId="0" applyNumberFormat="1" applyFont="1"/>
    <xf numFmtId="49" fontId="7" fillId="0" borderId="0" xfId="0" applyNumberFormat="1" applyFont="1"/>
    <xf numFmtId="0" fontId="0" fillId="0" borderId="0" xfId="0" applyFill="1"/>
    <xf numFmtId="0" fontId="15" fillId="0" borderId="0" xfId="0" applyFont="1"/>
    <xf numFmtId="0" fontId="0" fillId="0" borderId="0" xfId="0" applyFill="1" applyAlignment="1"/>
    <xf numFmtId="0" fontId="16" fillId="9" borderId="0" xfId="0" applyFont="1" applyFill="1" applyBorder="1" applyAlignment="1"/>
    <xf numFmtId="0" fontId="17" fillId="0" borderId="0" xfId="0" applyFont="1" applyFill="1"/>
    <xf numFmtId="0" fontId="19" fillId="9" borderId="0" xfId="0" applyFont="1" applyFill="1" applyBorder="1" applyAlignment="1">
      <alignment horizontal="left"/>
    </xf>
    <xf numFmtId="0" fontId="20" fillId="0" borderId="8" xfId="0" applyFont="1" applyFill="1" applyBorder="1"/>
    <xf numFmtId="0" fontId="21" fillId="0" borderId="0" xfId="0" applyFont="1" applyFill="1"/>
    <xf numFmtId="0" fontId="24" fillId="0" borderId="1" xfId="0" applyFont="1" applyFill="1" applyBorder="1"/>
    <xf numFmtId="0" fontId="22" fillId="0" borderId="5" xfId="0" applyFont="1" applyFill="1" applyBorder="1"/>
    <xf numFmtId="0" fontId="15" fillId="0" borderId="5" xfId="0" applyFont="1" applyBorder="1"/>
    <xf numFmtId="0" fontId="15" fillId="0" borderId="6" xfId="0" applyFont="1" applyBorder="1"/>
    <xf numFmtId="0" fontId="18" fillId="0" borderId="3" xfId="0" applyFont="1" applyFill="1" applyBorder="1" applyAlignment="1">
      <alignment horizontal="left"/>
    </xf>
    <xf numFmtId="3" fontId="15" fillId="0" borderId="3" xfId="0" applyNumberFormat="1" applyFont="1" applyBorder="1"/>
    <xf numFmtId="0" fontId="15" fillId="0" borderId="3" xfId="0" applyFont="1" applyBorder="1"/>
    <xf numFmtId="0" fontId="15" fillId="0" borderId="10" xfId="0" applyFont="1" applyBorder="1"/>
    <xf numFmtId="0" fontId="15" fillId="0" borderId="8" xfId="0" applyFont="1" applyBorder="1"/>
    <xf numFmtId="0" fontId="16" fillId="0" borderId="3" xfId="0" applyFont="1" applyBorder="1"/>
    <xf numFmtId="0" fontId="24" fillId="0" borderId="8" xfId="0" applyFont="1" applyFill="1" applyBorder="1"/>
    <xf numFmtId="0" fontId="23" fillId="0" borderId="3" xfId="0" applyFont="1" applyFill="1" applyBorder="1"/>
    <xf numFmtId="0" fontId="25" fillId="0" borderId="8" xfId="0" applyFont="1" applyFill="1" applyBorder="1" applyAlignment="1">
      <alignment horizontal="left"/>
    </xf>
    <xf numFmtId="3" fontId="0" fillId="0" borderId="3" xfId="0" applyNumberFormat="1" applyBorder="1"/>
    <xf numFmtId="0" fontId="20" fillId="0" borderId="8" xfId="0" applyFont="1" applyFill="1" applyBorder="1" applyAlignment="1">
      <alignment horizontal="left"/>
    </xf>
    <xf numFmtId="3" fontId="15" fillId="0" borderId="3" xfId="0" applyNumberFormat="1" applyFont="1" applyFill="1" applyBorder="1"/>
    <xf numFmtId="0" fontId="16" fillId="0" borderId="3" xfId="0" applyFont="1" applyFill="1" applyBorder="1"/>
    <xf numFmtId="0" fontId="22" fillId="0" borderId="3" xfId="0" applyFont="1" applyFill="1" applyBorder="1"/>
    <xf numFmtId="3" fontId="0" fillId="0" borderId="10" xfId="0" applyNumberFormat="1" applyBorder="1"/>
    <xf numFmtId="3" fontId="15" fillId="0" borderId="10" xfId="0" applyNumberFormat="1" applyFont="1" applyBorder="1"/>
    <xf numFmtId="3" fontId="15" fillId="0" borderId="10" xfId="0" applyNumberFormat="1" applyFont="1" applyFill="1" applyBorder="1"/>
    <xf numFmtId="3" fontId="16" fillId="0" borderId="11" xfId="0" applyNumberFormat="1" applyFont="1" applyBorder="1"/>
    <xf numFmtId="3" fontId="16" fillId="0" borderId="12" xfId="0" applyNumberFormat="1" applyFont="1" applyBorder="1"/>
    <xf numFmtId="0" fontId="16" fillId="0" borderId="0" xfId="0" applyFont="1"/>
    <xf numFmtId="49" fontId="3" fillId="2" borderId="16" xfId="0" applyNumberFormat="1" applyFont="1" applyFill="1" applyBorder="1" applyAlignment="1">
      <alignment horizontal="center"/>
    </xf>
    <xf numFmtId="0" fontId="16" fillId="14" borderId="0" xfId="0" applyFont="1" applyFill="1" applyBorder="1" applyAlignment="1">
      <alignment horizontal="center" vertical="center"/>
    </xf>
    <xf numFmtId="4" fontId="4" fillId="0" borderId="3" xfId="0" applyNumberFormat="1" applyFont="1" applyFill="1" applyBorder="1"/>
    <xf numFmtId="0" fontId="5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13" fillId="2" borderId="18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13" fillId="5" borderId="15" xfId="0" applyFont="1" applyFill="1" applyBorder="1" applyAlignment="1">
      <alignment horizontal="center" vertical="center" wrapText="1"/>
    </xf>
    <xf numFmtId="49" fontId="14" fillId="0" borderId="0" xfId="0" applyNumberFormat="1" applyFont="1" applyAlignment="1">
      <alignment horizontal="right"/>
    </xf>
    <xf numFmtId="49" fontId="3" fillId="2" borderId="10" xfId="0" applyNumberFormat="1" applyFont="1" applyFill="1" applyBorder="1" applyAlignment="1">
      <alignment horizontal="center"/>
    </xf>
    <xf numFmtId="0" fontId="20" fillId="0" borderId="0" xfId="0" applyFont="1"/>
    <xf numFmtId="0" fontId="4" fillId="0" borderId="0" xfId="0" applyFont="1" applyFill="1" applyAlignment="1"/>
    <xf numFmtId="0" fontId="25" fillId="0" borderId="0" xfId="0" applyFont="1" applyFill="1"/>
    <xf numFmtId="49" fontId="3" fillId="0" borderId="0" xfId="0" applyNumberFormat="1" applyFont="1" applyFill="1"/>
    <xf numFmtId="0" fontId="25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28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7" fillId="0" borderId="0" xfId="0" applyFont="1" applyBorder="1" applyAlignment="1">
      <alignment horizontal="center"/>
    </xf>
    <xf numFmtId="0" fontId="26" fillId="5" borderId="0" xfId="0" applyFont="1" applyFill="1" applyBorder="1" applyAlignment="1">
      <alignment horizontal="center" vertical="center"/>
    </xf>
    <xf numFmtId="0" fontId="16" fillId="0" borderId="9" xfId="0" applyFont="1" applyBorder="1" applyAlignment="1">
      <alignment horizontal="right"/>
    </xf>
    <xf numFmtId="0" fontId="16" fillId="0" borderId="11" xfId="0" applyFont="1" applyBorder="1" applyAlignment="1">
      <alignment horizontal="right"/>
    </xf>
    <xf numFmtId="0" fontId="18" fillId="10" borderId="0" xfId="0" applyFont="1" applyFill="1" applyBorder="1" applyAlignment="1">
      <alignment horizontal="center" vertical="center"/>
    </xf>
    <xf numFmtId="0" fontId="18" fillId="11" borderId="0" xfId="0" applyFont="1" applyFill="1" applyBorder="1" applyAlignment="1">
      <alignment horizontal="center" vertical="center"/>
    </xf>
    <xf numFmtId="0" fontId="18" fillId="12" borderId="0" xfId="0" applyFont="1" applyFill="1" applyBorder="1" applyAlignment="1">
      <alignment horizontal="center" vertical="center"/>
    </xf>
    <xf numFmtId="0" fontId="18" fillId="13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4" fillId="6" borderId="1" xfId="0" applyFont="1" applyFill="1" applyBorder="1" applyAlignment="1">
      <alignment horizontal="center"/>
    </xf>
    <xf numFmtId="0" fontId="14" fillId="6" borderId="5" xfId="0" applyFont="1" applyFill="1" applyBorder="1" applyAlignment="1">
      <alignment horizontal="center"/>
    </xf>
    <xf numFmtId="0" fontId="14" fillId="6" borderId="22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3" fillId="6" borderId="19" xfId="0" applyFont="1" applyFill="1" applyBorder="1" applyAlignment="1">
      <alignment horizontal="center"/>
    </xf>
    <xf numFmtId="0" fontId="3" fillId="6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P20"/>
  <sheetViews>
    <sheetView tabSelected="1" workbookViewId="0">
      <selection activeCell="C11" sqref="C11"/>
    </sheetView>
  </sheetViews>
  <sheetFormatPr baseColWidth="10" defaultRowHeight="12.75"/>
  <cols>
    <col min="1" max="1" width="4.7109375" style="48" bestFit="1" customWidth="1"/>
    <col min="2" max="2" width="35.140625" style="69" customWidth="1"/>
    <col min="3" max="3" width="19" style="69" customWidth="1"/>
    <col min="4" max="4" width="13" style="69" customWidth="1"/>
    <col min="5" max="5" width="8.85546875" style="69" bestFit="1" customWidth="1"/>
    <col min="6" max="6" width="7.5703125" style="69" bestFit="1" customWidth="1"/>
    <col min="7" max="10" width="7.28515625" style="69" bestFit="1" customWidth="1"/>
    <col min="11" max="11" width="7.7109375" style="69" customWidth="1"/>
    <col min="12" max="14" width="7.28515625" style="69" bestFit="1" customWidth="1"/>
    <col min="15" max="15" width="8.42578125" style="69" bestFit="1" customWidth="1"/>
    <col min="16" max="16384" width="11.42578125" style="69"/>
  </cols>
  <sheetData>
    <row r="1" spans="1:16" ht="18">
      <c r="B1" s="123" t="s">
        <v>48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</row>
    <row r="2" spans="1:16" s="71" customFormat="1">
      <c r="A2" s="48"/>
      <c r="B2" s="124" t="s">
        <v>151</v>
      </c>
      <c r="C2" s="124" t="s">
        <v>152</v>
      </c>
      <c r="D2" s="101" t="s">
        <v>49</v>
      </c>
      <c r="E2" s="101" t="s">
        <v>50</v>
      </c>
      <c r="F2" s="101" t="s">
        <v>51</v>
      </c>
      <c r="G2" s="101" t="s">
        <v>52</v>
      </c>
      <c r="H2" s="101" t="s">
        <v>53</v>
      </c>
      <c r="I2" s="101" t="s">
        <v>54</v>
      </c>
      <c r="J2" s="101" t="s">
        <v>55</v>
      </c>
      <c r="K2" s="101" t="s">
        <v>56</v>
      </c>
      <c r="L2" s="101" t="s">
        <v>57</v>
      </c>
      <c r="M2" s="101" t="s">
        <v>58</v>
      </c>
      <c r="N2" s="101" t="s">
        <v>59</v>
      </c>
      <c r="O2" s="101" t="s">
        <v>60</v>
      </c>
      <c r="P2" s="69"/>
    </row>
    <row r="3" spans="1:16" s="73" customFormat="1" ht="14.25">
      <c r="A3" s="119"/>
      <c r="B3" s="124"/>
      <c r="C3" s="124"/>
      <c r="D3" s="127" t="s">
        <v>61</v>
      </c>
      <c r="E3" s="127"/>
      <c r="F3" s="128" t="s">
        <v>62</v>
      </c>
      <c r="G3" s="128"/>
      <c r="H3" s="128"/>
      <c r="I3" s="128"/>
      <c r="J3" s="129" t="s">
        <v>63</v>
      </c>
      <c r="K3" s="129"/>
      <c r="L3" s="129"/>
      <c r="M3" s="130" t="s">
        <v>64</v>
      </c>
      <c r="N3" s="130"/>
      <c r="O3" s="130"/>
      <c r="P3" s="69"/>
    </row>
    <row r="4" spans="1:16" ht="13.5" thickBot="1"/>
    <row r="5" spans="1:16" ht="13.5" thickTop="1">
      <c r="B5" s="76" t="s">
        <v>79</v>
      </c>
      <c r="C5" s="77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9"/>
    </row>
    <row r="6" spans="1:16" ht="15">
      <c r="A6" s="120" t="s">
        <v>219</v>
      </c>
      <c r="B6" s="88" t="s">
        <v>80</v>
      </c>
      <c r="C6" s="80" t="s">
        <v>65</v>
      </c>
      <c r="D6" s="89"/>
      <c r="E6" s="82"/>
      <c r="F6" s="82"/>
      <c r="G6" s="82"/>
      <c r="H6" s="82"/>
      <c r="I6" s="82"/>
      <c r="J6" s="82"/>
      <c r="K6" s="82"/>
      <c r="L6" s="82"/>
      <c r="M6" s="89">
        <v>10000</v>
      </c>
      <c r="N6" s="89">
        <v>10000</v>
      </c>
      <c r="O6" s="94">
        <v>10000</v>
      </c>
    </row>
    <row r="7" spans="1:16">
      <c r="B7" s="88" t="s">
        <v>81</v>
      </c>
      <c r="C7" s="80" t="s">
        <v>66</v>
      </c>
      <c r="D7" s="81"/>
      <c r="E7" s="82"/>
      <c r="F7" s="82"/>
      <c r="G7" s="82"/>
      <c r="H7" s="82"/>
      <c r="I7" s="82"/>
      <c r="J7" s="82"/>
      <c r="K7" s="82"/>
      <c r="L7" s="82"/>
      <c r="M7" s="81">
        <v>2663</v>
      </c>
      <c r="N7" s="81">
        <v>2663</v>
      </c>
      <c r="O7" s="95">
        <v>2663</v>
      </c>
    </row>
    <row r="8" spans="1:16">
      <c r="B8" s="88" t="s">
        <v>82</v>
      </c>
      <c r="C8" s="80" t="s">
        <v>67</v>
      </c>
      <c r="D8" s="81"/>
      <c r="E8" s="82"/>
      <c r="F8" s="82"/>
      <c r="G8" s="82"/>
      <c r="H8" s="82"/>
      <c r="I8" s="82"/>
      <c r="J8" s="82"/>
      <c r="K8" s="82"/>
      <c r="L8" s="82"/>
      <c r="M8" s="81">
        <v>2663</v>
      </c>
      <c r="N8" s="81">
        <v>2663</v>
      </c>
      <c r="O8" s="95">
        <v>2663</v>
      </c>
    </row>
    <row r="9" spans="1:16">
      <c r="B9" s="90" t="s">
        <v>83</v>
      </c>
      <c r="C9" s="80" t="s">
        <v>68</v>
      </c>
      <c r="D9" s="81"/>
      <c r="E9" s="82"/>
      <c r="F9" s="82"/>
      <c r="G9" s="82"/>
      <c r="H9" s="82"/>
      <c r="I9" s="82"/>
      <c r="J9" s="82"/>
      <c r="K9" s="82"/>
      <c r="L9" s="82"/>
      <c r="M9" s="81">
        <v>4000</v>
      </c>
      <c r="N9" s="81">
        <v>4000</v>
      </c>
      <c r="O9" s="95">
        <v>4000</v>
      </c>
    </row>
    <row r="10" spans="1:16">
      <c r="B10" s="90" t="s">
        <v>84</v>
      </c>
      <c r="C10" s="80" t="s">
        <v>70</v>
      </c>
      <c r="D10" s="81"/>
      <c r="E10" s="82"/>
      <c r="F10" s="82"/>
      <c r="G10" s="82"/>
      <c r="H10" s="82"/>
      <c r="I10" s="82"/>
      <c r="J10" s="82"/>
      <c r="K10" s="82"/>
      <c r="L10" s="82"/>
      <c r="M10" s="81">
        <v>4000</v>
      </c>
      <c r="N10" s="81">
        <v>4000</v>
      </c>
      <c r="O10" s="95">
        <v>4000</v>
      </c>
    </row>
    <row r="11" spans="1:16">
      <c r="B11" s="90" t="s">
        <v>69</v>
      </c>
      <c r="C11" s="80" t="s">
        <v>71</v>
      </c>
      <c r="D11" s="91"/>
      <c r="E11" s="82"/>
      <c r="F11" s="82"/>
      <c r="G11" s="82"/>
      <c r="H11" s="82"/>
      <c r="I11" s="82"/>
      <c r="J11" s="82"/>
      <c r="K11" s="82"/>
      <c r="L11" s="82"/>
      <c r="M11" s="91">
        <v>2663</v>
      </c>
      <c r="N11" s="91">
        <v>2663</v>
      </c>
      <c r="O11" s="96">
        <v>2663</v>
      </c>
    </row>
    <row r="12" spans="1:16">
      <c r="B12" s="90" t="s">
        <v>85</v>
      </c>
      <c r="C12" s="80" t="s">
        <v>72</v>
      </c>
      <c r="D12" s="91"/>
      <c r="E12" s="82"/>
      <c r="F12" s="82"/>
      <c r="G12" s="82"/>
      <c r="H12" s="82"/>
      <c r="I12" s="82"/>
      <c r="J12" s="82"/>
      <c r="K12" s="82"/>
      <c r="L12" s="82"/>
      <c r="M12" s="91">
        <v>2663</v>
      </c>
      <c r="N12" s="91">
        <v>2663</v>
      </c>
      <c r="O12" s="96">
        <v>2663</v>
      </c>
    </row>
    <row r="13" spans="1:16">
      <c r="B13" s="84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3"/>
    </row>
    <row r="14" spans="1:16" s="99" customFormat="1" ht="13.5" thickBot="1">
      <c r="A14" s="121"/>
      <c r="B14" s="125" t="s">
        <v>86</v>
      </c>
      <c r="C14" s="126"/>
      <c r="D14" s="97">
        <f t="shared" ref="D14:O14" si="0">SUM(D6:D13)</f>
        <v>0</v>
      </c>
      <c r="E14" s="97">
        <f t="shared" si="0"/>
        <v>0</v>
      </c>
      <c r="F14" s="97">
        <f t="shared" si="0"/>
        <v>0</v>
      </c>
      <c r="G14" s="97">
        <f t="shared" si="0"/>
        <v>0</v>
      </c>
      <c r="H14" s="97">
        <f t="shared" si="0"/>
        <v>0</v>
      </c>
      <c r="I14" s="97">
        <f t="shared" si="0"/>
        <v>0</v>
      </c>
      <c r="J14" s="97">
        <f t="shared" si="0"/>
        <v>0</v>
      </c>
      <c r="K14" s="97">
        <f t="shared" si="0"/>
        <v>0</v>
      </c>
      <c r="L14" s="97">
        <f t="shared" si="0"/>
        <v>0</v>
      </c>
      <c r="M14" s="97">
        <f t="shared" si="0"/>
        <v>28652</v>
      </c>
      <c r="N14" s="97">
        <f t="shared" si="0"/>
        <v>28652</v>
      </c>
      <c r="O14" s="98">
        <f t="shared" si="0"/>
        <v>28652</v>
      </c>
      <c r="P14" s="69"/>
    </row>
    <row r="15" spans="1:16" ht="13.5" thickTop="1"/>
    <row r="16" spans="1:16">
      <c r="A16" s="120" t="s">
        <v>34</v>
      </c>
      <c r="B16" s="115" t="s">
        <v>221</v>
      </c>
    </row>
    <row r="17" spans="1:2">
      <c r="A17" s="120" t="s">
        <v>33</v>
      </c>
      <c r="B17" s="115" t="s">
        <v>220</v>
      </c>
    </row>
    <row r="20" spans="1:2">
      <c r="B20" s="12"/>
    </row>
  </sheetData>
  <mergeCells count="8">
    <mergeCell ref="B1:O1"/>
    <mergeCell ref="B2:B3"/>
    <mergeCell ref="C2:C3"/>
    <mergeCell ref="B14:C14"/>
    <mergeCell ref="D3:E3"/>
    <mergeCell ref="F3:I3"/>
    <mergeCell ref="J3:L3"/>
    <mergeCell ref="M3:O3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S88"/>
  <sheetViews>
    <sheetView workbookViewId="0">
      <pane xSplit="1" ySplit="5" topLeftCell="B32" activePane="bottomRight" state="frozen"/>
      <selection pane="topRight" activeCell="B1" sqref="B1"/>
      <selection pane="bottomLeft" activeCell="A6" sqref="A6"/>
      <selection pane="bottomRight" activeCell="B43" sqref="B43"/>
    </sheetView>
  </sheetViews>
  <sheetFormatPr baseColWidth="10" defaultColWidth="11.42578125" defaultRowHeight="13.5"/>
  <cols>
    <col min="1" max="1" width="36.7109375" style="20" customWidth="1"/>
    <col min="2" max="2" width="9.7109375" style="12" customWidth="1"/>
    <col min="3" max="3" width="7.85546875" style="12" customWidth="1"/>
    <col min="4" max="4" width="12.85546875" style="12" customWidth="1"/>
    <col min="5" max="5" width="12" style="12" customWidth="1"/>
    <col min="6" max="6" width="10.28515625" style="12" customWidth="1"/>
    <col min="7" max="7" width="8.7109375" style="12" bestFit="1" customWidth="1"/>
    <col min="8" max="8" width="2.7109375" style="12" bestFit="1" customWidth="1"/>
    <col min="9" max="9" width="8.7109375" style="12" bestFit="1" customWidth="1"/>
    <col min="10" max="11" width="8.7109375" style="12" customWidth="1"/>
    <col min="12" max="12" width="8" style="12" customWidth="1"/>
    <col min="13" max="13" width="8.7109375" style="12" bestFit="1" customWidth="1"/>
    <col min="14" max="14" width="9" style="12" customWidth="1"/>
    <col min="15" max="15" width="12.140625" style="30" customWidth="1"/>
    <col min="16" max="16" width="9.140625" style="12" bestFit="1" customWidth="1"/>
    <col min="17" max="17" width="9.28515625" style="12" bestFit="1" customWidth="1"/>
    <col min="18" max="18" width="8.7109375" style="12" bestFit="1" customWidth="1"/>
    <col min="19" max="19" width="12.140625" style="30" customWidth="1"/>
    <col min="20" max="20" width="12.5703125" style="30" customWidth="1"/>
    <col min="21" max="21" width="3.7109375" style="12" customWidth="1"/>
    <col min="22" max="22" width="10.42578125" style="12" customWidth="1"/>
    <col min="23" max="23" width="10.140625" style="12" customWidth="1"/>
    <col min="24" max="24" width="9.140625" style="12" customWidth="1"/>
    <col min="25" max="25" width="10" style="12" customWidth="1"/>
    <col min="26" max="26" width="8.5703125" style="12" customWidth="1"/>
    <col min="27" max="16384" width="11.42578125" style="12"/>
  </cols>
  <sheetData>
    <row r="1" spans="1:45" ht="21" thickBot="1">
      <c r="A1" s="131" t="s">
        <v>203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</row>
    <row r="2" spans="1:45" s="2" customFormat="1" ht="15.75" thickTop="1">
      <c r="A2" s="1"/>
      <c r="B2" s="132" t="s">
        <v>0</v>
      </c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4"/>
      <c r="P2" s="135" t="s">
        <v>1</v>
      </c>
      <c r="Q2" s="136"/>
      <c r="R2" s="136"/>
      <c r="S2" s="137"/>
      <c r="T2" s="31"/>
      <c r="U2" s="47"/>
      <c r="V2" s="138" t="s">
        <v>31</v>
      </c>
      <c r="W2" s="139"/>
      <c r="X2" s="139"/>
      <c r="Y2" s="139"/>
      <c r="Z2" s="140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</row>
    <row r="3" spans="1:45" s="2" customFormat="1" ht="61.5" customHeight="1">
      <c r="A3" s="3" t="s">
        <v>2</v>
      </c>
      <c r="B3" s="4" t="s">
        <v>3</v>
      </c>
      <c r="C3" s="5" t="s">
        <v>4</v>
      </c>
      <c r="D3" s="5" t="s">
        <v>6</v>
      </c>
      <c r="E3" s="5" t="s">
        <v>7</v>
      </c>
      <c r="F3" s="5" t="s">
        <v>8</v>
      </c>
      <c r="G3" s="5" t="s">
        <v>9</v>
      </c>
      <c r="H3" s="5"/>
      <c r="I3" s="5" t="s">
        <v>10</v>
      </c>
      <c r="J3" s="5" t="s">
        <v>113</v>
      </c>
      <c r="K3" s="5" t="s">
        <v>114</v>
      </c>
      <c r="L3" s="5" t="s">
        <v>11</v>
      </c>
      <c r="M3" s="5" t="s">
        <v>12</v>
      </c>
      <c r="N3" s="5" t="s">
        <v>13</v>
      </c>
      <c r="O3" s="54" t="s">
        <v>14</v>
      </c>
      <c r="P3" s="6" t="s">
        <v>40</v>
      </c>
      <c r="Q3" s="5" t="s">
        <v>39</v>
      </c>
      <c r="R3" s="5" t="s">
        <v>32</v>
      </c>
      <c r="S3" s="28" t="s">
        <v>15</v>
      </c>
      <c r="T3" s="32" t="s">
        <v>16</v>
      </c>
      <c r="U3" s="47"/>
      <c r="V3" s="35" t="s">
        <v>28</v>
      </c>
      <c r="W3" s="53" t="s">
        <v>27</v>
      </c>
      <c r="X3" s="5" t="s">
        <v>5</v>
      </c>
      <c r="Y3" s="5" t="s">
        <v>29</v>
      </c>
      <c r="Z3" s="36" t="s">
        <v>30</v>
      </c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</row>
    <row r="4" spans="1:45" s="2" customFormat="1" ht="14.25" customHeight="1">
      <c r="A4" s="3"/>
      <c r="B4" s="45" t="s">
        <v>33</v>
      </c>
      <c r="C4" s="27"/>
      <c r="D4" s="27"/>
      <c r="E4" s="34"/>
      <c r="F4" s="34"/>
      <c r="G4" s="34"/>
      <c r="H4" s="34"/>
      <c r="I4" s="45" t="s">
        <v>35</v>
      </c>
      <c r="J4" s="45" t="s">
        <v>205</v>
      </c>
      <c r="K4" s="45" t="s">
        <v>206</v>
      </c>
      <c r="L4" s="25"/>
      <c r="M4" s="25"/>
      <c r="N4" s="25"/>
      <c r="O4" s="55"/>
      <c r="P4" s="26"/>
      <c r="Q4" s="25"/>
      <c r="R4" s="45" t="s">
        <v>34</v>
      </c>
      <c r="S4" s="29"/>
      <c r="T4" s="32"/>
      <c r="U4" s="47"/>
      <c r="V4" s="46" t="s">
        <v>194</v>
      </c>
      <c r="W4" s="45" t="s">
        <v>193</v>
      </c>
      <c r="X4" s="45" t="s">
        <v>196</v>
      </c>
      <c r="Y4" s="45" t="s">
        <v>192</v>
      </c>
      <c r="Z4" s="114" t="s">
        <v>47</v>
      </c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</row>
    <row r="5" spans="1:45" s="9" customFormat="1" ht="34.5" thickBot="1">
      <c r="A5" s="24" t="s">
        <v>17</v>
      </c>
      <c r="B5" s="7" t="s">
        <v>18</v>
      </c>
      <c r="C5" s="8" t="s">
        <v>18</v>
      </c>
      <c r="D5" s="8" t="s">
        <v>18</v>
      </c>
      <c r="E5" s="8" t="s">
        <v>18</v>
      </c>
      <c r="F5" s="8" t="s">
        <v>18</v>
      </c>
      <c r="G5" s="8" t="s">
        <v>18</v>
      </c>
      <c r="H5" s="8"/>
      <c r="I5" s="8" t="s">
        <v>18</v>
      </c>
      <c r="J5" s="8" t="s">
        <v>18</v>
      </c>
      <c r="K5" s="8" t="s">
        <v>18</v>
      </c>
      <c r="L5" s="8" t="s">
        <v>18</v>
      </c>
      <c r="M5" s="8" t="s">
        <v>18</v>
      </c>
      <c r="N5" s="8" t="s">
        <v>18</v>
      </c>
      <c r="O5" s="56" t="s">
        <v>18</v>
      </c>
      <c r="P5" s="50" t="s">
        <v>18</v>
      </c>
      <c r="Q5" s="51" t="s">
        <v>18</v>
      </c>
      <c r="R5" s="51" t="s">
        <v>18</v>
      </c>
      <c r="S5" s="52" t="s">
        <v>18</v>
      </c>
      <c r="T5" s="60" t="s">
        <v>18</v>
      </c>
      <c r="U5" s="48"/>
      <c r="V5" s="37" t="s">
        <v>36</v>
      </c>
      <c r="W5" s="8" t="s">
        <v>37</v>
      </c>
      <c r="X5" s="8" t="s">
        <v>41</v>
      </c>
      <c r="Y5" s="8" t="s">
        <v>36</v>
      </c>
      <c r="Z5" s="38" t="s">
        <v>38</v>
      </c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</row>
    <row r="6" spans="1:45" ht="14.25" thickTop="1">
      <c r="A6" s="10" t="s">
        <v>19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57"/>
      <c r="P6" s="39"/>
      <c r="Q6" s="11"/>
      <c r="R6" s="11"/>
      <c r="S6" s="64"/>
      <c r="T6" s="61"/>
      <c r="U6" s="47"/>
      <c r="V6" s="39"/>
      <c r="W6" s="11"/>
      <c r="X6" s="11"/>
      <c r="Y6" s="11"/>
      <c r="Z6" s="40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</row>
    <row r="7" spans="1:45">
      <c r="A7" s="13" t="s">
        <v>104</v>
      </c>
      <c r="B7" s="14">
        <v>27437.55</v>
      </c>
      <c r="C7" s="14">
        <v>624</v>
      </c>
      <c r="D7" s="14">
        <v>31090</v>
      </c>
      <c r="E7" s="14">
        <v>11575</v>
      </c>
      <c r="F7" s="14">
        <v>4630</v>
      </c>
      <c r="G7" s="14">
        <v>3470</v>
      </c>
      <c r="H7" s="14"/>
      <c r="I7" s="14">
        <v>8000</v>
      </c>
      <c r="J7" s="14">
        <v>28940</v>
      </c>
      <c r="K7" s="14">
        <v>25000</v>
      </c>
      <c r="L7" s="14"/>
      <c r="M7" s="14"/>
      <c r="N7" s="14"/>
      <c r="O7" s="58">
        <f>SUM(B7:N7)</f>
        <v>140766.54999999999</v>
      </c>
      <c r="P7" s="41">
        <f>B7*0.05</f>
        <v>1371.8775000000001</v>
      </c>
      <c r="Q7" s="14">
        <f>B7*0.03</f>
        <v>823.12649999999996</v>
      </c>
      <c r="R7" s="14">
        <v>3277.46</v>
      </c>
      <c r="S7" s="65">
        <f>SUM(P7:R7)</f>
        <v>5472.4639999999999</v>
      </c>
      <c r="T7" s="62">
        <f>O7-S7</f>
        <v>135294.08599999998</v>
      </c>
      <c r="U7" s="15"/>
      <c r="V7" s="41">
        <f>B7/30*10</f>
        <v>9145.8499999999985</v>
      </c>
      <c r="W7" s="14">
        <v>0</v>
      </c>
      <c r="X7" s="102">
        <v>429.72</v>
      </c>
      <c r="Y7" s="14">
        <f>D7/30*10</f>
        <v>10363.333333333332</v>
      </c>
      <c r="Z7" s="42">
        <v>0</v>
      </c>
      <c r="AA7" s="49"/>
      <c r="AB7" s="49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</row>
    <row r="8" spans="1:45">
      <c r="A8" s="13" t="s">
        <v>105</v>
      </c>
      <c r="B8" s="14">
        <v>27437.55</v>
      </c>
      <c r="C8" s="14">
        <v>624</v>
      </c>
      <c r="D8" s="14">
        <v>31090</v>
      </c>
      <c r="E8" s="14">
        <v>11575</v>
      </c>
      <c r="F8" s="14">
        <v>4630</v>
      </c>
      <c r="G8" s="14">
        <v>3470</v>
      </c>
      <c r="H8" s="14"/>
      <c r="I8" s="14">
        <v>8000</v>
      </c>
      <c r="J8" s="14">
        <v>28940</v>
      </c>
      <c r="K8" s="14">
        <v>25000</v>
      </c>
      <c r="L8" s="14"/>
      <c r="M8" s="14">
        <v>30000</v>
      </c>
      <c r="N8" s="14"/>
      <c r="O8" s="58">
        <f t="shared" ref="O8:O43" si="0">SUM(B8:N8)</f>
        <v>170766.55</v>
      </c>
      <c r="P8" s="41">
        <f t="shared" ref="P8:P13" si="1">B8*0.05</f>
        <v>1371.8775000000001</v>
      </c>
      <c r="Q8" s="14">
        <f t="shared" ref="Q8:Q13" si="2">B8*0.03</f>
        <v>823.12649999999996</v>
      </c>
      <c r="R8" s="14">
        <v>3277.46</v>
      </c>
      <c r="S8" s="65">
        <f t="shared" ref="S8:S45" si="3">SUM(P8:R8)</f>
        <v>5472.4639999999999</v>
      </c>
      <c r="T8" s="62">
        <f t="shared" ref="T8:T13" si="4">O8-S8</f>
        <v>165294.08599999998</v>
      </c>
      <c r="U8" s="15"/>
      <c r="V8" s="41">
        <f t="shared" ref="V8:V13" si="5">B8/30*10</f>
        <v>9145.8499999999985</v>
      </c>
      <c r="W8" s="14">
        <v>0</v>
      </c>
      <c r="X8" s="102">
        <v>429.72</v>
      </c>
      <c r="Y8" s="14">
        <f t="shared" ref="Y8:Y13" si="6">D8/30*10</f>
        <v>10363.333333333332</v>
      </c>
      <c r="Z8" s="42">
        <v>0</v>
      </c>
      <c r="AA8" s="49"/>
      <c r="AB8" s="49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</row>
    <row r="9" spans="1:45">
      <c r="A9" s="13" t="s">
        <v>106</v>
      </c>
      <c r="B9" s="14">
        <v>27437.55</v>
      </c>
      <c r="C9" s="14">
        <v>624</v>
      </c>
      <c r="D9" s="14">
        <v>31090</v>
      </c>
      <c r="E9" s="14">
        <v>11575</v>
      </c>
      <c r="F9" s="14">
        <v>4630</v>
      </c>
      <c r="G9" s="14">
        <v>3470</v>
      </c>
      <c r="H9" s="14"/>
      <c r="I9" s="14">
        <v>8000</v>
      </c>
      <c r="J9" s="14">
        <v>28940</v>
      </c>
      <c r="K9" s="14">
        <v>25000</v>
      </c>
      <c r="L9" s="14"/>
      <c r="M9" s="16"/>
      <c r="N9" s="14"/>
      <c r="O9" s="58">
        <f t="shared" si="0"/>
        <v>140766.54999999999</v>
      </c>
      <c r="P9" s="41">
        <f t="shared" si="1"/>
        <v>1371.8775000000001</v>
      </c>
      <c r="Q9" s="14">
        <f t="shared" si="2"/>
        <v>823.12649999999996</v>
      </c>
      <c r="R9" s="14">
        <v>3277.46</v>
      </c>
      <c r="S9" s="65">
        <f t="shared" si="3"/>
        <v>5472.4639999999999</v>
      </c>
      <c r="T9" s="62">
        <f t="shared" si="4"/>
        <v>135294.08599999998</v>
      </c>
      <c r="U9" s="15"/>
      <c r="V9" s="41">
        <f t="shared" si="5"/>
        <v>9145.8499999999985</v>
      </c>
      <c r="W9" s="14">
        <v>0</v>
      </c>
      <c r="X9" s="102">
        <v>429.72</v>
      </c>
      <c r="Y9" s="14">
        <f t="shared" si="6"/>
        <v>10363.333333333332</v>
      </c>
      <c r="Z9" s="42">
        <v>0</v>
      </c>
      <c r="AA9" s="49"/>
      <c r="AB9" s="49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</row>
    <row r="10" spans="1:45">
      <c r="A10" s="13" t="s">
        <v>107</v>
      </c>
      <c r="B10" s="14">
        <v>27437.55</v>
      </c>
      <c r="C10" s="14">
        <v>624</v>
      </c>
      <c r="D10" s="14">
        <v>31090</v>
      </c>
      <c r="E10" s="14">
        <v>11575</v>
      </c>
      <c r="F10" s="14">
        <v>4630</v>
      </c>
      <c r="G10" s="14">
        <v>3470</v>
      </c>
      <c r="H10" s="14"/>
      <c r="I10" s="14">
        <v>8000</v>
      </c>
      <c r="J10" s="14">
        <v>28940</v>
      </c>
      <c r="K10" s="14">
        <v>25000</v>
      </c>
      <c r="L10" s="14"/>
      <c r="M10" s="14"/>
      <c r="N10" s="14"/>
      <c r="O10" s="58">
        <f t="shared" si="0"/>
        <v>140766.54999999999</v>
      </c>
      <c r="P10" s="41">
        <f t="shared" si="1"/>
        <v>1371.8775000000001</v>
      </c>
      <c r="Q10" s="14">
        <f t="shared" si="2"/>
        <v>823.12649999999996</v>
      </c>
      <c r="R10" s="14">
        <v>3277.46</v>
      </c>
      <c r="S10" s="65">
        <f t="shared" si="3"/>
        <v>5472.4639999999999</v>
      </c>
      <c r="T10" s="62">
        <f t="shared" si="4"/>
        <v>135294.08599999998</v>
      </c>
      <c r="U10" s="15"/>
      <c r="V10" s="41">
        <f t="shared" si="5"/>
        <v>9145.8499999999985</v>
      </c>
      <c r="W10" s="14">
        <v>0</v>
      </c>
      <c r="X10" s="102">
        <v>429.72</v>
      </c>
      <c r="Y10" s="14">
        <f t="shared" si="6"/>
        <v>10363.333333333332</v>
      </c>
      <c r="Z10" s="42">
        <v>0</v>
      </c>
      <c r="AA10" s="49"/>
      <c r="AB10" s="49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</row>
    <row r="11" spans="1:45">
      <c r="A11" s="13" t="s">
        <v>108</v>
      </c>
      <c r="B11" s="14">
        <v>27437.55</v>
      </c>
      <c r="C11" s="14">
        <v>624</v>
      </c>
      <c r="D11" s="14">
        <v>31090</v>
      </c>
      <c r="E11" s="14">
        <v>11575</v>
      </c>
      <c r="F11" s="14">
        <v>4630</v>
      </c>
      <c r="G11" s="14">
        <v>3470</v>
      </c>
      <c r="H11" s="14"/>
      <c r="I11" s="14">
        <v>8000</v>
      </c>
      <c r="J11" s="14">
        <v>28940</v>
      </c>
      <c r="K11" s="14">
        <v>25000</v>
      </c>
      <c r="L11" s="14"/>
      <c r="M11" s="14"/>
      <c r="N11" s="14"/>
      <c r="O11" s="58">
        <f t="shared" si="0"/>
        <v>140766.54999999999</v>
      </c>
      <c r="P11" s="41">
        <f t="shared" si="1"/>
        <v>1371.8775000000001</v>
      </c>
      <c r="Q11" s="14">
        <f t="shared" si="2"/>
        <v>823.12649999999996</v>
      </c>
      <c r="R11" s="14">
        <v>3277.46</v>
      </c>
      <c r="S11" s="65">
        <f t="shared" si="3"/>
        <v>5472.4639999999999</v>
      </c>
      <c r="T11" s="62">
        <f t="shared" si="4"/>
        <v>135294.08599999998</v>
      </c>
      <c r="U11" s="15"/>
      <c r="V11" s="41">
        <f t="shared" si="5"/>
        <v>9145.8499999999985</v>
      </c>
      <c r="W11" s="14">
        <v>0</v>
      </c>
      <c r="X11" s="102">
        <v>429.72</v>
      </c>
      <c r="Y11" s="14">
        <f t="shared" si="6"/>
        <v>10363.333333333332</v>
      </c>
      <c r="Z11" s="42">
        <v>0</v>
      </c>
      <c r="AA11" s="15"/>
      <c r="AB11" s="15"/>
    </row>
    <row r="12" spans="1:45">
      <c r="A12" s="13" t="s">
        <v>109</v>
      </c>
      <c r="B12" s="14">
        <v>27437.55</v>
      </c>
      <c r="C12" s="14">
        <v>624</v>
      </c>
      <c r="D12" s="14">
        <v>31090</v>
      </c>
      <c r="E12" s="14">
        <v>11575</v>
      </c>
      <c r="F12" s="14">
        <v>4630</v>
      </c>
      <c r="G12" s="14">
        <v>3470</v>
      </c>
      <c r="H12" s="14"/>
      <c r="I12" s="14">
        <v>8000</v>
      </c>
      <c r="J12" s="14">
        <v>28940</v>
      </c>
      <c r="K12" s="14">
        <v>25000</v>
      </c>
      <c r="L12" s="14"/>
      <c r="M12" s="14"/>
      <c r="N12" s="14">
        <v>10500</v>
      </c>
      <c r="O12" s="58">
        <f t="shared" si="0"/>
        <v>151266.54999999999</v>
      </c>
      <c r="P12" s="41">
        <f t="shared" si="1"/>
        <v>1371.8775000000001</v>
      </c>
      <c r="Q12" s="14">
        <f t="shared" si="2"/>
        <v>823.12649999999996</v>
      </c>
      <c r="R12" s="14">
        <v>3277.46</v>
      </c>
      <c r="S12" s="65">
        <f t="shared" si="3"/>
        <v>5472.4639999999999</v>
      </c>
      <c r="T12" s="62">
        <f t="shared" si="4"/>
        <v>145794.08599999998</v>
      </c>
      <c r="U12" s="15"/>
      <c r="V12" s="41">
        <f t="shared" si="5"/>
        <v>9145.8499999999985</v>
      </c>
      <c r="W12" s="14">
        <v>0</v>
      </c>
      <c r="X12" s="102">
        <v>429.72</v>
      </c>
      <c r="Y12" s="14">
        <f t="shared" si="6"/>
        <v>10363.333333333332</v>
      </c>
      <c r="Z12" s="42">
        <v>0</v>
      </c>
      <c r="AA12" s="15"/>
      <c r="AB12" s="15"/>
    </row>
    <row r="13" spans="1:45">
      <c r="A13" s="13" t="s">
        <v>83</v>
      </c>
      <c r="B13" s="14">
        <v>27437.55</v>
      </c>
      <c r="C13" s="14">
        <v>624</v>
      </c>
      <c r="D13" s="14">
        <v>31090</v>
      </c>
      <c r="E13" s="14">
        <v>11575</v>
      </c>
      <c r="F13" s="14">
        <v>4630</v>
      </c>
      <c r="G13" s="14">
        <v>3470</v>
      </c>
      <c r="H13" s="14"/>
      <c r="I13" s="14">
        <v>8000</v>
      </c>
      <c r="J13" s="14">
        <v>28940</v>
      </c>
      <c r="K13" s="14">
        <v>25000</v>
      </c>
      <c r="L13" s="14">
        <v>4000</v>
      </c>
      <c r="M13" s="14"/>
      <c r="N13" s="14"/>
      <c r="O13" s="58">
        <f t="shared" si="0"/>
        <v>144766.54999999999</v>
      </c>
      <c r="P13" s="41">
        <f t="shared" si="1"/>
        <v>1371.8775000000001</v>
      </c>
      <c r="Q13" s="14">
        <f t="shared" si="2"/>
        <v>823.12649999999996</v>
      </c>
      <c r="R13" s="14">
        <v>3277.46</v>
      </c>
      <c r="S13" s="65">
        <f t="shared" si="3"/>
        <v>5472.4639999999999</v>
      </c>
      <c r="T13" s="62">
        <f t="shared" si="4"/>
        <v>139294.08599999998</v>
      </c>
      <c r="U13" s="15"/>
      <c r="V13" s="41">
        <f t="shared" si="5"/>
        <v>9145.8499999999985</v>
      </c>
      <c r="W13" s="14">
        <v>0</v>
      </c>
      <c r="X13" s="102">
        <v>429.72</v>
      </c>
      <c r="Y13" s="14">
        <f t="shared" si="6"/>
        <v>10363.333333333332</v>
      </c>
      <c r="Z13" s="42">
        <v>0</v>
      </c>
      <c r="AA13" s="15"/>
      <c r="AB13" s="15"/>
    </row>
    <row r="14" spans="1:45">
      <c r="A14" s="17" t="s">
        <v>20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58"/>
      <c r="P14" s="41"/>
      <c r="Q14" s="14"/>
      <c r="R14" s="14"/>
      <c r="S14" s="65"/>
      <c r="T14" s="62"/>
      <c r="U14" s="15"/>
      <c r="V14" s="41"/>
      <c r="W14" s="14"/>
      <c r="X14" s="102"/>
      <c r="Y14" s="14"/>
      <c r="Z14" s="42"/>
      <c r="AA14" s="15"/>
      <c r="AB14" s="15"/>
    </row>
    <row r="15" spans="1:45">
      <c r="A15" s="13" t="s">
        <v>87</v>
      </c>
      <c r="B15" s="14">
        <v>27437.55</v>
      </c>
      <c r="C15" s="14">
        <v>624</v>
      </c>
      <c r="D15" s="14">
        <v>31090</v>
      </c>
      <c r="E15" s="14">
        <v>11575</v>
      </c>
      <c r="F15" s="14">
        <v>4630</v>
      </c>
      <c r="G15" s="14">
        <v>3470</v>
      </c>
      <c r="H15" s="14"/>
      <c r="I15" s="14">
        <v>8000</v>
      </c>
      <c r="J15" s="14">
        <v>28940</v>
      </c>
      <c r="K15" s="14">
        <v>25000</v>
      </c>
      <c r="L15" s="14"/>
      <c r="M15" s="16"/>
      <c r="N15" s="14"/>
      <c r="O15" s="58">
        <f t="shared" si="0"/>
        <v>140766.54999999999</v>
      </c>
      <c r="P15" s="41">
        <f t="shared" ref="P15:P32" si="7">B15*0.05</f>
        <v>1371.8775000000001</v>
      </c>
      <c r="Q15" s="14">
        <f t="shared" ref="Q15:Q32" si="8">B15*0.03</f>
        <v>823.12649999999996</v>
      </c>
      <c r="R15" s="14">
        <v>3277.46</v>
      </c>
      <c r="S15" s="65">
        <f t="shared" si="3"/>
        <v>5472.4639999999999</v>
      </c>
      <c r="T15" s="62">
        <f>O15-S15</f>
        <v>135294.08599999998</v>
      </c>
      <c r="U15" s="15"/>
      <c r="V15" s="41">
        <f t="shared" ref="V15:V32" si="9">B15/30*10</f>
        <v>9145.8499999999985</v>
      </c>
      <c r="W15" s="14">
        <v>0</v>
      </c>
      <c r="X15" s="102">
        <v>429.72</v>
      </c>
      <c r="Y15" s="14">
        <f t="shared" ref="Y15:Y32" si="10">D15/30*10</f>
        <v>10363.333333333332</v>
      </c>
      <c r="Z15" s="42">
        <v>0</v>
      </c>
      <c r="AA15" s="15"/>
      <c r="AB15" s="15"/>
    </row>
    <row r="16" spans="1:45">
      <c r="A16" s="13" t="s">
        <v>88</v>
      </c>
      <c r="B16" s="14">
        <v>27437.55</v>
      </c>
      <c r="C16" s="14">
        <v>624</v>
      </c>
      <c r="D16" s="14">
        <v>31090</v>
      </c>
      <c r="E16" s="14">
        <v>11575</v>
      </c>
      <c r="F16" s="14">
        <v>4630</v>
      </c>
      <c r="G16" s="14">
        <v>3470</v>
      </c>
      <c r="H16" s="14"/>
      <c r="I16" s="14">
        <v>8000</v>
      </c>
      <c r="J16" s="14">
        <v>28940</v>
      </c>
      <c r="K16" s="14">
        <v>25000</v>
      </c>
      <c r="L16" s="14"/>
      <c r="M16" s="14"/>
      <c r="N16" s="14"/>
      <c r="O16" s="58">
        <f t="shared" si="0"/>
        <v>140766.54999999999</v>
      </c>
      <c r="P16" s="41">
        <f t="shared" si="7"/>
        <v>1371.8775000000001</v>
      </c>
      <c r="Q16" s="14">
        <f t="shared" si="8"/>
        <v>823.12649999999996</v>
      </c>
      <c r="R16" s="14">
        <v>3277.46</v>
      </c>
      <c r="S16" s="65">
        <f t="shared" si="3"/>
        <v>5472.4639999999999</v>
      </c>
      <c r="T16" s="62">
        <f>O16-S16</f>
        <v>135294.08599999998</v>
      </c>
      <c r="U16" s="15"/>
      <c r="V16" s="41">
        <f t="shared" si="9"/>
        <v>9145.8499999999985</v>
      </c>
      <c r="W16" s="14">
        <v>0</v>
      </c>
      <c r="X16" s="102">
        <v>429.72</v>
      </c>
      <c r="Y16" s="14">
        <f t="shared" si="10"/>
        <v>10363.333333333332</v>
      </c>
      <c r="Z16" s="42">
        <v>0</v>
      </c>
      <c r="AA16" s="15"/>
      <c r="AB16" s="15"/>
    </row>
    <row r="17" spans="1:28">
      <c r="A17" s="13" t="s">
        <v>89</v>
      </c>
      <c r="B17" s="14">
        <v>27437.55</v>
      </c>
      <c r="C17" s="14">
        <v>624</v>
      </c>
      <c r="D17" s="14">
        <v>31090</v>
      </c>
      <c r="E17" s="14">
        <v>11575</v>
      </c>
      <c r="F17" s="14">
        <v>4630</v>
      </c>
      <c r="G17" s="14">
        <v>3470</v>
      </c>
      <c r="H17" s="14"/>
      <c r="I17" s="14">
        <v>8000</v>
      </c>
      <c r="J17" s="14">
        <v>28940</v>
      </c>
      <c r="K17" s="14">
        <v>25000</v>
      </c>
      <c r="L17" s="14"/>
      <c r="M17" s="14"/>
      <c r="N17" s="14"/>
      <c r="O17" s="58">
        <f t="shared" si="0"/>
        <v>140766.54999999999</v>
      </c>
      <c r="P17" s="41">
        <f t="shared" si="7"/>
        <v>1371.8775000000001</v>
      </c>
      <c r="Q17" s="14">
        <f t="shared" si="8"/>
        <v>823.12649999999996</v>
      </c>
      <c r="R17" s="14">
        <v>3277.46</v>
      </c>
      <c r="S17" s="65">
        <f t="shared" si="3"/>
        <v>5472.4639999999999</v>
      </c>
      <c r="T17" s="62">
        <f>O17-S17</f>
        <v>135294.08599999998</v>
      </c>
      <c r="U17" s="15"/>
      <c r="V17" s="41">
        <f t="shared" si="9"/>
        <v>9145.8499999999985</v>
      </c>
      <c r="W17" s="14">
        <v>0</v>
      </c>
      <c r="X17" s="102">
        <v>429.72</v>
      </c>
      <c r="Y17" s="14">
        <f t="shared" si="10"/>
        <v>10363.333333333332</v>
      </c>
      <c r="Z17" s="42">
        <v>0</v>
      </c>
      <c r="AA17" s="15"/>
      <c r="AB17" s="15"/>
    </row>
    <row r="18" spans="1:28">
      <c r="A18" s="13" t="s">
        <v>90</v>
      </c>
      <c r="B18" s="14">
        <v>27437.55</v>
      </c>
      <c r="C18" s="14">
        <v>624</v>
      </c>
      <c r="D18" s="14">
        <v>31090</v>
      </c>
      <c r="E18" s="14">
        <v>11575</v>
      </c>
      <c r="F18" s="14">
        <v>4630</v>
      </c>
      <c r="G18" s="14">
        <v>3470</v>
      </c>
      <c r="H18" s="14"/>
      <c r="I18" s="14">
        <v>8000</v>
      </c>
      <c r="J18" s="14">
        <v>28940</v>
      </c>
      <c r="K18" s="14">
        <v>25000</v>
      </c>
      <c r="L18" s="14"/>
      <c r="M18" s="14"/>
      <c r="N18" s="14"/>
      <c r="O18" s="58">
        <f t="shared" si="0"/>
        <v>140766.54999999999</v>
      </c>
      <c r="P18" s="41">
        <f t="shared" si="7"/>
        <v>1371.8775000000001</v>
      </c>
      <c r="Q18" s="14">
        <f t="shared" si="8"/>
        <v>823.12649999999996</v>
      </c>
      <c r="R18" s="14">
        <v>3277.46</v>
      </c>
      <c r="S18" s="65">
        <f t="shared" si="3"/>
        <v>5472.4639999999999</v>
      </c>
      <c r="T18" s="62">
        <f>O18-S18</f>
        <v>135294.08599999998</v>
      </c>
      <c r="U18" s="15"/>
      <c r="V18" s="41">
        <f t="shared" si="9"/>
        <v>9145.8499999999985</v>
      </c>
      <c r="W18" s="14">
        <v>0</v>
      </c>
      <c r="X18" s="102">
        <v>429.72</v>
      </c>
      <c r="Y18" s="14">
        <f t="shared" si="10"/>
        <v>10363.333333333332</v>
      </c>
      <c r="Z18" s="42">
        <v>0</v>
      </c>
      <c r="AA18" s="15"/>
      <c r="AB18" s="15"/>
    </row>
    <row r="19" spans="1:28">
      <c r="A19" s="13" t="s">
        <v>91</v>
      </c>
      <c r="B19" s="14">
        <v>27437.55</v>
      </c>
      <c r="C19" s="14">
        <v>624</v>
      </c>
      <c r="D19" s="14">
        <v>31090</v>
      </c>
      <c r="E19" s="14">
        <v>11575</v>
      </c>
      <c r="F19" s="14">
        <v>4630</v>
      </c>
      <c r="G19" s="14">
        <v>3470</v>
      </c>
      <c r="H19" s="14"/>
      <c r="I19" s="14">
        <v>8000</v>
      </c>
      <c r="J19" s="14">
        <v>28940</v>
      </c>
      <c r="K19" s="14">
        <v>25000</v>
      </c>
      <c r="L19" s="14"/>
      <c r="M19" s="14"/>
      <c r="N19" s="14"/>
      <c r="O19" s="58">
        <f t="shared" si="0"/>
        <v>140766.54999999999</v>
      </c>
      <c r="P19" s="41">
        <f t="shared" si="7"/>
        <v>1371.8775000000001</v>
      </c>
      <c r="Q19" s="14">
        <f t="shared" si="8"/>
        <v>823.12649999999996</v>
      </c>
      <c r="R19" s="14">
        <v>3277.46</v>
      </c>
      <c r="S19" s="65">
        <f t="shared" si="3"/>
        <v>5472.4639999999999</v>
      </c>
      <c r="T19" s="62">
        <f>O19-S19</f>
        <v>135294.08599999998</v>
      </c>
      <c r="U19" s="15"/>
      <c r="V19" s="41">
        <f t="shared" si="9"/>
        <v>9145.8499999999985</v>
      </c>
      <c r="W19" s="14">
        <v>0</v>
      </c>
      <c r="X19" s="102">
        <v>429.72</v>
      </c>
      <c r="Y19" s="14">
        <f t="shared" si="10"/>
        <v>10363.333333333332</v>
      </c>
      <c r="Z19" s="42">
        <v>0</v>
      </c>
      <c r="AA19" s="15"/>
      <c r="AB19" s="15"/>
    </row>
    <row r="20" spans="1:28">
      <c r="A20" s="13" t="s">
        <v>80</v>
      </c>
      <c r="B20" s="14">
        <v>27437.55</v>
      </c>
      <c r="C20" s="14">
        <v>624</v>
      </c>
      <c r="D20" s="14">
        <v>31090</v>
      </c>
      <c r="E20" s="14">
        <v>11575</v>
      </c>
      <c r="F20" s="14">
        <v>4630</v>
      </c>
      <c r="G20" s="14">
        <v>3470</v>
      </c>
      <c r="H20" s="14"/>
      <c r="I20" s="14">
        <v>8000</v>
      </c>
      <c r="J20" s="14">
        <v>28940</v>
      </c>
      <c r="K20" s="14">
        <v>25000</v>
      </c>
      <c r="L20" s="14">
        <v>10000</v>
      </c>
      <c r="M20" s="14"/>
      <c r="N20" s="14"/>
      <c r="O20" s="58">
        <f t="shared" si="0"/>
        <v>150766.54999999999</v>
      </c>
      <c r="P20" s="41">
        <f t="shared" si="7"/>
        <v>1371.8775000000001</v>
      </c>
      <c r="Q20" s="14">
        <f t="shared" si="8"/>
        <v>823.12649999999996</v>
      </c>
      <c r="R20" s="14">
        <v>3277.46</v>
      </c>
      <c r="S20" s="65">
        <f t="shared" si="3"/>
        <v>5472.4639999999999</v>
      </c>
      <c r="T20" s="62">
        <f t="shared" ref="T20:T32" si="11">O20-S20</f>
        <v>145294.08599999998</v>
      </c>
      <c r="U20" s="15"/>
      <c r="V20" s="41">
        <f t="shared" si="9"/>
        <v>9145.8499999999985</v>
      </c>
      <c r="W20" s="14">
        <v>0</v>
      </c>
      <c r="X20" s="102">
        <v>429.72</v>
      </c>
      <c r="Y20" s="14">
        <f t="shared" si="10"/>
        <v>10363.333333333332</v>
      </c>
      <c r="Z20" s="42">
        <v>0</v>
      </c>
      <c r="AA20" s="15"/>
      <c r="AB20" s="15"/>
    </row>
    <row r="21" spans="1:28">
      <c r="A21" s="13" t="s">
        <v>92</v>
      </c>
      <c r="B21" s="14">
        <v>27437.55</v>
      </c>
      <c r="C21" s="14">
        <v>624</v>
      </c>
      <c r="D21" s="14">
        <v>31090</v>
      </c>
      <c r="E21" s="14">
        <v>11575</v>
      </c>
      <c r="F21" s="14">
        <v>4630</v>
      </c>
      <c r="G21" s="14">
        <v>3470</v>
      </c>
      <c r="H21" s="14"/>
      <c r="I21" s="14">
        <v>8000</v>
      </c>
      <c r="J21" s="14">
        <v>28940</v>
      </c>
      <c r="K21" s="14">
        <v>25000</v>
      </c>
      <c r="L21" s="14"/>
      <c r="M21" s="14"/>
      <c r="N21" s="14"/>
      <c r="O21" s="58">
        <f t="shared" si="0"/>
        <v>140766.54999999999</v>
      </c>
      <c r="P21" s="41">
        <f t="shared" si="7"/>
        <v>1371.8775000000001</v>
      </c>
      <c r="Q21" s="14">
        <f t="shared" si="8"/>
        <v>823.12649999999996</v>
      </c>
      <c r="R21" s="14">
        <v>3277.46</v>
      </c>
      <c r="S21" s="65">
        <f t="shared" si="3"/>
        <v>5472.4639999999999</v>
      </c>
      <c r="T21" s="62">
        <f t="shared" si="11"/>
        <v>135294.08599999998</v>
      </c>
      <c r="U21" s="15"/>
      <c r="V21" s="41">
        <f t="shared" si="9"/>
        <v>9145.8499999999985</v>
      </c>
      <c r="W21" s="14">
        <v>0</v>
      </c>
      <c r="X21" s="102">
        <v>429.72</v>
      </c>
      <c r="Y21" s="14">
        <f t="shared" si="10"/>
        <v>10363.333333333332</v>
      </c>
      <c r="Z21" s="42">
        <v>0</v>
      </c>
      <c r="AA21" s="15"/>
      <c r="AB21" s="15"/>
    </row>
    <row r="22" spans="1:28">
      <c r="A22" s="13" t="s">
        <v>93</v>
      </c>
      <c r="B22" s="14">
        <v>27437.55</v>
      </c>
      <c r="C22" s="14">
        <v>624</v>
      </c>
      <c r="D22" s="14">
        <v>31090</v>
      </c>
      <c r="E22" s="14">
        <v>11575</v>
      </c>
      <c r="F22" s="14">
        <v>4630</v>
      </c>
      <c r="G22" s="14">
        <v>3470</v>
      </c>
      <c r="H22" s="14"/>
      <c r="I22" s="14">
        <v>8000</v>
      </c>
      <c r="J22" s="14">
        <v>28940</v>
      </c>
      <c r="K22" s="14">
        <v>25000</v>
      </c>
      <c r="L22" s="14"/>
      <c r="M22" s="14"/>
      <c r="N22" s="14"/>
      <c r="O22" s="58">
        <f t="shared" si="0"/>
        <v>140766.54999999999</v>
      </c>
      <c r="P22" s="41">
        <f t="shared" si="7"/>
        <v>1371.8775000000001</v>
      </c>
      <c r="Q22" s="14">
        <f t="shared" si="8"/>
        <v>823.12649999999996</v>
      </c>
      <c r="R22" s="14">
        <v>3277.46</v>
      </c>
      <c r="S22" s="65">
        <f t="shared" si="3"/>
        <v>5472.4639999999999</v>
      </c>
      <c r="T22" s="62">
        <f t="shared" si="11"/>
        <v>135294.08599999998</v>
      </c>
      <c r="U22" s="15"/>
      <c r="V22" s="41">
        <f t="shared" si="9"/>
        <v>9145.8499999999985</v>
      </c>
      <c r="W22" s="14">
        <v>0</v>
      </c>
      <c r="X22" s="102">
        <v>429.72</v>
      </c>
      <c r="Y22" s="14">
        <f t="shared" si="10"/>
        <v>10363.333333333332</v>
      </c>
      <c r="Z22" s="42">
        <v>0</v>
      </c>
      <c r="AA22" s="15"/>
      <c r="AB22" s="15"/>
    </row>
    <row r="23" spans="1:28">
      <c r="A23" s="13" t="s">
        <v>94</v>
      </c>
      <c r="B23" s="14">
        <v>27437.55</v>
      </c>
      <c r="C23" s="14">
        <v>624</v>
      </c>
      <c r="D23" s="14">
        <v>31090</v>
      </c>
      <c r="E23" s="14">
        <v>11575</v>
      </c>
      <c r="F23" s="14">
        <v>4630</v>
      </c>
      <c r="G23" s="14">
        <v>3470</v>
      </c>
      <c r="H23" s="14"/>
      <c r="I23" s="14">
        <v>8000</v>
      </c>
      <c r="J23" s="14">
        <v>28940</v>
      </c>
      <c r="K23" s="14">
        <v>25000</v>
      </c>
      <c r="L23" s="14"/>
      <c r="M23" s="14"/>
      <c r="N23" s="14">
        <v>15000</v>
      </c>
      <c r="O23" s="58">
        <f t="shared" si="0"/>
        <v>155766.54999999999</v>
      </c>
      <c r="P23" s="41">
        <f t="shared" si="7"/>
        <v>1371.8775000000001</v>
      </c>
      <c r="Q23" s="14">
        <f t="shared" si="8"/>
        <v>823.12649999999996</v>
      </c>
      <c r="R23" s="14">
        <v>3277.46</v>
      </c>
      <c r="S23" s="65">
        <f t="shared" si="3"/>
        <v>5472.4639999999999</v>
      </c>
      <c r="T23" s="62">
        <f t="shared" si="11"/>
        <v>150294.08599999998</v>
      </c>
      <c r="U23" s="15"/>
      <c r="V23" s="41">
        <f t="shared" si="9"/>
        <v>9145.8499999999985</v>
      </c>
      <c r="W23" s="14">
        <v>0</v>
      </c>
      <c r="X23" s="102">
        <v>429.72</v>
      </c>
      <c r="Y23" s="14">
        <f t="shared" si="10"/>
        <v>10363.333333333332</v>
      </c>
      <c r="Z23" s="42">
        <v>0</v>
      </c>
      <c r="AA23" s="15"/>
      <c r="AB23" s="15"/>
    </row>
    <row r="24" spans="1:28">
      <c r="A24" s="13" t="s">
        <v>95</v>
      </c>
      <c r="B24" s="14">
        <v>27437.55</v>
      </c>
      <c r="C24" s="14">
        <v>624</v>
      </c>
      <c r="D24" s="14">
        <v>31090</v>
      </c>
      <c r="E24" s="14">
        <v>11575</v>
      </c>
      <c r="F24" s="14">
        <v>4630</v>
      </c>
      <c r="G24" s="14">
        <v>3470</v>
      </c>
      <c r="H24" s="14"/>
      <c r="I24" s="14">
        <v>8000</v>
      </c>
      <c r="J24" s="14">
        <v>28940</v>
      </c>
      <c r="K24" s="14">
        <v>25000</v>
      </c>
      <c r="L24" s="14"/>
      <c r="M24" s="14"/>
      <c r="N24" s="14"/>
      <c r="O24" s="58">
        <f t="shared" si="0"/>
        <v>140766.54999999999</v>
      </c>
      <c r="P24" s="41">
        <f t="shared" si="7"/>
        <v>1371.8775000000001</v>
      </c>
      <c r="Q24" s="14">
        <f t="shared" si="8"/>
        <v>823.12649999999996</v>
      </c>
      <c r="R24" s="14">
        <v>3277.46</v>
      </c>
      <c r="S24" s="65">
        <f t="shared" si="3"/>
        <v>5472.4639999999999</v>
      </c>
      <c r="T24" s="62">
        <f t="shared" si="11"/>
        <v>135294.08599999998</v>
      </c>
      <c r="U24" s="15"/>
      <c r="V24" s="41">
        <f t="shared" si="9"/>
        <v>9145.8499999999985</v>
      </c>
      <c r="W24" s="14">
        <v>0</v>
      </c>
      <c r="X24" s="102">
        <v>429.72</v>
      </c>
      <c r="Y24" s="14">
        <f t="shared" si="10"/>
        <v>10363.333333333332</v>
      </c>
      <c r="Z24" s="42">
        <v>0</v>
      </c>
      <c r="AA24" s="15"/>
      <c r="AB24" s="15"/>
    </row>
    <row r="25" spans="1:28">
      <c r="A25" s="13" t="s">
        <v>96</v>
      </c>
      <c r="B25" s="14">
        <v>27437.55</v>
      </c>
      <c r="C25" s="14">
        <v>624</v>
      </c>
      <c r="D25" s="14">
        <v>31090</v>
      </c>
      <c r="E25" s="14">
        <v>11575</v>
      </c>
      <c r="F25" s="14">
        <v>4630</v>
      </c>
      <c r="G25" s="14">
        <v>3470</v>
      </c>
      <c r="H25" s="14"/>
      <c r="I25" s="14">
        <v>8000</v>
      </c>
      <c r="J25" s="14">
        <v>28940</v>
      </c>
      <c r="K25" s="14">
        <v>25000</v>
      </c>
      <c r="L25" s="14"/>
      <c r="M25" s="14"/>
      <c r="N25" s="14"/>
      <c r="O25" s="58">
        <f t="shared" si="0"/>
        <v>140766.54999999999</v>
      </c>
      <c r="P25" s="41">
        <f t="shared" si="7"/>
        <v>1371.8775000000001</v>
      </c>
      <c r="Q25" s="14">
        <f t="shared" si="8"/>
        <v>823.12649999999996</v>
      </c>
      <c r="R25" s="14">
        <v>3277.46</v>
      </c>
      <c r="S25" s="65">
        <f t="shared" si="3"/>
        <v>5472.4639999999999</v>
      </c>
      <c r="T25" s="62">
        <f t="shared" si="11"/>
        <v>135294.08599999998</v>
      </c>
      <c r="U25" s="15"/>
      <c r="V25" s="41">
        <f t="shared" si="9"/>
        <v>9145.8499999999985</v>
      </c>
      <c r="W25" s="14">
        <v>0</v>
      </c>
      <c r="X25" s="102">
        <v>429.72</v>
      </c>
      <c r="Y25" s="14">
        <f t="shared" si="10"/>
        <v>10363.333333333332</v>
      </c>
      <c r="Z25" s="42">
        <v>0</v>
      </c>
      <c r="AA25" s="15"/>
      <c r="AB25" s="15"/>
    </row>
    <row r="26" spans="1:28">
      <c r="A26" s="13" t="s">
        <v>97</v>
      </c>
      <c r="B26" s="14">
        <v>27437.55</v>
      </c>
      <c r="C26" s="14">
        <v>624</v>
      </c>
      <c r="D26" s="14">
        <v>31090</v>
      </c>
      <c r="E26" s="14">
        <v>11575</v>
      </c>
      <c r="F26" s="14">
        <v>4630</v>
      </c>
      <c r="G26" s="14">
        <v>3470</v>
      </c>
      <c r="H26" s="14"/>
      <c r="I26" s="14">
        <v>8000</v>
      </c>
      <c r="J26" s="14">
        <v>28940</v>
      </c>
      <c r="K26" s="14">
        <v>25000</v>
      </c>
      <c r="L26" s="14"/>
      <c r="M26" s="14"/>
      <c r="N26" s="14"/>
      <c r="O26" s="58">
        <f t="shared" si="0"/>
        <v>140766.54999999999</v>
      </c>
      <c r="P26" s="41">
        <f t="shared" si="7"/>
        <v>1371.8775000000001</v>
      </c>
      <c r="Q26" s="14">
        <f t="shared" si="8"/>
        <v>823.12649999999996</v>
      </c>
      <c r="R26" s="14">
        <v>3277.46</v>
      </c>
      <c r="S26" s="65">
        <f t="shared" si="3"/>
        <v>5472.4639999999999</v>
      </c>
      <c r="T26" s="62">
        <f t="shared" si="11"/>
        <v>135294.08599999998</v>
      </c>
      <c r="U26" s="15"/>
      <c r="V26" s="41">
        <f t="shared" si="9"/>
        <v>9145.8499999999985</v>
      </c>
      <c r="W26" s="14">
        <v>0</v>
      </c>
      <c r="X26" s="102">
        <v>429.72</v>
      </c>
      <c r="Y26" s="14">
        <f t="shared" si="10"/>
        <v>10363.333333333332</v>
      </c>
      <c r="Z26" s="42">
        <v>0</v>
      </c>
      <c r="AA26" s="15"/>
      <c r="AB26" s="15"/>
    </row>
    <row r="27" spans="1:28">
      <c r="A27" s="13" t="s">
        <v>98</v>
      </c>
      <c r="B27" s="14">
        <v>27437.55</v>
      </c>
      <c r="C27" s="14">
        <v>624</v>
      </c>
      <c r="D27" s="14">
        <v>31090</v>
      </c>
      <c r="E27" s="14">
        <v>11575</v>
      </c>
      <c r="F27" s="14">
        <v>4630</v>
      </c>
      <c r="G27" s="14">
        <v>3470</v>
      </c>
      <c r="H27" s="14"/>
      <c r="I27" s="14">
        <v>8000</v>
      </c>
      <c r="J27" s="14">
        <v>28940</v>
      </c>
      <c r="K27" s="14">
        <v>25000</v>
      </c>
      <c r="L27" s="14"/>
      <c r="M27" s="14"/>
      <c r="N27" s="14"/>
      <c r="O27" s="58">
        <f t="shared" si="0"/>
        <v>140766.54999999999</v>
      </c>
      <c r="P27" s="41">
        <f t="shared" si="7"/>
        <v>1371.8775000000001</v>
      </c>
      <c r="Q27" s="14">
        <f t="shared" si="8"/>
        <v>823.12649999999996</v>
      </c>
      <c r="R27" s="14">
        <v>3277.46</v>
      </c>
      <c r="S27" s="65">
        <f t="shared" si="3"/>
        <v>5472.4639999999999</v>
      </c>
      <c r="T27" s="62">
        <f t="shared" si="11"/>
        <v>135294.08599999998</v>
      </c>
      <c r="U27" s="15"/>
      <c r="V27" s="41">
        <f t="shared" si="9"/>
        <v>9145.8499999999985</v>
      </c>
      <c r="W27" s="14">
        <v>0</v>
      </c>
      <c r="X27" s="102">
        <v>429.72</v>
      </c>
      <c r="Y27" s="14">
        <f t="shared" si="10"/>
        <v>10363.333333333332</v>
      </c>
      <c r="Z27" s="42">
        <v>0</v>
      </c>
      <c r="AA27" s="15"/>
      <c r="AB27" s="15"/>
    </row>
    <row r="28" spans="1:28">
      <c r="A28" s="13" t="s">
        <v>99</v>
      </c>
      <c r="B28" s="14">
        <v>27437.55</v>
      </c>
      <c r="C28" s="14">
        <v>624</v>
      </c>
      <c r="D28" s="14">
        <v>31090</v>
      </c>
      <c r="E28" s="14">
        <v>11575</v>
      </c>
      <c r="F28" s="14">
        <v>4630</v>
      </c>
      <c r="G28" s="14">
        <v>3470</v>
      </c>
      <c r="H28" s="14"/>
      <c r="I28" s="14">
        <v>8000</v>
      </c>
      <c r="J28" s="14">
        <v>28940</v>
      </c>
      <c r="K28" s="14">
        <v>25000</v>
      </c>
      <c r="L28" s="14"/>
      <c r="M28" s="14"/>
      <c r="N28" s="14"/>
      <c r="O28" s="58">
        <f t="shared" si="0"/>
        <v>140766.54999999999</v>
      </c>
      <c r="P28" s="41">
        <f t="shared" si="7"/>
        <v>1371.8775000000001</v>
      </c>
      <c r="Q28" s="14">
        <f t="shared" si="8"/>
        <v>823.12649999999996</v>
      </c>
      <c r="R28" s="14">
        <v>3277.46</v>
      </c>
      <c r="S28" s="65">
        <f t="shared" si="3"/>
        <v>5472.4639999999999</v>
      </c>
      <c r="T28" s="62">
        <f t="shared" si="11"/>
        <v>135294.08599999998</v>
      </c>
      <c r="U28" s="15"/>
      <c r="V28" s="41">
        <f t="shared" si="9"/>
        <v>9145.8499999999985</v>
      </c>
      <c r="W28" s="14">
        <v>0</v>
      </c>
      <c r="X28" s="102">
        <v>429.72</v>
      </c>
      <c r="Y28" s="14">
        <f t="shared" si="10"/>
        <v>10363.333333333332</v>
      </c>
      <c r="Z28" s="42">
        <v>0</v>
      </c>
      <c r="AA28" s="15"/>
      <c r="AB28" s="15"/>
    </row>
    <row r="29" spans="1:28">
      <c r="A29" s="13" t="s">
        <v>100</v>
      </c>
      <c r="B29" s="14">
        <v>27437.55</v>
      </c>
      <c r="C29" s="14">
        <v>624</v>
      </c>
      <c r="D29" s="14">
        <v>31090</v>
      </c>
      <c r="E29" s="14">
        <v>11575</v>
      </c>
      <c r="F29" s="14">
        <v>4630</v>
      </c>
      <c r="G29" s="14">
        <v>3470</v>
      </c>
      <c r="H29" s="14"/>
      <c r="I29" s="14">
        <v>8000</v>
      </c>
      <c r="J29" s="14">
        <v>28940</v>
      </c>
      <c r="K29" s="14">
        <v>25000</v>
      </c>
      <c r="L29" s="14"/>
      <c r="M29" s="14"/>
      <c r="N29" s="14"/>
      <c r="O29" s="58">
        <f t="shared" si="0"/>
        <v>140766.54999999999</v>
      </c>
      <c r="P29" s="41">
        <f t="shared" si="7"/>
        <v>1371.8775000000001</v>
      </c>
      <c r="Q29" s="14">
        <f t="shared" si="8"/>
        <v>823.12649999999996</v>
      </c>
      <c r="R29" s="14">
        <v>3277.46</v>
      </c>
      <c r="S29" s="65">
        <f t="shared" si="3"/>
        <v>5472.4639999999999</v>
      </c>
      <c r="T29" s="62">
        <f t="shared" si="11"/>
        <v>135294.08599999998</v>
      </c>
      <c r="U29" s="15"/>
      <c r="V29" s="41">
        <f t="shared" si="9"/>
        <v>9145.8499999999985</v>
      </c>
      <c r="W29" s="14">
        <v>0</v>
      </c>
      <c r="X29" s="102">
        <v>429.72</v>
      </c>
      <c r="Y29" s="14">
        <f t="shared" si="10"/>
        <v>10363.333333333332</v>
      </c>
      <c r="Z29" s="42">
        <v>0</v>
      </c>
      <c r="AA29" s="15"/>
      <c r="AB29" s="15"/>
    </row>
    <row r="30" spans="1:28">
      <c r="A30" s="13" t="s">
        <v>101</v>
      </c>
      <c r="B30" s="14">
        <v>27437.55</v>
      </c>
      <c r="C30" s="14">
        <v>624</v>
      </c>
      <c r="D30" s="14">
        <v>31090</v>
      </c>
      <c r="E30" s="14">
        <v>11575</v>
      </c>
      <c r="F30" s="14">
        <v>4630</v>
      </c>
      <c r="G30" s="14">
        <v>3470</v>
      </c>
      <c r="H30" s="14"/>
      <c r="I30" s="14">
        <v>8000</v>
      </c>
      <c r="J30" s="14">
        <v>28940</v>
      </c>
      <c r="K30" s="14">
        <v>25000</v>
      </c>
      <c r="L30" s="14"/>
      <c r="M30" s="14">
        <v>59850</v>
      </c>
      <c r="N30" s="14"/>
      <c r="O30" s="58">
        <f t="shared" si="0"/>
        <v>200616.55</v>
      </c>
      <c r="P30" s="41">
        <f t="shared" si="7"/>
        <v>1371.8775000000001</v>
      </c>
      <c r="Q30" s="14">
        <f t="shared" si="8"/>
        <v>823.12649999999996</v>
      </c>
      <c r="R30" s="14">
        <v>3277.46</v>
      </c>
      <c r="S30" s="65">
        <f t="shared" si="3"/>
        <v>5472.4639999999999</v>
      </c>
      <c r="T30" s="62">
        <f t="shared" si="11"/>
        <v>195144.08599999998</v>
      </c>
      <c r="U30" s="15"/>
      <c r="V30" s="41">
        <f t="shared" si="9"/>
        <v>9145.8499999999985</v>
      </c>
      <c r="W30" s="14">
        <v>0</v>
      </c>
      <c r="X30" s="102">
        <v>429.72</v>
      </c>
      <c r="Y30" s="14">
        <f t="shared" si="10"/>
        <v>10363.333333333332</v>
      </c>
      <c r="Z30" s="42">
        <v>0</v>
      </c>
      <c r="AA30" s="15"/>
      <c r="AB30" s="15"/>
    </row>
    <row r="31" spans="1:28">
      <c r="A31" s="13" t="s">
        <v>102</v>
      </c>
      <c r="B31" s="14">
        <v>27437.55</v>
      </c>
      <c r="C31" s="14">
        <v>624</v>
      </c>
      <c r="D31" s="14">
        <v>31090</v>
      </c>
      <c r="E31" s="14">
        <v>11575</v>
      </c>
      <c r="F31" s="14">
        <v>4630</v>
      </c>
      <c r="G31" s="14">
        <v>3470</v>
      </c>
      <c r="H31" s="14"/>
      <c r="I31" s="14">
        <v>8000</v>
      </c>
      <c r="J31" s="14">
        <v>28940</v>
      </c>
      <c r="K31" s="14">
        <v>25000</v>
      </c>
      <c r="L31" s="14"/>
      <c r="M31" s="14"/>
      <c r="N31" s="14"/>
      <c r="O31" s="58">
        <f t="shared" si="0"/>
        <v>140766.54999999999</v>
      </c>
      <c r="P31" s="41">
        <f t="shared" si="7"/>
        <v>1371.8775000000001</v>
      </c>
      <c r="Q31" s="14">
        <f t="shared" si="8"/>
        <v>823.12649999999996</v>
      </c>
      <c r="R31" s="14">
        <v>3277.46</v>
      </c>
      <c r="S31" s="65">
        <f t="shared" si="3"/>
        <v>5472.4639999999999</v>
      </c>
      <c r="T31" s="62">
        <f t="shared" si="11"/>
        <v>135294.08599999998</v>
      </c>
      <c r="U31" s="15"/>
      <c r="V31" s="41">
        <f t="shared" si="9"/>
        <v>9145.8499999999985</v>
      </c>
      <c r="W31" s="14">
        <v>0</v>
      </c>
      <c r="X31" s="102">
        <v>429.72</v>
      </c>
      <c r="Y31" s="14">
        <f t="shared" si="10"/>
        <v>10363.333333333332</v>
      </c>
      <c r="Z31" s="42">
        <v>0</v>
      </c>
      <c r="AA31" s="15"/>
      <c r="AB31" s="15"/>
    </row>
    <row r="32" spans="1:28">
      <c r="A32" s="13" t="s">
        <v>103</v>
      </c>
      <c r="B32" s="14">
        <v>27437.55</v>
      </c>
      <c r="C32" s="14">
        <v>624</v>
      </c>
      <c r="D32" s="14">
        <v>31090</v>
      </c>
      <c r="E32" s="14">
        <v>11575</v>
      </c>
      <c r="F32" s="14">
        <v>4630</v>
      </c>
      <c r="G32" s="14">
        <v>3470</v>
      </c>
      <c r="H32" s="14"/>
      <c r="I32" s="14">
        <v>8000</v>
      </c>
      <c r="J32" s="14">
        <v>28940</v>
      </c>
      <c r="K32" s="14">
        <v>25000</v>
      </c>
      <c r="L32" s="14"/>
      <c r="M32" s="14"/>
      <c r="N32" s="14"/>
      <c r="O32" s="58">
        <f t="shared" si="0"/>
        <v>140766.54999999999</v>
      </c>
      <c r="P32" s="41">
        <f t="shared" si="7"/>
        <v>1371.8775000000001</v>
      </c>
      <c r="Q32" s="14">
        <f t="shared" si="8"/>
        <v>823.12649999999996</v>
      </c>
      <c r="R32" s="14">
        <v>3277.46</v>
      </c>
      <c r="S32" s="65">
        <f t="shared" si="3"/>
        <v>5472.4639999999999</v>
      </c>
      <c r="T32" s="62">
        <f t="shared" si="11"/>
        <v>135294.08599999998</v>
      </c>
      <c r="U32" s="15"/>
      <c r="V32" s="41">
        <f t="shared" si="9"/>
        <v>9145.8499999999985</v>
      </c>
      <c r="W32" s="14">
        <v>0</v>
      </c>
      <c r="X32" s="102">
        <v>429.72</v>
      </c>
      <c r="Y32" s="14">
        <f t="shared" si="10"/>
        <v>10363.333333333332</v>
      </c>
      <c r="Z32" s="42">
        <v>0</v>
      </c>
      <c r="AA32" s="15"/>
      <c r="AB32" s="15"/>
    </row>
    <row r="33" spans="1:28">
      <c r="A33" s="17" t="s">
        <v>21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58"/>
      <c r="P33" s="41"/>
      <c r="Q33" s="14"/>
      <c r="R33" s="14"/>
      <c r="S33" s="65"/>
      <c r="T33" s="62"/>
      <c r="U33" s="15"/>
      <c r="V33" s="41"/>
      <c r="W33" s="14"/>
      <c r="X33" s="102"/>
      <c r="Y33" s="14"/>
      <c r="Z33" s="42"/>
      <c r="AA33" s="15"/>
      <c r="AB33" s="15"/>
    </row>
    <row r="34" spans="1:28">
      <c r="A34" s="13" t="s">
        <v>81</v>
      </c>
      <c r="B34" s="14">
        <v>27437.55</v>
      </c>
      <c r="C34" s="14">
        <v>624</v>
      </c>
      <c r="D34" s="14">
        <v>31090</v>
      </c>
      <c r="E34" s="14">
        <v>11575</v>
      </c>
      <c r="F34" s="14">
        <v>4630</v>
      </c>
      <c r="G34" s="14">
        <v>3470</v>
      </c>
      <c r="H34" s="14"/>
      <c r="I34" s="14">
        <v>8000</v>
      </c>
      <c r="J34" s="14">
        <v>28940</v>
      </c>
      <c r="K34" s="14">
        <v>25000</v>
      </c>
      <c r="L34" s="14">
        <v>2663</v>
      </c>
      <c r="M34" s="14">
        <v>12600</v>
      </c>
      <c r="N34" s="14"/>
      <c r="O34" s="58">
        <f t="shared" si="0"/>
        <v>156029.54999999999</v>
      </c>
      <c r="P34" s="41">
        <f t="shared" ref="P34:P35" si="12">B34*0.05</f>
        <v>1371.8775000000001</v>
      </c>
      <c r="Q34" s="14">
        <f t="shared" ref="Q34:Q35" si="13">B34*0.03</f>
        <v>823.12649999999996</v>
      </c>
      <c r="R34" s="14">
        <v>3277.46</v>
      </c>
      <c r="S34" s="65">
        <f t="shared" si="3"/>
        <v>5472.4639999999999</v>
      </c>
      <c r="T34" s="62">
        <f>O34-S34</f>
        <v>150557.08599999998</v>
      </c>
      <c r="U34" s="15"/>
      <c r="V34" s="41">
        <f t="shared" ref="V34:V35" si="14">B34/30*10</f>
        <v>9145.8499999999985</v>
      </c>
      <c r="W34" s="14">
        <v>0</v>
      </c>
      <c r="X34" s="102">
        <v>429.72</v>
      </c>
      <c r="Y34" s="14">
        <f t="shared" ref="Y34:Y35" si="15">D34/30*10</f>
        <v>10363.333333333332</v>
      </c>
      <c r="Z34" s="42">
        <v>0</v>
      </c>
      <c r="AA34" s="15"/>
      <c r="AB34" s="15"/>
    </row>
    <row r="35" spans="1:28">
      <c r="A35" s="13" t="s">
        <v>110</v>
      </c>
      <c r="B35" s="14">
        <v>27437.55</v>
      </c>
      <c r="C35" s="14">
        <v>624</v>
      </c>
      <c r="D35" s="14">
        <v>31090</v>
      </c>
      <c r="E35" s="14">
        <v>11575</v>
      </c>
      <c r="F35" s="14">
        <v>4630</v>
      </c>
      <c r="G35" s="14">
        <v>3470</v>
      </c>
      <c r="H35" s="14"/>
      <c r="I35" s="14">
        <v>8000</v>
      </c>
      <c r="J35" s="14">
        <v>28940</v>
      </c>
      <c r="K35" s="14">
        <v>25000</v>
      </c>
      <c r="L35" s="14"/>
      <c r="M35" s="16"/>
      <c r="N35" s="14">
        <v>2680</v>
      </c>
      <c r="O35" s="58">
        <f t="shared" si="0"/>
        <v>143446.54999999999</v>
      </c>
      <c r="P35" s="41">
        <f t="shared" si="12"/>
        <v>1371.8775000000001</v>
      </c>
      <c r="Q35" s="14">
        <f t="shared" si="13"/>
        <v>823.12649999999996</v>
      </c>
      <c r="R35" s="14">
        <v>3277.46</v>
      </c>
      <c r="S35" s="65">
        <f t="shared" si="3"/>
        <v>5472.4639999999999</v>
      </c>
      <c r="T35" s="62">
        <f>O35-S35</f>
        <v>137974.08599999998</v>
      </c>
      <c r="U35" s="15"/>
      <c r="V35" s="41">
        <f t="shared" si="14"/>
        <v>9145.8499999999985</v>
      </c>
      <c r="W35" s="14">
        <v>0</v>
      </c>
      <c r="X35" s="102">
        <v>429.72</v>
      </c>
      <c r="Y35" s="14">
        <f t="shared" si="15"/>
        <v>10363.333333333332</v>
      </c>
      <c r="Z35" s="42">
        <v>0</v>
      </c>
      <c r="AA35" s="15"/>
      <c r="AB35" s="15"/>
    </row>
    <row r="36" spans="1:28">
      <c r="A36" s="18" t="s">
        <v>22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58"/>
      <c r="P36" s="41"/>
      <c r="Q36" s="14"/>
      <c r="R36" s="14"/>
      <c r="S36" s="65"/>
      <c r="T36" s="62"/>
      <c r="U36" s="15"/>
      <c r="V36" s="41"/>
      <c r="W36" s="14"/>
      <c r="X36" s="102"/>
      <c r="Y36" s="14"/>
      <c r="Z36" s="42"/>
      <c r="AA36" s="15"/>
      <c r="AB36" s="15"/>
    </row>
    <row r="37" spans="1:28">
      <c r="A37" s="13" t="s">
        <v>84</v>
      </c>
      <c r="B37" s="14">
        <v>27437.55</v>
      </c>
      <c r="C37" s="14">
        <v>624</v>
      </c>
      <c r="D37" s="14">
        <v>31090</v>
      </c>
      <c r="E37" s="14">
        <v>11575</v>
      </c>
      <c r="F37" s="14">
        <v>4630</v>
      </c>
      <c r="G37" s="14">
        <v>3470</v>
      </c>
      <c r="H37" s="14"/>
      <c r="I37" s="14">
        <v>8000</v>
      </c>
      <c r="J37" s="14">
        <v>28940</v>
      </c>
      <c r="K37" s="14">
        <v>25000</v>
      </c>
      <c r="L37" s="14">
        <v>4000</v>
      </c>
      <c r="M37" s="14"/>
      <c r="N37" s="14"/>
      <c r="O37" s="58">
        <f t="shared" si="0"/>
        <v>144766.54999999999</v>
      </c>
      <c r="P37" s="41">
        <f t="shared" ref="P37:P38" si="16">B37*0.05</f>
        <v>1371.8775000000001</v>
      </c>
      <c r="Q37" s="14">
        <f t="shared" ref="Q37:Q38" si="17">B37*0.03</f>
        <v>823.12649999999996</v>
      </c>
      <c r="R37" s="14">
        <v>3277.46</v>
      </c>
      <c r="S37" s="65">
        <f t="shared" si="3"/>
        <v>5472.4639999999999</v>
      </c>
      <c r="T37" s="62">
        <f>O37-S37</f>
        <v>139294.08599999998</v>
      </c>
      <c r="U37" s="15"/>
      <c r="V37" s="41">
        <f>B37/30*10</f>
        <v>9145.8499999999985</v>
      </c>
      <c r="W37" s="14">
        <v>0</v>
      </c>
      <c r="X37" s="102">
        <v>429.72</v>
      </c>
      <c r="Y37" s="14">
        <f>D37/30*10</f>
        <v>10363.333333333332</v>
      </c>
      <c r="Z37" s="42">
        <v>0</v>
      </c>
      <c r="AA37" s="15"/>
      <c r="AB37" s="15"/>
    </row>
    <row r="38" spans="1:28">
      <c r="A38" s="13" t="s">
        <v>111</v>
      </c>
      <c r="B38" s="14">
        <v>27437.55</v>
      </c>
      <c r="C38" s="14">
        <v>624</v>
      </c>
      <c r="D38" s="14">
        <v>31090</v>
      </c>
      <c r="E38" s="14">
        <v>11575</v>
      </c>
      <c r="F38" s="14">
        <v>4630</v>
      </c>
      <c r="G38" s="14">
        <v>3470</v>
      </c>
      <c r="H38" s="14"/>
      <c r="I38" s="14">
        <v>8000</v>
      </c>
      <c r="J38" s="14">
        <v>28940</v>
      </c>
      <c r="K38" s="14">
        <v>25000</v>
      </c>
      <c r="L38" s="14"/>
      <c r="M38" s="16"/>
      <c r="N38" s="14"/>
      <c r="O38" s="58">
        <f t="shared" si="0"/>
        <v>140766.54999999999</v>
      </c>
      <c r="P38" s="41">
        <f t="shared" si="16"/>
        <v>1371.8775000000001</v>
      </c>
      <c r="Q38" s="14">
        <f t="shared" si="17"/>
        <v>823.12649999999996</v>
      </c>
      <c r="R38" s="14">
        <v>3277.46</v>
      </c>
      <c r="S38" s="65">
        <f t="shared" si="3"/>
        <v>5472.4639999999999</v>
      </c>
      <c r="T38" s="62">
        <f>O38-S38</f>
        <v>135294.08599999998</v>
      </c>
      <c r="U38" s="15"/>
      <c r="V38" s="41">
        <f>B38/30*10</f>
        <v>9145.8499999999985</v>
      </c>
      <c r="W38" s="14">
        <v>0</v>
      </c>
      <c r="X38" s="102">
        <v>429.72</v>
      </c>
      <c r="Y38" s="14">
        <f>D38/30*10</f>
        <v>10363.333333333332</v>
      </c>
      <c r="Z38" s="42">
        <v>0</v>
      </c>
      <c r="AA38" s="15"/>
      <c r="AB38" s="15"/>
    </row>
    <row r="39" spans="1:28">
      <c r="A39" s="17" t="s">
        <v>23</v>
      </c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58"/>
      <c r="P39" s="41"/>
      <c r="Q39" s="14"/>
      <c r="R39" s="14"/>
      <c r="S39" s="65"/>
      <c r="T39" s="62"/>
      <c r="U39" s="15"/>
      <c r="V39" s="41"/>
      <c r="W39" s="14"/>
      <c r="X39" s="102"/>
      <c r="Y39" s="14"/>
      <c r="Z39" s="42"/>
      <c r="AA39" s="15"/>
      <c r="AB39" s="15"/>
    </row>
    <row r="40" spans="1:28">
      <c r="A40" s="13" t="s">
        <v>69</v>
      </c>
      <c r="B40" s="14">
        <v>27437.55</v>
      </c>
      <c r="C40" s="14">
        <v>624</v>
      </c>
      <c r="D40" s="14">
        <v>31090</v>
      </c>
      <c r="E40" s="14">
        <v>11575</v>
      </c>
      <c r="F40" s="14">
        <v>4630</v>
      </c>
      <c r="G40" s="14">
        <v>3470</v>
      </c>
      <c r="H40" s="14"/>
      <c r="I40" s="14">
        <v>8000</v>
      </c>
      <c r="J40" s="14">
        <v>28940</v>
      </c>
      <c r="K40" s="14">
        <v>25000</v>
      </c>
      <c r="L40" s="14">
        <v>2663</v>
      </c>
      <c r="M40" s="14"/>
      <c r="N40" s="14"/>
      <c r="O40" s="58">
        <f t="shared" si="0"/>
        <v>143429.54999999999</v>
      </c>
      <c r="P40" s="41">
        <f>B40*0.05</f>
        <v>1371.8775000000001</v>
      </c>
      <c r="Q40" s="14">
        <f>B40*0.03</f>
        <v>823.12649999999996</v>
      </c>
      <c r="R40" s="14">
        <v>3277.46</v>
      </c>
      <c r="S40" s="65">
        <f t="shared" si="3"/>
        <v>5472.4639999999999</v>
      </c>
      <c r="T40" s="62">
        <f>O40-S40</f>
        <v>137957.08599999998</v>
      </c>
      <c r="U40" s="15"/>
      <c r="V40" s="41">
        <f>B40/30*10</f>
        <v>9145.8499999999985</v>
      </c>
      <c r="W40" s="14">
        <v>0</v>
      </c>
      <c r="X40" s="102">
        <v>429.72</v>
      </c>
      <c r="Y40" s="14">
        <f>D40/30*10</f>
        <v>10363.333333333332</v>
      </c>
      <c r="Z40" s="42">
        <v>0</v>
      </c>
      <c r="AA40" s="15"/>
      <c r="AB40" s="15"/>
    </row>
    <row r="41" spans="1:28">
      <c r="A41" s="19" t="s">
        <v>24</v>
      </c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58"/>
      <c r="P41" s="41"/>
      <c r="Q41" s="14"/>
      <c r="R41" s="14"/>
      <c r="S41" s="65"/>
      <c r="T41" s="62"/>
      <c r="U41" s="15"/>
      <c r="V41" s="41"/>
      <c r="W41" s="14"/>
      <c r="X41" s="102"/>
      <c r="Y41" s="14"/>
      <c r="Z41" s="42"/>
      <c r="AA41" s="15"/>
      <c r="AB41" s="15"/>
    </row>
    <row r="42" spans="1:28">
      <c r="A42" s="13" t="s">
        <v>112</v>
      </c>
      <c r="B42" s="14">
        <v>27437.55</v>
      </c>
      <c r="C42" s="14">
        <v>624</v>
      </c>
      <c r="D42" s="14">
        <v>31090</v>
      </c>
      <c r="E42" s="14">
        <v>11575</v>
      </c>
      <c r="F42" s="14">
        <v>4630</v>
      </c>
      <c r="G42" s="14">
        <v>3470</v>
      </c>
      <c r="H42" s="14"/>
      <c r="I42" s="14">
        <v>8000</v>
      </c>
      <c r="J42" s="14">
        <v>28940</v>
      </c>
      <c r="K42" s="14">
        <v>25000</v>
      </c>
      <c r="L42" s="14"/>
      <c r="M42" s="14"/>
      <c r="N42" s="14"/>
      <c r="O42" s="58">
        <f t="shared" si="0"/>
        <v>140766.54999999999</v>
      </c>
      <c r="P42" s="41">
        <f t="shared" ref="P42:P43" si="18">B42*0.05</f>
        <v>1371.8775000000001</v>
      </c>
      <c r="Q42" s="14">
        <f t="shared" ref="Q42:Q43" si="19">B42*0.03</f>
        <v>823.12649999999996</v>
      </c>
      <c r="R42" s="14">
        <v>3277.46</v>
      </c>
      <c r="S42" s="65">
        <f t="shared" si="3"/>
        <v>5472.4639999999999</v>
      </c>
      <c r="T42" s="62">
        <f>O42-S42</f>
        <v>135294.08599999998</v>
      </c>
      <c r="U42" s="15"/>
      <c r="V42" s="41">
        <f>B42/30*10</f>
        <v>9145.8499999999985</v>
      </c>
      <c r="W42" s="14">
        <v>0</v>
      </c>
      <c r="X42" s="102">
        <v>429.72</v>
      </c>
      <c r="Y42" s="14">
        <f>D42/30*10</f>
        <v>10363.333333333332</v>
      </c>
      <c r="Z42" s="42">
        <v>0</v>
      </c>
      <c r="AA42" s="15"/>
      <c r="AB42" s="15"/>
    </row>
    <row r="43" spans="1:28">
      <c r="A43" s="13" t="s">
        <v>82</v>
      </c>
      <c r="B43" s="14">
        <v>27437.55</v>
      </c>
      <c r="C43" s="14">
        <v>624</v>
      </c>
      <c r="D43" s="14">
        <v>31090</v>
      </c>
      <c r="E43" s="14">
        <v>11575</v>
      </c>
      <c r="F43" s="14">
        <v>4630</v>
      </c>
      <c r="G43" s="14">
        <v>3470</v>
      </c>
      <c r="H43" s="14"/>
      <c r="I43" s="14">
        <v>8000</v>
      </c>
      <c r="J43" s="14">
        <v>28940</v>
      </c>
      <c r="K43" s="14">
        <v>25000</v>
      </c>
      <c r="L43" s="14">
        <v>2663</v>
      </c>
      <c r="M43" s="14"/>
      <c r="N43" s="14"/>
      <c r="O43" s="58">
        <f t="shared" si="0"/>
        <v>143429.54999999999</v>
      </c>
      <c r="P43" s="41">
        <f t="shared" si="18"/>
        <v>1371.8775000000001</v>
      </c>
      <c r="Q43" s="14">
        <f t="shared" si="19"/>
        <v>823.12649999999996</v>
      </c>
      <c r="R43" s="14">
        <v>3277.46</v>
      </c>
      <c r="S43" s="65">
        <f t="shared" si="3"/>
        <v>5472.4639999999999</v>
      </c>
      <c r="T43" s="62">
        <f>O43-S43</f>
        <v>137957.08599999998</v>
      </c>
      <c r="U43" s="15"/>
      <c r="V43" s="41">
        <f>B43/30*10</f>
        <v>9145.8499999999985</v>
      </c>
      <c r="W43" s="14">
        <v>0</v>
      </c>
      <c r="X43" s="102">
        <v>429.72</v>
      </c>
      <c r="Y43" s="14">
        <f>D43/30*10</f>
        <v>10363.333333333332</v>
      </c>
      <c r="Z43" s="42">
        <v>0</v>
      </c>
      <c r="AA43" s="15"/>
      <c r="AB43" s="15"/>
    </row>
    <row r="44" spans="1:28">
      <c r="A44" s="18" t="s">
        <v>25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58"/>
      <c r="P44" s="41"/>
      <c r="Q44" s="14"/>
      <c r="R44" s="14"/>
      <c r="S44" s="65"/>
      <c r="T44" s="62"/>
      <c r="U44" s="15"/>
      <c r="V44" s="41"/>
      <c r="W44" s="14"/>
      <c r="X44" s="102"/>
      <c r="Y44" s="14"/>
      <c r="Z44" s="42"/>
      <c r="AA44" s="15"/>
      <c r="AB44" s="15"/>
    </row>
    <row r="45" spans="1:28">
      <c r="A45" s="13" t="s">
        <v>85</v>
      </c>
      <c r="B45" s="14">
        <v>27437.55</v>
      </c>
      <c r="C45" s="14">
        <v>624</v>
      </c>
      <c r="D45" s="14">
        <v>31090</v>
      </c>
      <c r="E45" s="14">
        <v>11575</v>
      </c>
      <c r="F45" s="14">
        <v>4630</v>
      </c>
      <c r="G45" s="14">
        <v>3470</v>
      </c>
      <c r="H45" s="14"/>
      <c r="I45" s="14">
        <v>8000</v>
      </c>
      <c r="J45" s="14">
        <v>28940</v>
      </c>
      <c r="K45" s="14">
        <v>25000</v>
      </c>
      <c r="L45" s="14">
        <v>2663</v>
      </c>
      <c r="M45" s="14"/>
      <c r="N45" s="14"/>
      <c r="O45" s="58">
        <f>SUM(B45:N45)</f>
        <v>143429.54999999999</v>
      </c>
      <c r="P45" s="41">
        <f>B45*0.05</f>
        <v>1371.8775000000001</v>
      </c>
      <c r="Q45" s="14">
        <f>B45*0.03</f>
        <v>823.12649999999996</v>
      </c>
      <c r="R45" s="14">
        <v>3277.46</v>
      </c>
      <c r="S45" s="65">
        <f t="shared" si="3"/>
        <v>5472.4639999999999</v>
      </c>
      <c r="T45" s="62">
        <f>O45-S45</f>
        <v>137957.08599999998</v>
      </c>
      <c r="U45" s="15"/>
      <c r="V45" s="41">
        <f>B45/30*10</f>
        <v>9145.8499999999985</v>
      </c>
      <c r="W45" s="14">
        <v>0</v>
      </c>
      <c r="X45" s="102">
        <v>429.72</v>
      </c>
      <c r="Y45" s="14">
        <f>D45/30*10</f>
        <v>10363.333333333332</v>
      </c>
      <c r="Z45" s="42">
        <v>0</v>
      </c>
      <c r="AA45" s="15"/>
      <c r="AB45" s="15"/>
    </row>
    <row r="46" spans="1:28" ht="14.25" thickBot="1">
      <c r="A46" s="23" t="s">
        <v>26</v>
      </c>
      <c r="B46" s="22">
        <f t="shared" ref="B46:G46" si="20">SUM(B7:B45)</f>
        <v>905439.15000000049</v>
      </c>
      <c r="C46" s="22">
        <f t="shared" si="20"/>
        <v>20592</v>
      </c>
      <c r="D46" s="22">
        <f t="shared" si="20"/>
        <v>1025970</v>
      </c>
      <c r="E46" s="22">
        <f t="shared" si="20"/>
        <v>381975</v>
      </c>
      <c r="F46" s="22">
        <f t="shared" si="20"/>
        <v>152790</v>
      </c>
      <c r="G46" s="22">
        <f t="shared" si="20"/>
        <v>114510</v>
      </c>
      <c r="H46" s="22"/>
      <c r="I46" s="22">
        <f t="shared" ref="I46:T46" si="21">SUM(I7:I45)</f>
        <v>264000</v>
      </c>
      <c r="J46" s="22">
        <f t="shared" si="21"/>
        <v>955020</v>
      </c>
      <c r="K46" s="22">
        <f t="shared" si="21"/>
        <v>825000</v>
      </c>
      <c r="L46" s="22">
        <f t="shared" si="21"/>
        <v>28652</v>
      </c>
      <c r="M46" s="22">
        <f t="shared" si="21"/>
        <v>102450</v>
      </c>
      <c r="N46" s="22">
        <f t="shared" si="21"/>
        <v>28180</v>
      </c>
      <c r="O46" s="59">
        <f t="shared" si="21"/>
        <v>4804578.1499999976</v>
      </c>
      <c r="P46" s="43">
        <f t="shared" si="21"/>
        <v>45271.957500000011</v>
      </c>
      <c r="Q46" s="22">
        <f t="shared" si="21"/>
        <v>27163.174499999983</v>
      </c>
      <c r="R46" s="22">
        <f t="shared" si="21"/>
        <v>108156.18000000008</v>
      </c>
      <c r="S46" s="33">
        <f t="shared" si="21"/>
        <v>180591.31200000015</v>
      </c>
      <c r="T46" s="63">
        <f t="shared" si="21"/>
        <v>4623986.8380000014</v>
      </c>
      <c r="V46" s="43">
        <f>SUM(V7:V45)</f>
        <v>301813.05</v>
      </c>
      <c r="W46" s="22">
        <f>SUM(W7:W45)</f>
        <v>0</v>
      </c>
      <c r="X46" s="22">
        <f>SUM(X7:X45)</f>
        <v>14180.759999999995</v>
      </c>
      <c r="Y46" s="22">
        <f>SUM(Y7:Y45)</f>
        <v>341989.99999999994</v>
      </c>
      <c r="Z46" s="44">
        <f>SUM(Z7:Z45)</f>
        <v>0</v>
      </c>
    </row>
    <row r="47" spans="1:28" ht="15.75" thickTop="1">
      <c r="A47" s="113" t="s">
        <v>34</v>
      </c>
      <c r="B47" s="12" t="s">
        <v>42</v>
      </c>
    </row>
    <row r="48" spans="1:28">
      <c r="A48" s="66"/>
      <c r="B48" s="12" t="s">
        <v>43</v>
      </c>
    </row>
    <row r="49" spans="1:2">
      <c r="A49" s="67"/>
      <c r="B49" s="12" t="s">
        <v>44</v>
      </c>
    </row>
    <row r="50" spans="1:2" ht="15">
      <c r="A50" s="113" t="s">
        <v>33</v>
      </c>
      <c r="B50" s="12" t="s">
        <v>45</v>
      </c>
    </row>
    <row r="51" spans="1:2" ht="15">
      <c r="A51" s="113" t="s">
        <v>35</v>
      </c>
      <c r="B51" s="12" t="s">
        <v>46</v>
      </c>
    </row>
    <row r="52" spans="1:2" ht="15">
      <c r="A52" s="113" t="s">
        <v>47</v>
      </c>
      <c r="B52" s="12" t="s">
        <v>204</v>
      </c>
    </row>
    <row r="53" spans="1:2" ht="15">
      <c r="A53" s="113" t="s">
        <v>192</v>
      </c>
      <c r="B53" s="12" t="s">
        <v>211</v>
      </c>
    </row>
    <row r="54" spans="1:2" ht="15">
      <c r="A54" s="113" t="s">
        <v>197</v>
      </c>
      <c r="B54" s="47" t="s">
        <v>214</v>
      </c>
    </row>
    <row r="55" spans="1:2" ht="15">
      <c r="A55" s="113" t="s">
        <v>205</v>
      </c>
      <c r="B55" s="12" t="s">
        <v>212</v>
      </c>
    </row>
    <row r="56" spans="1:2" ht="15">
      <c r="A56" s="113" t="s">
        <v>206</v>
      </c>
      <c r="B56" s="12" t="s">
        <v>208</v>
      </c>
    </row>
    <row r="62" spans="1:2">
      <c r="A62" s="21"/>
    </row>
    <row r="63" spans="1:2">
      <c r="A63" s="21"/>
    </row>
    <row r="64" spans="1:2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</sheetData>
  <mergeCells count="4">
    <mergeCell ref="A1:Z1"/>
    <mergeCell ref="B2:O2"/>
    <mergeCell ref="P2:S2"/>
    <mergeCell ref="V2:Z2"/>
  </mergeCells>
  <printOptions horizontalCentered="1" verticalCentered="1"/>
  <pageMargins left="0.51181102362204722" right="0.31496062992125984" top="0.74803149606299213" bottom="0.74803149606299213" header="0.31496062992125984" footer="0.31496062992125984"/>
  <pageSetup paperSize="5" scale="6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S88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I51" sqref="I51"/>
    </sheetView>
  </sheetViews>
  <sheetFormatPr baseColWidth="10" defaultColWidth="11.42578125" defaultRowHeight="13.5"/>
  <cols>
    <col min="1" max="1" width="36.7109375" style="20" customWidth="1"/>
    <col min="2" max="2" width="9.7109375" style="12" customWidth="1"/>
    <col min="3" max="3" width="7.85546875" style="12" customWidth="1"/>
    <col min="4" max="4" width="12.85546875" style="12" customWidth="1"/>
    <col min="5" max="5" width="12" style="12" customWidth="1"/>
    <col min="6" max="6" width="10.28515625" style="12" customWidth="1"/>
    <col min="7" max="7" width="8.7109375" style="12" bestFit="1" customWidth="1"/>
    <col min="8" max="8" width="2.7109375" style="12" bestFit="1" customWidth="1"/>
    <col min="9" max="9" width="8.7109375" style="12" bestFit="1" customWidth="1"/>
    <col min="10" max="11" width="8.7109375" style="12" customWidth="1"/>
    <col min="12" max="12" width="8" style="12" bestFit="1" customWidth="1"/>
    <col min="13" max="13" width="8.7109375" style="12" bestFit="1" customWidth="1"/>
    <col min="14" max="14" width="9" style="12" customWidth="1"/>
    <col min="15" max="15" width="12.140625" style="30" customWidth="1"/>
    <col min="16" max="16" width="9.140625" style="12" bestFit="1" customWidth="1"/>
    <col min="17" max="17" width="9.28515625" style="12" bestFit="1" customWidth="1"/>
    <col min="18" max="18" width="8.7109375" style="12" bestFit="1" customWidth="1"/>
    <col min="19" max="19" width="12.140625" style="30" customWidth="1"/>
    <col min="20" max="20" width="12.5703125" style="30" customWidth="1"/>
    <col min="21" max="21" width="3.7109375" style="12" customWidth="1"/>
    <col min="22" max="22" width="10.42578125" style="12" customWidth="1"/>
    <col min="23" max="23" width="10.140625" style="12" customWidth="1"/>
    <col min="24" max="24" width="9.140625" style="12" customWidth="1"/>
    <col min="25" max="25" width="10" style="12" customWidth="1"/>
    <col min="26" max="26" width="8.5703125" style="12" customWidth="1"/>
    <col min="27" max="16384" width="11.42578125" style="12"/>
  </cols>
  <sheetData>
    <row r="1" spans="1:45" ht="21" thickBot="1">
      <c r="A1" s="131" t="s">
        <v>210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</row>
    <row r="2" spans="1:45" s="2" customFormat="1" ht="15.75" thickTop="1">
      <c r="A2" s="1"/>
      <c r="B2" s="132" t="s">
        <v>0</v>
      </c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4"/>
      <c r="P2" s="135" t="s">
        <v>1</v>
      </c>
      <c r="Q2" s="136"/>
      <c r="R2" s="136"/>
      <c r="S2" s="137"/>
      <c r="T2" s="31"/>
      <c r="U2" s="47"/>
      <c r="V2" s="138" t="s">
        <v>31</v>
      </c>
      <c r="W2" s="139"/>
      <c r="X2" s="139"/>
      <c r="Y2" s="139"/>
      <c r="Z2" s="140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</row>
    <row r="3" spans="1:45" s="2" customFormat="1" ht="61.5" customHeight="1">
      <c r="A3" s="3" t="s">
        <v>2</v>
      </c>
      <c r="B3" s="4" t="s">
        <v>3</v>
      </c>
      <c r="C3" s="5" t="s">
        <v>4</v>
      </c>
      <c r="D3" s="5" t="s">
        <v>6</v>
      </c>
      <c r="E3" s="5" t="s">
        <v>7</v>
      </c>
      <c r="F3" s="5" t="s">
        <v>8</v>
      </c>
      <c r="G3" s="5" t="s">
        <v>9</v>
      </c>
      <c r="H3" s="5"/>
      <c r="I3" s="5" t="s">
        <v>10</v>
      </c>
      <c r="J3" s="5" t="s">
        <v>113</v>
      </c>
      <c r="K3" s="5" t="s">
        <v>114</v>
      </c>
      <c r="L3" s="5" t="s">
        <v>11</v>
      </c>
      <c r="M3" s="5" t="s">
        <v>12</v>
      </c>
      <c r="N3" s="5" t="s">
        <v>13</v>
      </c>
      <c r="O3" s="54" t="s">
        <v>14</v>
      </c>
      <c r="P3" s="6" t="s">
        <v>40</v>
      </c>
      <c r="Q3" s="5" t="s">
        <v>39</v>
      </c>
      <c r="R3" s="5" t="s">
        <v>32</v>
      </c>
      <c r="S3" s="28" t="s">
        <v>15</v>
      </c>
      <c r="T3" s="32" t="s">
        <v>16</v>
      </c>
      <c r="U3" s="47"/>
      <c r="V3" s="35" t="s">
        <v>28</v>
      </c>
      <c r="W3" s="53" t="s">
        <v>27</v>
      </c>
      <c r="X3" s="5" t="s">
        <v>5</v>
      </c>
      <c r="Y3" s="5" t="s">
        <v>29</v>
      </c>
      <c r="Z3" s="36" t="s">
        <v>30</v>
      </c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</row>
    <row r="4" spans="1:45" s="2" customFormat="1" ht="14.25" customHeight="1">
      <c r="A4" s="3"/>
      <c r="B4" s="45" t="s">
        <v>33</v>
      </c>
      <c r="C4" s="27"/>
      <c r="D4" s="27"/>
      <c r="E4" s="34"/>
      <c r="F4" s="34"/>
      <c r="G4" s="34"/>
      <c r="H4" s="34"/>
      <c r="I4" s="45" t="s">
        <v>35</v>
      </c>
      <c r="J4" s="100" t="s">
        <v>205</v>
      </c>
      <c r="K4" s="100" t="s">
        <v>206</v>
      </c>
      <c r="L4" s="100" t="s">
        <v>215</v>
      </c>
      <c r="M4" s="25"/>
      <c r="N4" s="25"/>
      <c r="O4" s="55"/>
      <c r="P4" s="26"/>
      <c r="Q4" s="25"/>
      <c r="R4" s="45" t="s">
        <v>34</v>
      </c>
      <c r="S4" s="29"/>
      <c r="T4" s="32"/>
      <c r="U4" s="47"/>
      <c r="V4" s="46" t="s">
        <v>194</v>
      </c>
      <c r="W4" s="45" t="s">
        <v>193</v>
      </c>
      <c r="X4" s="45" t="s">
        <v>196</v>
      </c>
      <c r="Y4" s="45" t="s">
        <v>192</v>
      </c>
      <c r="Z4" s="114" t="s">
        <v>47</v>
      </c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</row>
    <row r="5" spans="1:45" s="9" customFormat="1" ht="34.5" thickBot="1">
      <c r="A5" s="24" t="s">
        <v>17</v>
      </c>
      <c r="B5" s="7" t="s">
        <v>18</v>
      </c>
      <c r="C5" s="8" t="s">
        <v>18</v>
      </c>
      <c r="D5" s="8" t="s">
        <v>18</v>
      </c>
      <c r="E5" s="8" t="s">
        <v>18</v>
      </c>
      <c r="F5" s="8" t="s">
        <v>18</v>
      </c>
      <c r="G5" s="8" t="s">
        <v>18</v>
      </c>
      <c r="H5" s="8"/>
      <c r="I5" s="8" t="s">
        <v>18</v>
      </c>
      <c r="J5" s="8" t="s">
        <v>18</v>
      </c>
      <c r="K5" s="8" t="s">
        <v>18</v>
      </c>
      <c r="L5" s="8" t="s">
        <v>18</v>
      </c>
      <c r="M5" s="8" t="s">
        <v>18</v>
      </c>
      <c r="N5" s="8" t="s">
        <v>18</v>
      </c>
      <c r="O5" s="56" t="s">
        <v>18</v>
      </c>
      <c r="P5" s="50" t="s">
        <v>18</v>
      </c>
      <c r="Q5" s="51" t="s">
        <v>18</v>
      </c>
      <c r="R5" s="51" t="s">
        <v>18</v>
      </c>
      <c r="S5" s="52" t="s">
        <v>18</v>
      </c>
      <c r="T5" s="60" t="s">
        <v>18</v>
      </c>
      <c r="U5" s="48"/>
      <c r="V5" s="37" t="s">
        <v>36</v>
      </c>
      <c r="W5" s="8" t="s">
        <v>37</v>
      </c>
      <c r="X5" s="8" t="s">
        <v>41</v>
      </c>
      <c r="Y5" s="8" t="s">
        <v>36</v>
      </c>
      <c r="Z5" s="38" t="s">
        <v>38</v>
      </c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</row>
    <row r="6" spans="1:45" ht="14.25" thickTop="1">
      <c r="A6" s="10" t="s">
        <v>19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57"/>
      <c r="P6" s="39"/>
      <c r="Q6" s="11"/>
      <c r="R6" s="11"/>
      <c r="S6" s="64"/>
      <c r="T6" s="61"/>
      <c r="U6" s="47"/>
      <c r="V6" s="39"/>
      <c r="W6" s="11"/>
      <c r="X6" s="11"/>
      <c r="Y6" s="11"/>
      <c r="Z6" s="40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</row>
    <row r="7" spans="1:45">
      <c r="A7" s="13" t="s">
        <v>104</v>
      </c>
      <c r="B7" s="14">
        <v>27437.55</v>
      </c>
      <c r="C7" s="14">
        <v>624</v>
      </c>
      <c r="D7" s="14">
        <v>31090</v>
      </c>
      <c r="E7" s="14">
        <v>11575</v>
      </c>
      <c r="F7" s="14">
        <v>4630</v>
      </c>
      <c r="G7" s="14">
        <v>3470</v>
      </c>
      <c r="H7" s="14"/>
      <c r="I7" s="14">
        <v>8000</v>
      </c>
      <c r="J7" s="14">
        <v>28940</v>
      </c>
      <c r="K7" s="14">
        <v>25000</v>
      </c>
      <c r="L7" s="14"/>
      <c r="M7" s="14"/>
      <c r="N7" s="14"/>
      <c r="O7" s="58">
        <f>SUM(B7:N7)</f>
        <v>140766.54999999999</v>
      </c>
      <c r="P7" s="41">
        <f>B7*0.05</f>
        <v>1371.8775000000001</v>
      </c>
      <c r="Q7" s="14">
        <f>B7*0.03</f>
        <v>823.12649999999996</v>
      </c>
      <c r="R7" s="14">
        <v>5948.22</v>
      </c>
      <c r="S7" s="65">
        <f>SUM(P7:R7)</f>
        <v>8143.2240000000002</v>
      </c>
      <c r="T7" s="62">
        <f>O7-S7</f>
        <v>132623.326</v>
      </c>
      <c r="U7" s="15"/>
      <c r="V7" s="41">
        <f>B7/30*40</f>
        <v>36583.399999999994</v>
      </c>
      <c r="W7" s="14">
        <f>B7/30*20</f>
        <v>18291.699999999997</v>
      </c>
      <c r="X7" s="14">
        <v>1700</v>
      </c>
      <c r="Y7" s="14">
        <f>D7/30*40</f>
        <v>41453.333333333328</v>
      </c>
      <c r="Z7" s="42">
        <f>D7/30*20</f>
        <v>20726.666666666664</v>
      </c>
      <c r="AA7" s="49"/>
      <c r="AB7" s="49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</row>
    <row r="8" spans="1:45">
      <c r="A8" s="13" t="s">
        <v>105</v>
      </c>
      <c r="B8" s="14">
        <v>27437.55</v>
      </c>
      <c r="C8" s="14">
        <v>624</v>
      </c>
      <c r="D8" s="14">
        <v>31090</v>
      </c>
      <c r="E8" s="14">
        <v>11575</v>
      </c>
      <c r="F8" s="14">
        <v>4630</v>
      </c>
      <c r="G8" s="14">
        <v>3470</v>
      </c>
      <c r="H8" s="14"/>
      <c r="I8" s="14">
        <v>8000</v>
      </c>
      <c r="J8" s="14">
        <v>28940</v>
      </c>
      <c r="K8" s="14">
        <v>35000</v>
      </c>
      <c r="L8" s="14"/>
      <c r="M8" s="14">
        <v>30000</v>
      </c>
      <c r="N8" s="14"/>
      <c r="O8" s="58">
        <f t="shared" ref="O8:O45" si="0">SUM(B8:N8)</f>
        <v>180766.55</v>
      </c>
      <c r="P8" s="41">
        <f t="shared" ref="P8:P13" si="1">B8*0.05</f>
        <v>1371.8775000000001</v>
      </c>
      <c r="Q8" s="14">
        <f t="shared" ref="Q8:Q45" si="2">B8*0.03</f>
        <v>823.12649999999996</v>
      </c>
      <c r="R8" s="14">
        <v>5948.22</v>
      </c>
      <c r="S8" s="65">
        <f t="shared" ref="S8:S45" si="3">SUM(P8:R8)</f>
        <v>8143.2240000000002</v>
      </c>
      <c r="T8" s="62">
        <f t="shared" ref="T8:T13" si="4">O8-S8</f>
        <v>172623.326</v>
      </c>
      <c r="U8" s="15"/>
      <c r="V8" s="41">
        <f t="shared" ref="V8:V13" si="5">B8/30*40</f>
        <v>36583.399999999994</v>
      </c>
      <c r="W8" s="14">
        <f t="shared" ref="W8:W13" si="6">B8/30*20</f>
        <v>18291.699999999997</v>
      </c>
      <c r="X8" s="14">
        <v>1700</v>
      </c>
      <c r="Y8" s="14">
        <f t="shared" ref="Y8:Y13" si="7">D8/30*40</f>
        <v>41453.333333333328</v>
      </c>
      <c r="Z8" s="42">
        <f t="shared" ref="Z8:Z13" si="8">D8/30*20</f>
        <v>20726.666666666664</v>
      </c>
      <c r="AA8" s="49"/>
      <c r="AB8" s="49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</row>
    <row r="9" spans="1:45">
      <c r="A9" s="13" t="s">
        <v>106</v>
      </c>
      <c r="B9" s="14">
        <v>27437.55</v>
      </c>
      <c r="C9" s="14">
        <v>624</v>
      </c>
      <c r="D9" s="14">
        <v>31090</v>
      </c>
      <c r="E9" s="14">
        <v>11575</v>
      </c>
      <c r="F9" s="14">
        <v>4630</v>
      </c>
      <c r="G9" s="14">
        <v>3470</v>
      </c>
      <c r="H9" s="14"/>
      <c r="I9" s="14">
        <v>8000</v>
      </c>
      <c r="J9" s="14">
        <v>28940</v>
      </c>
      <c r="K9" s="14">
        <v>25000</v>
      </c>
      <c r="L9" s="14"/>
      <c r="M9" s="16"/>
      <c r="N9" s="14"/>
      <c r="O9" s="58">
        <f t="shared" si="0"/>
        <v>140766.54999999999</v>
      </c>
      <c r="P9" s="41">
        <f t="shared" si="1"/>
        <v>1371.8775000000001</v>
      </c>
      <c r="Q9" s="14">
        <f t="shared" si="2"/>
        <v>823.12649999999996</v>
      </c>
      <c r="R9" s="14">
        <v>5948.22</v>
      </c>
      <c r="S9" s="65">
        <f t="shared" si="3"/>
        <v>8143.2240000000002</v>
      </c>
      <c r="T9" s="62">
        <f t="shared" si="4"/>
        <v>132623.326</v>
      </c>
      <c r="U9" s="15"/>
      <c r="V9" s="41">
        <f t="shared" si="5"/>
        <v>36583.399999999994</v>
      </c>
      <c r="W9" s="14">
        <f t="shared" si="6"/>
        <v>18291.699999999997</v>
      </c>
      <c r="X9" s="14">
        <v>1700</v>
      </c>
      <c r="Y9" s="14">
        <f t="shared" si="7"/>
        <v>41453.333333333328</v>
      </c>
      <c r="Z9" s="42">
        <f t="shared" si="8"/>
        <v>20726.666666666664</v>
      </c>
      <c r="AA9" s="49"/>
      <c r="AB9" s="49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</row>
    <row r="10" spans="1:45">
      <c r="A10" s="13" t="s">
        <v>107</v>
      </c>
      <c r="B10" s="14">
        <v>27437.55</v>
      </c>
      <c r="C10" s="14">
        <v>624</v>
      </c>
      <c r="D10" s="14">
        <v>31090</v>
      </c>
      <c r="E10" s="14">
        <v>11575</v>
      </c>
      <c r="F10" s="14">
        <v>4630</v>
      </c>
      <c r="G10" s="14">
        <v>3470</v>
      </c>
      <c r="H10" s="14"/>
      <c r="I10" s="14">
        <v>8000</v>
      </c>
      <c r="J10" s="14">
        <v>28940</v>
      </c>
      <c r="K10" s="14">
        <v>25000</v>
      </c>
      <c r="L10" s="14"/>
      <c r="M10" s="14"/>
      <c r="N10" s="14"/>
      <c r="O10" s="58">
        <f t="shared" si="0"/>
        <v>140766.54999999999</v>
      </c>
      <c r="P10" s="41">
        <f t="shared" si="1"/>
        <v>1371.8775000000001</v>
      </c>
      <c r="Q10" s="14">
        <f t="shared" si="2"/>
        <v>823.12649999999996</v>
      </c>
      <c r="R10" s="14">
        <v>5948.22</v>
      </c>
      <c r="S10" s="65">
        <f t="shared" si="3"/>
        <v>8143.2240000000002</v>
      </c>
      <c r="T10" s="62">
        <f t="shared" si="4"/>
        <v>132623.326</v>
      </c>
      <c r="U10" s="15"/>
      <c r="V10" s="41">
        <f t="shared" si="5"/>
        <v>36583.399999999994</v>
      </c>
      <c r="W10" s="14">
        <f t="shared" si="6"/>
        <v>18291.699999999997</v>
      </c>
      <c r="X10" s="14">
        <v>1700</v>
      </c>
      <c r="Y10" s="14">
        <f t="shared" si="7"/>
        <v>41453.333333333328</v>
      </c>
      <c r="Z10" s="42">
        <f t="shared" si="8"/>
        <v>20726.666666666664</v>
      </c>
      <c r="AA10" s="49"/>
      <c r="AB10" s="49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</row>
    <row r="11" spans="1:45">
      <c r="A11" s="13" t="s">
        <v>108</v>
      </c>
      <c r="B11" s="14">
        <v>27437.55</v>
      </c>
      <c r="C11" s="14">
        <v>624</v>
      </c>
      <c r="D11" s="14">
        <v>31090</v>
      </c>
      <c r="E11" s="14">
        <v>11575</v>
      </c>
      <c r="F11" s="14">
        <v>4630</v>
      </c>
      <c r="G11" s="14">
        <v>3470</v>
      </c>
      <c r="H11" s="14"/>
      <c r="I11" s="14">
        <v>8000</v>
      </c>
      <c r="J11" s="14">
        <v>28940</v>
      </c>
      <c r="K11" s="14">
        <v>25000</v>
      </c>
      <c r="L11" s="14"/>
      <c r="M11" s="14"/>
      <c r="N11" s="14"/>
      <c r="O11" s="58">
        <f t="shared" si="0"/>
        <v>140766.54999999999</v>
      </c>
      <c r="P11" s="41">
        <f t="shared" si="1"/>
        <v>1371.8775000000001</v>
      </c>
      <c r="Q11" s="14">
        <f t="shared" si="2"/>
        <v>823.12649999999996</v>
      </c>
      <c r="R11" s="14">
        <v>5948.22</v>
      </c>
      <c r="S11" s="65">
        <f t="shared" si="3"/>
        <v>8143.2240000000002</v>
      </c>
      <c r="T11" s="62">
        <f t="shared" si="4"/>
        <v>132623.326</v>
      </c>
      <c r="U11" s="15"/>
      <c r="V11" s="41">
        <f t="shared" si="5"/>
        <v>36583.399999999994</v>
      </c>
      <c r="W11" s="14">
        <f t="shared" si="6"/>
        <v>18291.699999999997</v>
      </c>
      <c r="X11" s="14">
        <v>1700</v>
      </c>
      <c r="Y11" s="14">
        <f t="shared" si="7"/>
        <v>41453.333333333328</v>
      </c>
      <c r="Z11" s="42">
        <f t="shared" si="8"/>
        <v>20726.666666666664</v>
      </c>
      <c r="AA11" s="15"/>
      <c r="AB11" s="15"/>
    </row>
    <row r="12" spans="1:45">
      <c r="A12" s="13" t="s">
        <v>109</v>
      </c>
      <c r="B12" s="14">
        <v>27437.55</v>
      </c>
      <c r="C12" s="14">
        <v>624</v>
      </c>
      <c r="D12" s="14">
        <v>31090</v>
      </c>
      <c r="E12" s="14">
        <v>11575</v>
      </c>
      <c r="F12" s="14">
        <v>4630</v>
      </c>
      <c r="G12" s="14">
        <v>3470</v>
      </c>
      <c r="H12" s="14"/>
      <c r="I12" s="14">
        <v>8000</v>
      </c>
      <c r="J12" s="14">
        <v>28940</v>
      </c>
      <c r="K12" s="14">
        <v>25000</v>
      </c>
      <c r="L12" s="14"/>
      <c r="M12" s="14"/>
      <c r="N12" s="14">
        <v>10500</v>
      </c>
      <c r="O12" s="58">
        <f t="shared" si="0"/>
        <v>151266.54999999999</v>
      </c>
      <c r="P12" s="41">
        <f t="shared" si="1"/>
        <v>1371.8775000000001</v>
      </c>
      <c r="Q12" s="14">
        <f t="shared" si="2"/>
        <v>823.12649999999996</v>
      </c>
      <c r="R12" s="14">
        <v>5948.22</v>
      </c>
      <c r="S12" s="65">
        <f t="shared" si="3"/>
        <v>8143.2240000000002</v>
      </c>
      <c r="T12" s="62">
        <f t="shared" si="4"/>
        <v>143123.326</v>
      </c>
      <c r="U12" s="15"/>
      <c r="V12" s="41">
        <f t="shared" si="5"/>
        <v>36583.399999999994</v>
      </c>
      <c r="W12" s="14">
        <f t="shared" si="6"/>
        <v>18291.699999999997</v>
      </c>
      <c r="X12" s="14">
        <v>1700</v>
      </c>
      <c r="Y12" s="14">
        <f t="shared" si="7"/>
        <v>41453.333333333328</v>
      </c>
      <c r="Z12" s="42">
        <f t="shared" si="8"/>
        <v>20726.666666666664</v>
      </c>
      <c r="AA12" s="15"/>
      <c r="AB12" s="15"/>
    </row>
    <row r="13" spans="1:45">
      <c r="A13" s="13" t="s">
        <v>83</v>
      </c>
      <c r="B13" s="14">
        <v>27437.55</v>
      </c>
      <c r="C13" s="14">
        <v>624</v>
      </c>
      <c r="D13" s="14">
        <v>31090</v>
      </c>
      <c r="E13" s="14">
        <v>11575</v>
      </c>
      <c r="F13" s="14">
        <v>4630</v>
      </c>
      <c r="G13" s="14">
        <v>3470</v>
      </c>
      <c r="H13" s="14"/>
      <c r="I13" s="14">
        <v>8000</v>
      </c>
      <c r="J13" s="14">
        <v>28940</v>
      </c>
      <c r="K13" s="14">
        <v>25000</v>
      </c>
      <c r="L13" s="14"/>
      <c r="M13" s="14"/>
      <c r="N13" s="14"/>
      <c r="O13" s="58">
        <f t="shared" si="0"/>
        <v>140766.54999999999</v>
      </c>
      <c r="P13" s="41">
        <f t="shared" si="1"/>
        <v>1371.8775000000001</v>
      </c>
      <c r="Q13" s="14">
        <f t="shared" si="2"/>
        <v>823.12649999999996</v>
      </c>
      <c r="R13" s="14">
        <v>5948.22</v>
      </c>
      <c r="S13" s="65">
        <f t="shared" si="3"/>
        <v>8143.2240000000002</v>
      </c>
      <c r="T13" s="62">
        <f t="shared" si="4"/>
        <v>132623.326</v>
      </c>
      <c r="U13" s="15"/>
      <c r="V13" s="41">
        <f t="shared" si="5"/>
        <v>36583.399999999994</v>
      </c>
      <c r="W13" s="14">
        <f t="shared" si="6"/>
        <v>18291.699999999997</v>
      </c>
      <c r="X13" s="14">
        <v>1700</v>
      </c>
      <c r="Y13" s="14">
        <f t="shared" si="7"/>
        <v>41453.333333333328</v>
      </c>
      <c r="Z13" s="42">
        <f t="shared" si="8"/>
        <v>20726.666666666664</v>
      </c>
      <c r="AA13" s="15"/>
      <c r="AB13" s="15"/>
    </row>
    <row r="14" spans="1:45">
      <c r="A14" s="17" t="s">
        <v>20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58"/>
      <c r="P14" s="41"/>
      <c r="Q14" s="14"/>
      <c r="R14" s="14"/>
      <c r="S14" s="65"/>
      <c r="T14" s="62"/>
      <c r="U14" s="15"/>
      <c r="V14" s="41"/>
      <c r="W14" s="14"/>
      <c r="X14" s="14"/>
      <c r="Y14" s="14"/>
      <c r="Z14" s="42"/>
      <c r="AA14" s="15"/>
      <c r="AB14" s="15"/>
    </row>
    <row r="15" spans="1:45">
      <c r="A15" s="13" t="s">
        <v>87</v>
      </c>
      <c r="B15" s="14">
        <v>27437.55</v>
      </c>
      <c r="C15" s="14">
        <v>624</v>
      </c>
      <c r="D15" s="14">
        <v>31090</v>
      </c>
      <c r="E15" s="14">
        <v>11575</v>
      </c>
      <c r="F15" s="14">
        <v>4630</v>
      </c>
      <c r="G15" s="14">
        <v>3470</v>
      </c>
      <c r="H15" s="14"/>
      <c r="I15" s="14">
        <v>8000</v>
      </c>
      <c r="J15" s="14">
        <v>28940</v>
      </c>
      <c r="K15" s="14">
        <v>25000</v>
      </c>
      <c r="L15" s="14"/>
      <c r="M15" s="16"/>
      <c r="N15" s="14"/>
      <c r="O15" s="58">
        <f t="shared" si="0"/>
        <v>140766.54999999999</v>
      </c>
      <c r="P15" s="41">
        <f t="shared" ref="P15:P32" si="9">B15*0.05</f>
        <v>1371.8775000000001</v>
      </c>
      <c r="Q15" s="14">
        <f t="shared" si="2"/>
        <v>823.12649999999996</v>
      </c>
      <c r="R15" s="14">
        <v>5948.22</v>
      </c>
      <c r="S15" s="65">
        <f t="shared" si="3"/>
        <v>8143.2240000000002</v>
      </c>
      <c r="T15" s="62">
        <f>O15-S15</f>
        <v>132623.326</v>
      </c>
      <c r="U15" s="15"/>
      <c r="V15" s="41">
        <f t="shared" ref="V15:V32" si="10">B15/30*40</f>
        <v>36583.399999999994</v>
      </c>
      <c r="W15" s="14">
        <f t="shared" ref="W15:W32" si="11">B15/30*20</f>
        <v>18291.699999999997</v>
      </c>
      <c r="X15" s="14">
        <v>1700</v>
      </c>
      <c r="Y15" s="14">
        <f t="shared" ref="Y15:Y32" si="12">D15/30*40</f>
        <v>41453.333333333328</v>
      </c>
      <c r="Z15" s="42">
        <f t="shared" ref="Z15:Z32" si="13">D15/30*20</f>
        <v>20726.666666666664</v>
      </c>
      <c r="AA15" s="15"/>
      <c r="AB15" s="15"/>
    </row>
    <row r="16" spans="1:45">
      <c r="A16" s="13" t="s">
        <v>88</v>
      </c>
      <c r="B16" s="14">
        <v>27437.55</v>
      </c>
      <c r="C16" s="14">
        <v>624</v>
      </c>
      <c r="D16" s="14">
        <v>31090</v>
      </c>
      <c r="E16" s="14">
        <v>11575</v>
      </c>
      <c r="F16" s="14">
        <v>4630</v>
      </c>
      <c r="G16" s="14">
        <v>3470</v>
      </c>
      <c r="H16" s="14"/>
      <c r="I16" s="14">
        <v>8000</v>
      </c>
      <c r="J16" s="14">
        <v>28940</v>
      </c>
      <c r="K16" s="14">
        <v>25000</v>
      </c>
      <c r="L16" s="14"/>
      <c r="M16" s="14"/>
      <c r="N16" s="14"/>
      <c r="O16" s="58">
        <f t="shared" si="0"/>
        <v>140766.54999999999</v>
      </c>
      <c r="P16" s="41">
        <f t="shared" si="9"/>
        <v>1371.8775000000001</v>
      </c>
      <c r="Q16" s="14">
        <f t="shared" si="2"/>
        <v>823.12649999999996</v>
      </c>
      <c r="R16" s="14">
        <v>5948.22</v>
      </c>
      <c r="S16" s="65">
        <f t="shared" si="3"/>
        <v>8143.2240000000002</v>
      </c>
      <c r="T16" s="62">
        <f>O16-S16</f>
        <v>132623.326</v>
      </c>
      <c r="U16" s="15"/>
      <c r="V16" s="41">
        <f t="shared" si="10"/>
        <v>36583.399999999994</v>
      </c>
      <c r="W16" s="14">
        <f t="shared" si="11"/>
        <v>18291.699999999997</v>
      </c>
      <c r="X16" s="14">
        <v>1700</v>
      </c>
      <c r="Y16" s="14">
        <f t="shared" si="12"/>
        <v>41453.333333333328</v>
      </c>
      <c r="Z16" s="42">
        <f t="shared" si="13"/>
        <v>20726.666666666664</v>
      </c>
      <c r="AA16" s="15"/>
      <c r="AB16" s="15"/>
    </row>
    <row r="17" spans="1:28">
      <c r="A17" s="13" t="s">
        <v>89</v>
      </c>
      <c r="B17" s="14">
        <v>27437.55</v>
      </c>
      <c r="C17" s="14">
        <v>624</v>
      </c>
      <c r="D17" s="14">
        <v>31090</v>
      </c>
      <c r="E17" s="14">
        <v>11575</v>
      </c>
      <c r="F17" s="14">
        <v>4630</v>
      </c>
      <c r="G17" s="14">
        <v>3470</v>
      </c>
      <c r="H17" s="14"/>
      <c r="I17" s="14">
        <v>8000</v>
      </c>
      <c r="J17" s="14">
        <v>28940</v>
      </c>
      <c r="K17" s="14">
        <v>25000</v>
      </c>
      <c r="L17" s="14"/>
      <c r="M17" s="14"/>
      <c r="N17" s="14"/>
      <c r="O17" s="58">
        <f t="shared" si="0"/>
        <v>140766.54999999999</v>
      </c>
      <c r="P17" s="41">
        <f t="shared" si="9"/>
        <v>1371.8775000000001</v>
      </c>
      <c r="Q17" s="14">
        <f t="shared" si="2"/>
        <v>823.12649999999996</v>
      </c>
      <c r="R17" s="14">
        <v>5948.22</v>
      </c>
      <c r="S17" s="65">
        <f t="shared" si="3"/>
        <v>8143.2240000000002</v>
      </c>
      <c r="T17" s="62">
        <f>O17-S17</f>
        <v>132623.326</v>
      </c>
      <c r="U17" s="15"/>
      <c r="V17" s="41">
        <f t="shared" si="10"/>
        <v>36583.399999999994</v>
      </c>
      <c r="W17" s="14">
        <f t="shared" si="11"/>
        <v>18291.699999999997</v>
      </c>
      <c r="X17" s="14">
        <v>1700</v>
      </c>
      <c r="Y17" s="14">
        <f t="shared" si="12"/>
        <v>41453.333333333328</v>
      </c>
      <c r="Z17" s="42">
        <f t="shared" si="13"/>
        <v>20726.666666666664</v>
      </c>
      <c r="AA17" s="15"/>
      <c r="AB17" s="15"/>
    </row>
    <row r="18" spans="1:28">
      <c r="A18" s="13" t="s">
        <v>90</v>
      </c>
      <c r="B18" s="14">
        <v>27437.55</v>
      </c>
      <c r="C18" s="14">
        <v>624</v>
      </c>
      <c r="D18" s="14">
        <v>31090</v>
      </c>
      <c r="E18" s="14">
        <v>11575</v>
      </c>
      <c r="F18" s="14">
        <v>4630</v>
      </c>
      <c r="G18" s="14">
        <v>3470</v>
      </c>
      <c r="H18" s="14"/>
      <c r="I18" s="14">
        <v>8000</v>
      </c>
      <c r="J18" s="14">
        <v>28940</v>
      </c>
      <c r="K18" s="14">
        <v>25000</v>
      </c>
      <c r="L18" s="14"/>
      <c r="M18" s="14"/>
      <c r="N18" s="14"/>
      <c r="O18" s="58">
        <f t="shared" si="0"/>
        <v>140766.54999999999</v>
      </c>
      <c r="P18" s="41">
        <f t="shared" si="9"/>
        <v>1371.8775000000001</v>
      </c>
      <c r="Q18" s="14">
        <f t="shared" si="2"/>
        <v>823.12649999999996</v>
      </c>
      <c r="R18" s="14">
        <v>5948.22</v>
      </c>
      <c r="S18" s="65">
        <f t="shared" si="3"/>
        <v>8143.2240000000002</v>
      </c>
      <c r="T18" s="62">
        <f>O18-S18</f>
        <v>132623.326</v>
      </c>
      <c r="U18" s="15"/>
      <c r="V18" s="41">
        <f t="shared" si="10"/>
        <v>36583.399999999994</v>
      </c>
      <c r="W18" s="14">
        <f t="shared" si="11"/>
        <v>18291.699999999997</v>
      </c>
      <c r="X18" s="14">
        <v>1700</v>
      </c>
      <c r="Y18" s="14">
        <f t="shared" si="12"/>
        <v>41453.333333333328</v>
      </c>
      <c r="Z18" s="42">
        <f t="shared" si="13"/>
        <v>20726.666666666664</v>
      </c>
      <c r="AA18" s="15"/>
      <c r="AB18" s="15"/>
    </row>
    <row r="19" spans="1:28">
      <c r="A19" s="13" t="s">
        <v>91</v>
      </c>
      <c r="B19" s="14">
        <v>27437.55</v>
      </c>
      <c r="C19" s="14">
        <v>624</v>
      </c>
      <c r="D19" s="14">
        <v>31090</v>
      </c>
      <c r="E19" s="14">
        <v>11575</v>
      </c>
      <c r="F19" s="14">
        <v>4630</v>
      </c>
      <c r="G19" s="14">
        <v>3470</v>
      </c>
      <c r="H19" s="14"/>
      <c r="I19" s="14">
        <v>8000</v>
      </c>
      <c r="J19" s="14">
        <v>28940</v>
      </c>
      <c r="K19" s="14">
        <v>25000</v>
      </c>
      <c r="L19" s="14"/>
      <c r="M19" s="14"/>
      <c r="N19" s="14"/>
      <c r="O19" s="58">
        <f t="shared" si="0"/>
        <v>140766.54999999999</v>
      </c>
      <c r="P19" s="41">
        <f t="shared" si="9"/>
        <v>1371.8775000000001</v>
      </c>
      <c r="Q19" s="14">
        <f t="shared" si="2"/>
        <v>823.12649999999996</v>
      </c>
      <c r="R19" s="14">
        <v>5948.22</v>
      </c>
      <c r="S19" s="65">
        <f t="shared" si="3"/>
        <v>8143.2240000000002</v>
      </c>
      <c r="T19" s="62">
        <f>O19-S19</f>
        <v>132623.326</v>
      </c>
      <c r="U19" s="15"/>
      <c r="V19" s="41">
        <f t="shared" si="10"/>
        <v>36583.399999999994</v>
      </c>
      <c r="W19" s="14">
        <f t="shared" si="11"/>
        <v>18291.699999999997</v>
      </c>
      <c r="X19" s="14">
        <v>1700</v>
      </c>
      <c r="Y19" s="14">
        <f t="shared" si="12"/>
        <v>41453.333333333328</v>
      </c>
      <c r="Z19" s="42">
        <f t="shared" si="13"/>
        <v>20726.666666666664</v>
      </c>
      <c r="AA19" s="15"/>
      <c r="AB19" s="15"/>
    </row>
    <row r="20" spans="1:28">
      <c r="A20" s="13" t="s">
        <v>80</v>
      </c>
      <c r="B20" s="14">
        <v>27437.55</v>
      </c>
      <c r="C20" s="14">
        <v>624</v>
      </c>
      <c r="D20" s="14">
        <v>31090</v>
      </c>
      <c r="E20" s="14">
        <v>11575</v>
      </c>
      <c r="F20" s="14">
        <v>4630</v>
      </c>
      <c r="G20" s="14">
        <v>3470</v>
      </c>
      <c r="H20" s="14"/>
      <c r="I20" s="14">
        <v>8000</v>
      </c>
      <c r="J20" s="14">
        <v>28940</v>
      </c>
      <c r="K20" s="14">
        <v>25000</v>
      </c>
      <c r="L20" s="14"/>
      <c r="M20" s="14"/>
      <c r="N20" s="14"/>
      <c r="O20" s="58">
        <f t="shared" si="0"/>
        <v>140766.54999999999</v>
      </c>
      <c r="P20" s="41">
        <f t="shared" si="9"/>
        <v>1371.8775000000001</v>
      </c>
      <c r="Q20" s="14">
        <f t="shared" si="2"/>
        <v>823.12649999999996</v>
      </c>
      <c r="R20" s="14">
        <v>5948.22</v>
      </c>
      <c r="S20" s="65">
        <f t="shared" si="3"/>
        <v>8143.2240000000002</v>
      </c>
      <c r="T20" s="62">
        <f t="shared" ref="T20:T32" si="14">O20-S20</f>
        <v>132623.326</v>
      </c>
      <c r="U20" s="15"/>
      <c r="V20" s="41">
        <f t="shared" si="10"/>
        <v>36583.399999999994</v>
      </c>
      <c r="W20" s="14">
        <f t="shared" si="11"/>
        <v>18291.699999999997</v>
      </c>
      <c r="X20" s="14">
        <v>1700</v>
      </c>
      <c r="Y20" s="14">
        <f t="shared" si="12"/>
        <v>41453.333333333328</v>
      </c>
      <c r="Z20" s="42">
        <f t="shared" si="13"/>
        <v>20726.666666666664</v>
      </c>
      <c r="AA20" s="15"/>
      <c r="AB20" s="15"/>
    </row>
    <row r="21" spans="1:28">
      <c r="A21" s="13" t="s">
        <v>92</v>
      </c>
      <c r="B21" s="14">
        <v>27437.55</v>
      </c>
      <c r="C21" s="14">
        <v>624</v>
      </c>
      <c r="D21" s="14">
        <v>31090</v>
      </c>
      <c r="E21" s="14">
        <v>11575</v>
      </c>
      <c r="F21" s="14">
        <v>4630</v>
      </c>
      <c r="G21" s="14">
        <v>3470</v>
      </c>
      <c r="H21" s="14"/>
      <c r="I21" s="14">
        <v>8000</v>
      </c>
      <c r="J21" s="14">
        <v>28940</v>
      </c>
      <c r="K21" s="14">
        <v>25000</v>
      </c>
      <c r="L21" s="14"/>
      <c r="M21" s="14"/>
      <c r="N21" s="14"/>
      <c r="O21" s="58">
        <f t="shared" si="0"/>
        <v>140766.54999999999</v>
      </c>
      <c r="P21" s="41">
        <f t="shared" si="9"/>
        <v>1371.8775000000001</v>
      </c>
      <c r="Q21" s="14">
        <f t="shared" si="2"/>
        <v>823.12649999999996</v>
      </c>
      <c r="R21" s="14">
        <v>5948.22</v>
      </c>
      <c r="S21" s="65">
        <f t="shared" si="3"/>
        <v>8143.2240000000002</v>
      </c>
      <c r="T21" s="62">
        <f t="shared" si="14"/>
        <v>132623.326</v>
      </c>
      <c r="U21" s="15"/>
      <c r="V21" s="41">
        <f t="shared" si="10"/>
        <v>36583.399999999994</v>
      </c>
      <c r="W21" s="14">
        <f t="shared" si="11"/>
        <v>18291.699999999997</v>
      </c>
      <c r="X21" s="14">
        <v>1700</v>
      </c>
      <c r="Y21" s="14">
        <f t="shared" si="12"/>
        <v>41453.333333333328</v>
      </c>
      <c r="Z21" s="42">
        <f t="shared" si="13"/>
        <v>20726.666666666664</v>
      </c>
      <c r="AA21" s="15"/>
      <c r="AB21" s="15"/>
    </row>
    <row r="22" spans="1:28">
      <c r="A22" s="13" t="s">
        <v>93</v>
      </c>
      <c r="B22" s="14">
        <v>27437.55</v>
      </c>
      <c r="C22" s="14">
        <v>624</v>
      </c>
      <c r="D22" s="14">
        <v>31090</v>
      </c>
      <c r="E22" s="14">
        <v>11575</v>
      </c>
      <c r="F22" s="14">
        <v>4630</v>
      </c>
      <c r="G22" s="14">
        <v>3470</v>
      </c>
      <c r="H22" s="14"/>
      <c r="I22" s="14">
        <v>8000</v>
      </c>
      <c r="J22" s="14">
        <v>28940</v>
      </c>
      <c r="K22" s="14">
        <v>25000</v>
      </c>
      <c r="L22" s="14"/>
      <c r="M22" s="14"/>
      <c r="N22" s="14"/>
      <c r="O22" s="58">
        <f t="shared" si="0"/>
        <v>140766.54999999999</v>
      </c>
      <c r="P22" s="41">
        <f t="shared" si="9"/>
        <v>1371.8775000000001</v>
      </c>
      <c r="Q22" s="14">
        <f t="shared" si="2"/>
        <v>823.12649999999996</v>
      </c>
      <c r="R22" s="14">
        <v>5948.22</v>
      </c>
      <c r="S22" s="65">
        <f t="shared" si="3"/>
        <v>8143.2240000000002</v>
      </c>
      <c r="T22" s="62">
        <f t="shared" si="14"/>
        <v>132623.326</v>
      </c>
      <c r="U22" s="15"/>
      <c r="V22" s="41">
        <f t="shared" si="10"/>
        <v>36583.399999999994</v>
      </c>
      <c r="W22" s="14">
        <f t="shared" si="11"/>
        <v>18291.699999999997</v>
      </c>
      <c r="X22" s="14">
        <v>1700</v>
      </c>
      <c r="Y22" s="14">
        <f t="shared" si="12"/>
        <v>41453.333333333328</v>
      </c>
      <c r="Z22" s="42">
        <f t="shared" si="13"/>
        <v>20726.666666666664</v>
      </c>
      <c r="AA22" s="15"/>
      <c r="AB22" s="15"/>
    </row>
    <row r="23" spans="1:28">
      <c r="A23" s="13" t="s">
        <v>94</v>
      </c>
      <c r="B23" s="14">
        <v>27437.55</v>
      </c>
      <c r="C23" s="14">
        <v>624</v>
      </c>
      <c r="D23" s="14">
        <v>31090</v>
      </c>
      <c r="E23" s="14">
        <v>11575</v>
      </c>
      <c r="F23" s="14">
        <v>4630</v>
      </c>
      <c r="G23" s="14">
        <v>3470</v>
      </c>
      <c r="H23" s="14"/>
      <c r="I23" s="14">
        <v>8000</v>
      </c>
      <c r="J23" s="14">
        <v>28940</v>
      </c>
      <c r="K23" s="14">
        <v>25000</v>
      </c>
      <c r="L23" s="14"/>
      <c r="M23" s="14"/>
      <c r="N23" s="14">
        <v>15000</v>
      </c>
      <c r="O23" s="58">
        <f t="shared" si="0"/>
        <v>155766.54999999999</v>
      </c>
      <c r="P23" s="41">
        <f t="shared" si="9"/>
        <v>1371.8775000000001</v>
      </c>
      <c r="Q23" s="14">
        <f t="shared" si="2"/>
        <v>823.12649999999996</v>
      </c>
      <c r="R23" s="14">
        <v>5948.22</v>
      </c>
      <c r="S23" s="65">
        <f t="shared" si="3"/>
        <v>8143.2240000000002</v>
      </c>
      <c r="T23" s="62">
        <f t="shared" si="14"/>
        <v>147623.326</v>
      </c>
      <c r="U23" s="15"/>
      <c r="V23" s="41">
        <f t="shared" si="10"/>
        <v>36583.399999999994</v>
      </c>
      <c r="W23" s="14">
        <f t="shared" si="11"/>
        <v>18291.699999999997</v>
      </c>
      <c r="X23" s="14">
        <v>1700</v>
      </c>
      <c r="Y23" s="14">
        <f t="shared" si="12"/>
        <v>41453.333333333328</v>
      </c>
      <c r="Z23" s="42">
        <f t="shared" si="13"/>
        <v>20726.666666666664</v>
      </c>
      <c r="AA23" s="15"/>
      <c r="AB23" s="15"/>
    </row>
    <row r="24" spans="1:28">
      <c r="A24" s="13" t="s">
        <v>95</v>
      </c>
      <c r="B24" s="14">
        <v>27437.55</v>
      </c>
      <c r="C24" s="14">
        <v>624</v>
      </c>
      <c r="D24" s="14">
        <v>31090</v>
      </c>
      <c r="E24" s="14">
        <v>11575</v>
      </c>
      <c r="F24" s="14">
        <v>4630</v>
      </c>
      <c r="G24" s="14">
        <v>3470</v>
      </c>
      <c r="H24" s="14"/>
      <c r="I24" s="14">
        <v>8000</v>
      </c>
      <c r="J24" s="14">
        <v>28940</v>
      </c>
      <c r="K24" s="14">
        <v>25000</v>
      </c>
      <c r="L24" s="14"/>
      <c r="M24" s="14"/>
      <c r="N24" s="14"/>
      <c r="O24" s="58">
        <f t="shared" si="0"/>
        <v>140766.54999999999</v>
      </c>
      <c r="P24" s="41">
        <f t="shared" si="9"/>
        <v>1371.8775000000001</v>
      </c>
      <c r="Q24" s="14">
        <f t="shared" si="2"/>
        <v>823.12649999999996</v>
      </c>
      <c r="R24" s="14">
        <v>5948.22</v>
      </c>
      <c r="S24" s="65">
        <f t="shared" si="3"/>
        <v>8143.2240000000002</v>
      </c>
      <c r="T24" s="62">
        <f t="shared" si="14"/>
        <v>132623.326</v>
      </c>
      <c r="U24" s="15"/>
      <c r="V24" s="41">
        <f t="shared" si="10"/>
        <v>36583.399999999994</v>
      </c>
      <c r="W24" s="14">
        <f t="shared" si="11"/>
        <v>18291.699999999997</v>
      </c>
      <c r="X24" s="14">
        <v>1700</v>
      </c>
      <c r="Y24" s="14">
        <f t="shared" si="12"/>
        <v>41453.333333333328</v>
      </c>
      <c r="Z24" s="42">
        <f t="shared" si="13"/>
        <v>20726.666666666664</v>
      </c>
      <c r="AA24" s="15"/>
      <c r="AB24" s="15"/>
    </row>
    <row r="25" spans="1:28">
      <c r="A25" s="13" t="s">
        <v>96</v>
      </c>
      <c r="B25" s="14">
        <v>27437.55</v>
      </c>
      <c r="C25" s="14">
        <v>624</v>
      </c>
      <c r="D25" s="14">
        <v>31090</v>
      </c>
      <c r="E25" s="14">
        <v>11575</v>
      </c>
      <c r="F25" s="14">
        <v>4630</v>
      </c>
      <c r="G25" s="14">
        <v>3470</v>
      </c>
      <c r="H25" s="14"/>
      <c r="I25" s="14">
        <v>8000</v>
      </c>
      <c r="J25" s="14">
        <v>28940</v>
      </c>
      <c r="K25" s="14">
        <v>25000</v>
      </c>
      <c r="L25" s="14"/>
      <c r="M25" s="14"/>
      <c r="N25" s="14"/>
      <c r="O25" s="58">
        <f t="shared" si="0"/>
        <v>140766.54999999999</v>
      </c>
      <c r="P25" s="41">
        <f t="shared" si="9"/>
        <v>1371.8775000000001</v>
      </c>
      <c r="Q25" s="14">
        <f t="shared" si="2"/>
        <v>823.12649999999996</v>
      </c>
      <c r="R25" s="14">
        <v>5948.22</v>
      </c>
      <c r="S25" s="65">
        <f t="shared" si="3"/>
        <v>8143.2240000000002</v>
      </c>
      <c r="T25" s="62">
        <f t="shared" si="14"/>
        <v>132623.326</v>
      </c>
      <c r="U25" s="15"/>
      <c r="V25" s="41">
        <f t="shared" si="10"/>
        <v>36583.399999999994</v>
      </c>
      <c r="W25" s="14">
        <f t="shared" si="11"/>
        <v>18291.699999999997</v>
      </c>
      <c r="X25" s="14">
        <v>1700</v>
      </c>
      <c r="Y25" s="14">
        <f t="shared" si="12"/>
        <v>41453.333333333328</v>
      </c>
      <c r="Z25" s="42">
        <f t="shared" si="13"/>
        <v>20726.666666666664</v>
      </c>
      <c r="AA25" s="15"/>
      <c r="AB25" s="15"/>
    </row>
    <row r="26" spans="1:28">
      <c r="A26" s="13" t="s">
        <v>97</v>
      </c>
      <c r="B26" s="14">
        <v>27437.55</v>
      </c>
      <c r="C26" s="14">
        <v>624</v>
      </c>
      <c r="D26" s="14">
        <v>31090</v>
      </c>
      <c r="E26" s="14">
        <v>11575</v>
      </c>
      <c r="F26" s="14">
        <v>4630</v>
      </c>
      <c r="G26" s="14">
        <v>3470</v>
      </c>
      <c r="H26" s="14"/>
      <c r="I26" s="14">
        <v>8000</v>
      </c>
      <c r="J26" s="14">
        <v>28940</v>
      </c>
      <c r="K26" s="14">
        <v>25000</v>
      </c>
      <c r="L26" s="14"/>
      <c r="M26" s="14"/>
      <c r="N26" s="14"/>
      <c r="O26" s="58">
        <f t="shared" si="0"/>
        <v>140766.54999999999</v>
      </c>
      <c r="P26" s="41">
        <f t="shared" si="9"/>
        <v>1371.8775000000001</v>
      </c>
      <c r="Q26" s="14">
        <f t="shared" si="2"/>
        <v>823.12649999999996</v>
      </c>
      <c r="R26" s="14">
        <v>5948.22</v>
      </c>
      <c r="S26" s="65">
        <f t="shared" si="3"/>
        <v>8143.2240000000002</v>
      </c>
      <c r="T26" s="62">
        <f t="shared" si="14"/>
        <v>132623.326</v>
      </c>
      <c r="U26" s="15"/>
      <c r="V26" s="41">
        <f t="shared" si="10"/>
        <v>36583.399999999994</v>
      </c>
      <c r="W26" s="14">
        <f t="shared" si="11"/>
        <v>18291.699999999997</v>
      </c>
      <c r="X26" s="14">
        <v>1700</v>
      </c>
      <c r="Y26" s="14">
        <f t="shared" si="12"/>
        <v>41453.333333333328</v>
      </c>
      <c r="Z26" s="42">
        <f t="shared" si="13"/>
        <v>20726.666666666664</v>
      </c>
      <c r="AA26" s="15"/>
      <c r="AB26" s="15"/>
    </row>
    <row r="27" spans="1:28">
      <c r="A27" s="13" t="s">
        <v>98</v>
      </c>
      <c r="B27" s="14">
        <v>27437.55</v>
      </c>
      <c r="C27" s="14">
        <v>624</v>
      </c>
      <c r="D27" s="14">
        <v>31090</v>
      </c>
      <c r="E27" s="14">
        <v>11575</v>
      </c>
      <c r="F27" s="14">
        <v>4630</v>
      </c>
      <c r="G27" s="14">
        <v>3470</v>
      </c>
      <c r="H27" s="14"/>
      <c r="I27" s="14">
        <v>8000</v>
      </c>
      <c r="J27" s="14">
        <v>28940</v>
      </c>
      <c r="K27" s="14">
        <v>25000</v>
      </c>
      <c r="L27" s="14"/>
      <c r="M27" s="14"/>
      <c r="N27" s="14"/>
      <c r="O27" s="58">
        <f t="shared" si="0"/>
        <v>140766.54999999999</v>
      </c>
      <c r="P27" s="41">
        <f t="shared" si="9"/>
        <v>1371.8775000000001</v>
      </c>
      <c r="Q27" s="14">
        <f t="shared" si="2"/>
        <v>823.12649999999996</v>
      </c>
      <c r="R27" s="14">
        <v>5948.22</v>
      </c>
      <c r="S27" s="65">
        <f t="shared" si="3"/>
        <v>8143.2240000000002</v>
      </c>
      <c r="T27" s="62">
        <f t="shared" si="14"/>
        <v>132623.326</v>
      </c>
      <c r="U27" s="15"/>
      <c r="V27" s="41">
        <f t="shared" si="10"/>
        <v>36583.399999999994</v>
      </c>
      <c r="W27" s="14">
        <f t="shared" si="11"/>
        <v>18291.699999999997</v>
      </c>
      <c r="X27" s="14">
        <v>1700</v>
      </c>
      <c r="Y27" s="14">
        <f t="shared" si="12"/>
        <v>41453.333333333328</v>
      </c>
      <c r="Z27" s="42">
        <f t="shared" si="13"/>
        <v>20726.666666666664</v>
      </c>
      <c r="AA27" s="15"/>
      <c r="AB27" s="15"/>
    </row>
    <row r="28" spans="1:28">
      <c r="A28" s="13" t="s">
        <v>99</v>
      </c>
      <c r="B28" s="14">
        <v>27437.55</v>
      </c>
      <c r="C28" s="14">
        <v>624</v>
      </c>
      <c r="D28" s="14">
        <v>31090</v>
      </c>
      <c r="E28" s="14">
        <v>11575</v>
      </c>
      <c r="F28" s="14">
        <v>4630</v>
      </c>
      <c r="G28" s="14">
        <v>3470</v>
      </c>
      <c r="H28" s="14"/>
      <c r="I28" s="14">
        <v>8000</v>
      </c>
      <c r="J28" s="14">
        <v>28940</v>
      </c>
      <c r="K28" s="14">
        <v>25000</v>
      </c>
      <c r="L28" s="14"/>
      <c r="M28" s="14"/>
      <c r="N28" s="14"/>
      <c r="O28" s="58">
        <f t="shared" si="0"/>
        <v>140766.54999999999</v>
      </c>
      <c r="P28" s="41">
        <f t="shared" si="9"/>
        <v>1371.8775000000001</v>
      </c>
      <c r="Q28" s="14">
        <f t="shared" si="2"/>
        <v>823.12649999999996</v>
      </c>
      <c r="R28" s="14">
        <v>5948.22</v>
      </c>
      <c r="S28" s="65">
        <f t="shared" si="3"/>
        <v>8143.2240000000002</v>
      </c>
      <c r="T28" s="62">
        <f t="shared" si="14"/>
        <v>132623.326</v>
      </c>
      <c r="U28" s="15"/>
      <c r="V28" s="41">
        <f t="shared" si="10"/>
        <v>36583.399999999994</v>
      </c>
      <c r="W28" s="14">
        <f t="shared" si="11"/>
        <v>18291.699999999997</v>
      </c>
      <c r="X28" s="14">
        <v>1700</v>
      </c>
      <c r="Y28" s="14">
        <f t="shared" si="12"/>
        <v>41453.333333333328</v>
      </c>
      <c r="Z28" s="42">
        <f t="shared" si="13"/>
        <v>20726.666666666664</v>
      </c>
      <c r="AA28" s="15"/>
      <c r="AB28" s="15"/>
    </row>
    <row r="29" spans="1:28">
      <c r="A29" s="13" t="s">
        <v>100</v>
      </c>
      <c r="B29" s="14">
        <v>27437.55</v>
      </c>
      <c r="C29" s="14">
        <v>624</v>
      </c>
      <c r="D29" s="14">
        <v>31090</v>
      </c>
      <c r="E29" s="14">
        <v>11575</v>
      </c>
      <c r="F29" s="14">
        <v>4630</v>
      </c>
      <c r="G29" s="14">
        <v>3470</v>
      </c>
      <c r="H29" s="14"/>
      <c r="I29" s="14">
        <v>8000</v>
      </c>
      <c r="J29" s="14">
        <v>28940</v>
      </c>
      <c r="K29" s="14">
        <v>25000</v>
      </c>
      <c r="L29" s="14"/>
      <c r="M29" s="14"/>
      <c r="N29" s="14"/>
      <c r="O29" s="58">
        <f t="shared" si="0"/>
        <v>140766.54999999999</v>
      </c>
      <c r="P29" s="41">
        <f t="shared" si="9"/>
        <v>1371.8775000000001</v>
      </c>
      <c r="Q29" s="14">
        <f t="shared" si="2"/>
        <v>823.12649999999996</v>
      </c>
      <c r="R29" s="14">
        <v>5948.22</v>
      </c>
      <c r="S29" s="65">
        <f t="shared" si="3"/>
        <v>8143.2240000000002</v>
      </c>
      <c r="T29" s="62">
        <f t="shared" si="14"/>
        <v>132623.326</v>
      </c>
      <c r="U29" s="15"/>
      <c r="V29" s="41">
        <f t="shared" si="10"/>
        <v>36583.399999999994</v>
      </c>
      <c r="W29" s="14">
        <f t="shared" si="11"/>
        <v>18291.699999999997</v>
      </c>
      <c r="X29" s="14">
        <v>1700</v>
      </c>
      <c r="Y29" s="14">
        <f t="shared" si="12"/>
        <v>41453.333333333328</v>
      </c>
      <c r="Z29" s="42">
        <f t="shared" si="13"/>
        <v>20726.666666666664</v>
      </c>
      <c r="AA29" s="15"/>
      <c r="AB29" s="15"/>
    </row>
    <row r="30" spans="1:28">
      <c r="A30" s="13" t="s">
        <v>101</v>
      </c>
      <c r="B30" s="14">
        <v>27437.55</v>
      </c>
      <c r="C30" s="14">
        <v>624</v>
      </c>
      <c r="D30" s="14">
        <v>31090</v>
      </c>
      <c r="E30" s="14">
        <v>11575</v>
      </c>
      <c r="F30" s="14">
        <v>4630</v>
      </c>
      <c r="G30" s="14">
        <v>3470</v>
      </c>
      <c r="H30" s="14"/>
      <c r="I30" s="14">
        <v>8000</v>
      </c>
      <c r="J30" s="14">
        <v>28940</v>
      </c>
      <c r="K30" s="14">
        <v>40000</v>
      </c>
      <c r="L30" s="14"/>
      <c r="M30" s="14">
        <v>59850</v>
      </c>
      <c r="N30" s="14"/>
      <c r="O30" s="58">
        <f t="shared" si="0"/>
        <v>215616.55</v>
      </c>
      <c r="P30" s="41">
        <f t="shared" si="9"/>
        <v>1371.8775000000001</v>
      </c>
      <c r="Q30" s="14">
        <f t="shared" si="2"/>
        <v>823.12649999999996</v>
      </c>
      <c r="R30" s="14">
        <v>5948.22</v>
      </c>
      <c r="S30" s="65">
        <f t="shared" si="3"/>
        <v>8143.2240000000002</v>
      </c>
      <c r="T30" s="62">
        <f t="shared" si="14"/>
        <v>207473.326</v>
      </c>
      <c r="U30" s="15"/>
      <c r="V30" s="41">
        <f t="shared" si="10"/>
        <v>36583.399999999994</v>
      </c>
      <c r="W30" s="14">
        <f t="shared" si="11"/>
        <v>18291.699999999997</v>
      </c>
      <c r="X30" s="14">
        <v>1700</v>
      </c>
      <c r="Y30" s="14">
        <f t="shared" si="12"/>
        <v>41453.333333333328</v>
      </c>
      <c r="Z30" s="42">
        <f t="shared" si="13"/>
        <v>20726.666666666664</v>
      </c>
      <c r="AA30" s="15"/>
      <c r="AB30" s="15"/>
    </row>
    <row r="31" spans="1:28">
      <c r="A31" s="13" t="s">
        <v>102</v>
      </c>
      <c r="B31" s="14">
        <v>27437.55</v>
      </c>
      <c r="C31" s="14">
        <v>624</v>
      </c>
      <c r="D31" s="14">
        <v>31090</v>
      </c>
      <c r="E31" s="14">
        <v>11575</v>
      </c>
      <c r="F31" s="14">
        <v>4630</v>
      </c>
      <c r="G31" s="14">
        <v>3470</v>
      </c>
      <c r="H31" s="14"/>
      <c r="I31" s="14">
        <v>8000</v>
      </c>
      <c r="J31" s="14">
        <v>28940</v>
      </c>
      <c r="K31" s="14">
        <v>25000</v>
      </c>
      <c r="L31" s="14"/>
      <c r="M31" s="14"/>
      <c r="N31" s="14"/>
      <c r="O31" s="58">
        <f t="shared" si="0"/>
        <v>140766.54999999999</v>
      </c>
      <c r="P31" s="41">
        <f t="shared" si="9"/>
        <v>1371.8775000000001</v>
      </c>
      <c r="Q31" s="14">
        <f t="shared" si="2"/>
        <v>823.12649999999996</v>
      </c>
      <c r="R31" s="14">
        <v>5948.22</v>
      </c>
      <c r="S31" s="65">
        <f t="shared" si="3"/>
        <v>8143.2240000000002</v>
      </c>
      <c r="T31" s="62">
        <f t="shared" si="14"/>
        <v>132623.326</v>
      </c>
      <c r="U31" s="15"/>
      <c r="V31" s="41">
        <f t="shared" si="10"/>
        <v>36583.399999999994</v>
      </c>
      <c r="W31" s="14">
        <f t="shared" si="11"/>
        <v>18291.699999999997</v>
      </c>
      <c r="X31" s="14">
        <v>1700</v>
      </c>
      <c r="Y31" s="14">
        <f t="shared" si="12"/>
        <v>41453.333333333328</v>
      </c>
      <c r="Z31" s="42">
        <f t="shared" si="13"/>
        <v>20726.666666666664</v>
      </c>
      <c r="AA31" s="15"/>
      <c r="AB31" s="15"/>
    </row>
    <row r="32" spans="1:28">
      <c r="A32" s="13" t="s">
        <v>103</v>
      </c>
      <c r="B32" s="14">
        <v>27437.55</v>
      </c>
      <c r="C32" s="14">
        <v>624</v>
      </c>
      <c r="D32" s="14">
        <v>31090</v>
      </c>
      <c r="E32" s="14">
        <v>11575</v>
      </c>
      <c r="F32" s="14">
        <v>4630</v>
      </c>
      <c r="G32" s="14">
        <v>3470</v>
      </c>
      <c r="H32" s="14"/>
      <c r="I32" s="14">
        <v>8000</v>
      </c>
      <c r="J32" s="14">
        <v>28940</v>
      </c>
      <c r="K32" s="14">
        <v>25000</v>
      </c>
      <c r="L32" s="14"/>
      <c r="M32" s="14"/>
      <c r="N32" s="14"/>
      <c r="O32" s="58">
        <f t="shared" si="0"/>
        <v>140766.54999999999</v>
      </c>
      <c r="P32" s="41">
        <f t="shared" si="9"/>
        <v>1371.8775000000001</v>
      </c>
      <c r="Q32" s="14">
        <f t="shared" si="2"/>
        <v>823.12649999999996</v>
      </c>
      <c r="R32" s="14">
        <v>5948.22</v>
      </c>
      <c r="S32" s="65">
        <f t="shared" si="3"/>
        <v>8143.2240000000002</v>
      </c>
      <c r="T32" s="62">
        <f t="shared" si="14"/>
        <v>132623.326</v>
      </c>
      <c r="U32" s="15"/>
      <c r="V32" s="41">
        <f t="shared" si="10"/>
        <v>36583.399999999994</v>
      </c>
      <c r="W32" s="14">
        <f t="shared" si="11"/>
        <v>18291.699999999997</v>
      </c>
      <c r="X32" s="14">
        <v>1700</v>
      </c>
      <c r="Y32" s="14">
        <f t="shared" si="12"/>
        <v>41453.333333333328</v>
      </c>
      <c r="Z32" s="42">
        <f t="shared" si="13"/>
        <v>20726.666666666664</v>
      </c>
      <c r="AA32" s="15"/>
      <c r="AB32" s="15"/>
    </row>
    <row r="33" spans="1:28">
      <c r="A33" s="17" t="s">
        <v>21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58"/>
      <c r="P33" s="41"/>
      <c r="Q33" s="14"/>
      <c r="R33" s="14"/>
      <c r="S33" s="65"/>
      <c r="T33" s="62"/>
      <c r="U33" s="15"/>
      <c r="V33" s="41"/>
      <c r="W33" s="14"/>
      <c r="X33" s="14"/>
      <c r="Y33" s="14"/>
      <c r="Z33" s="42"/>
      <c r="AA33" s="15"/>
      <c r="AB33" s="15"/>
    </row>
    <row r="34" spans="1:28">
      <c r="A34" s="13" t="s">
        <v>81</v>
      </c>
      <c r="B34" s="14">
        <v>27437.55</v>
      </c>
      <c r="C34" s="14">
        <v>624</v>
      </c>
      <c r="D34" s="14">
        <v>31090</v>
      </c>
      <c r="E34" s="14">
        <v>11575</v>
      </c>
      <c r="F34" s="14">
        <v>4630</v>
      </c>
      <c r="G34" s="14">
        <v>3470</v>
      </c>
      <c r="H34" s="14"/>
      <c r="I34" s="14">
        <v>8000</v>
      </c>
      <c r="J34" s="14">
        <v>28940</v>
      </c>
      <c r="K34" s="14">
        <v>30000</v>
      </c>
      <c r="L34" s="14"/>
      <c r="M34" s="14">
        <v>12600</v>
      </c>
      <c r="N34" s="14"/>
      <c r="O34" s="58">
        <f t="shared" si="0"/>
        <v>158366.54999999999</v>
      </c>
      <c r="P34" s="41">
        <f t="shared" ref="P34:P35" si="15">B34*0.05</f>
        <v>1371.8775000000001</v>
      </c>
      <c r="Q34" s="14">
        <f t="shared" si="2"/>
        <v>823.12649999999996</v>
      </c>
      <c r="R34" s="14">
        <v>5948.22</v>
      </c>
      <c r="S34" s="65">
        <f t="shared" si="3"/>
        <v>8143.2240000000002</v>
      </c>
      <c r="T34" s="62">
        <f>O34-S34</f>
        <v>150223.326</v>
      </c>
      <c r="U34" s="15"/>
      <c r="V34" s="41">
        <f t="shared" ref="V34:V35" si="16">B34/30*40</f>
        <v>36583.399999999994</v>
      </c>
      <c r="W34" s="14">
        <f t="shared" ref="W34:W35" si="17">B34/30*20</f>
        <v>18291.699999999997</v>
      </c>
      <c r="X34" s="14">
        <v>1700</v>
      </c>
      <c r="Y34" s="14">
        <f t="shared" ref="Y34:Y35" si="18">D34/30*40</f>
        <v>41453.333333333328</v>
      </c>
      <c r="Z34" s="42">
        <f t="shared" ref="Z34:Z35" si="19">D34/30*20</f>
        <v>20726.666666666664</v>
      </c>
      <c r="AA34" s="15"/>
      <c r="AB34" s="15"/>
    </row>
    <row r="35" spans="1:28">
      <c r="A35" s="13" t="s">
        <v>110</v>
      </c>
      <c r="B35" s="14">
        <v>27437.55</v>
      </c>
      <c r="C35" s="14">
        <v>624</v>
      </c>
      <c r="D35" s="14">
        <v>31090</v>
      </c>
      <c r="E35" s="14">
        <v>11575</v>
      </c>
      <c r="F35" s="14">
        <v>4630</v>
      </c>
      <c r="G35" s="14">
        <v>3470</v>
      </c>
      <c r="H35" s="14"/>
      <c r="I35" s="14">
        <v>8000</v>
      </c>
      <c r="J35" s="14">
        <v>28940</v>
      </c>
      <c r="K35" s="14">
        <v>25000</v>
      </c>
      <c r="L35" s="14"/>
      <c r="M35" s="16"/>
      <c r="N35" s="14">
        <v>2680</v>
      </c>
      <c r="O35" s="58">
        <f t="shared" si="0"/>
        <v>143446.54999999999</v>
      </c>
      <c r="P35" s="41">
        <f t="shared" si="15"/>
        <v>1371.8775000000001</v>
      </c>
      <c r="Q35" s="14">
        <f t="shared" si="2"/>
        <v>823.12649999999996</v>
      </c>
      <c r="R35" s="14">
        <v>5948.22</v>
      </c>
      <c r="S35" s="65">
        <f t="shared" si="3"/>
        <v>8143.2240000000002</v>
      </c>
      <c r="T35" s="62">
        <f>O35-S35</f>
        <v>135303.326</v>
      </c>
      <c r="U35" s="15"/>
      <c r="V35" s="41">
        <f t="shared" si="16"/>
        <v>36583.399999999994</v>
      </c>
      <c r="W35" s="14">
        <f t="shared" si="17"/>
        <v>18291.699999999997</v>
      </c>
      <c r="X35" s="14">
        <v>1700</v>
      </c>
      <c r="Y35" s="14">
        <f t="shared" si="18"/>
        <v>41453.333333333328</v>
      </c>
      <c r="Z35" s="42">
        <f t="shared" si="19"/>
        <v>20726.666666666664</v>
      </c>
      <c r="AA35" s="15"/>
      <c r="AB35" s="15"/>
    </row>
    <row r="36" spans="1:28">
      <c r="A36" s="18" t="s">
        <v>22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58"/>
      <c r="P36" s="41"/>
      <c r="Q36" s="14"/>
      <c r="R36" s="14"/>
      <c r="S36" s="65"/>
      <c r="T36" s="62"/>
      <c r="U36" s="15"/>
      <c r="V36" s="41"/>
      <c r="W36" s="14"/>
      <c r="X36" s="14"/>
      <c r="Y36" s="14"/>
      <c r="Z36" s="42"/>
      <c r="AA36" s="15"/>
      <c r="AB36" s="15"/>
    </row>
    <row r="37" spans="1:28">
      <c r="A37" s="13" t="s">
        <v>84</v>
      </c>
      <c r="B37" s="14">
        <v>27437.55</v>
      </c>
      <c r="C37" s="14">
        <v>624</v>
      </c>
      <c r="D37" s="14">
        <v>31090</v>
      </c>
      <c r="E37" s="14">
        <v>11575</v>
      </c>
      <c r="F37" s="14">
        <v>4630</v>
      </c>
      <c r="G37" s="14">
        <v>3470</v>
      </c>
      <c r="H37" s="14"/>
      <c r="I37" s="14">
        <v>8000</v>
      </c>
      <c r="J37" s="14">
        <v>28940</v>
      </c>
      <c r="K37" s="14">
        <v>25000</v>
      </c>
      <c r="L37" s="14"/>
      <c r="M37" s="14"/>
      <c r="N37" s="14"/>
      <c r="O37" s="58">
        <f t="shared" si="0"/>
        <v>140766.54999999999</v>
      </c>
      <c r="P37" s="41">
        <f t="shared" ref="P37:P38" si="20">B37*0.05</f>
        <v>1371.8775000000001</v>
      </c>
      <c r="Q37" s="14">
        <f t="shared" si="2"/>
        <v>823.12649999999996</v>
      </c>
      <c r="R37" s="14">
        <v>5948.22</v>
      </c>
      <c r="S37" s="65">
        <f t="shared" si="3"/>
        <v>8143.2240000000002</v>
      </c>
      <c r="T37" s="62">
        <f>O37-S37</f>
        <v>132623.326</v>
      </c>
      <c r="U37" s="15"/>
      <c r="V37" s="41">
        <f t="shared" ref="V37:V38" si="21">B37/30*40</f>
        <v>36583.399999999994</v>
      </c>
      <c r="W37" s="14">
        <f t="shared" ref="W37:W38" si="22">B37/30*20</f>
        <v>18291.699999999997</v>
      </c>
      <c r="X37" s="14">
        <v>1700</v>
      </c>
      <c r="Y37" s="14">
        <f t="shared" ref="Y37:Y38" si="23">D37/30*40</f>
        <v>41453.333333333328</v>
      </c>
      <c r="Z37" s="42">
        <f t="shared" ref="Z37:Z38" si="24">D37/30*20</f>
        <v>20726.666666666664</v>
      </c>
      <c r="AA37" s="15"/>
      <c r="AB37" s="15"/>
    </row>
    <row r="38" spans="1:28">
      <c r="A38" s="13" t="s">
        <v>111</v>
      </c>
      <c r="B38" s="14">
        <v>27437.55</v>
      </c>
      <c r="C38" s="14">
        <v>624</v>
      </c>
      <c r="D38" s="14">
        <v>31090</v>
      </c>
      <c r="E38" s="14">
        <v>11575</v>
      </c>
      <c r="F38" s="14">
        <v>4630</v>
      </c>
      <c r="G38" s="14">
        <v>3470</v>
      </c>
      <c r="H38" s="14"/>
      <c r="I38" s="14">
        <v>8000</v>
      </c>
      <c r="J38" s="14">
        <v>28940</v>
      </c>
      <c r="K38" s="14">
        <v>25000</v>
      </c>
      <c r="L38" s="14"/>
      <c r="M38" s="16"/>
      <c r="N38" s="14"/>
      <c r="O38" s="58">
        <f t="shared" si="0"/>
        <v>140766.54999999999</v>
      </c>
      <c r="P38" s="41">
        <f t="shared" si="20"/>
        <v>1371.8775000000001</v>
      </c>
      <c r="Q38" s="14">
        <f t="shared" si="2"/>
        <v>823.12649999999996</v>
      </c>
      <c r="R38" s="14">
        <v>5948.22</v>
      </c>
      <c r="S38" s="65">
        <f t="shared" si="3"/>
        <v>8143.2240000000002</v>
      </c>
      <c r="T38" s="62">
        <f>O38-S38</f>
        <v>132623.326</v>
      </c>
      <c r="U38" s="15"/>
      <c r="V38" s="41">
        <f t="shared" si="21"/>
        <v>36583.399999999994</v>
      </c>
      <c r="W38" s="14">
        <f t="shared" si="22"/>
        <v>18291.699999999997</v>
      </c>
      <c r="X38" s="14">
        <v>1700</v>
      </c>
      <c r="Y38" s="14">
        <f t="shared" si="23"/>
        <v>41453.333333333328</v>
      </c>
      <c r="Z38" s="42">
        <f t="shared" si="24"/>
        <v>20726.666666666664</v>
      </c>
      <c r="AA38" s="15"/>
      <c r="AB38" s="15"/>
    </row>
    <row r="39" spans="1:28">
      <c r="A39" s="17" t="s">
        <v>23</v>
      </c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58"/>
      <c r="P39" s="41"/>
      <c r="Q39" s="14"/>
      <c r="R39" s="14"/>
      <c r="S39" s="65"/>
      <c r="T39" s="62"/>
      <c r="U39" s="15"/>
      <c r="V39" s="41"/>
      <c r="W39" s="14"/>
      <c r="X39" s="14"/>
      <c r="Y39" s="14"/>
      <c r="Z39" s="42"/>
      <c r="AA39" s="15"/>
      <c r="AB39" s="15"/>
    </row>
    <row r="40" spans="1:28">
      <c r="A40" s="13" t="s">
        <v>69</v>
      </c>
      <c r="B40" s="14">
        <v>27437.55</v>
      </c>
      <c r="C40" s="14">
        <v>624</v>
      </c>
      <c r="D40" s="14">
        <v>31090</v>
      </c>
      <c r="E40" s="14">
        <v>11575</v>
      </c>
      <c r="F40" s="14">
        <v>4630</v>
      </c>
      <c r="G40" s="14">
        <v>3470</v>
      </c>
      <c r="H40" s="14"/>
      <c r="I40" s="14">
        <v>8000</v>
      </c>
      <c r="J40" s="14">
        <v>28940</v>
      </c>
      <c r="K40" s="14">
        <v>25000</v>
      </c>
      <c r="L40" s="14"/>
      <c r="M40" s="14"/>
      <c r="N40" s="14"/>
      <c r="O40" s="58">
        <f t="shared" si="0"/>
        <v>140766.54999999999</v>
      </c>
      <c r="P40" s="41">
        <f>B40*0.05</f>
        <v>1371.8775000000001</v>
      </c>
      <c r="Q40" s="14">
        <f t="shared" si="2"/>
        <v>823.12649999999996</v>
      </c>
      <c r="R40" s="14">
        <v>5948.22</v>
      </c>
      <c r="S40" s="65">
        <f t="shared" si="3"/>
        <v>8143.2240000000002</v>
      </c>
      <c r="T40" s="62">
        <f>O40-S40</f>
        <v>132623.326</v>
      </c>
      <c r="U40" s="15"/>
      <c r="V40" s="41">
        <f t="shared" ref="V40" si="25">B40/30*40</f>
        <v>36583.399999999994</v>
      </c>
      <c r="W40" s="14">
        <f t="shared" ref="W40" si="26">B40/30*20</f>
        <v>18291.699999999997</v>
      </c>
      <c r="X40" s="14">
        <v>1700</v>
      </c>
      <c r="Y40" s="14">
        <f t="shared" ref="Y40" si="27">D40/30*40</f>
        <v>41453.333333333328</v>
      </c>
      <c r="Z40" s="42">
        <f t="shared" ref="Z40" si="28">D40/30*20</f>
        <v>20726.666666666664</v>
      </c>
      <c r="AA40" s="15"/>
      <c r="AB40" s="15"/>
    </row>
    <row r="41" spans="1:28">
      <c r="A41" s="19" t="s">
        <v>24</v>
      </c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58"/>
      <c r="P41" s="41"/>
      <c r="Q41" s="14"/>
      <c r="R41" s="14"/>
      <c r="S41" s="65"/>
      <c r="T41" s="62"/>
      <c r="U41" s="15"/>
      <c r="V41" s="41"/>
      <c r="W41" s="14"/>
      <c r="X41" s="14"/>
      <c r="Y41" s="14"/>
      <c r="Z41" s="42"/>
      <c r="AA41" s="15"/>
      <c r="AB41" s="15"/>
    </row>
    <row r="42" spans="1:28">
      <c r="A42" s="13" t="s">
        <v>112</v>
      </c>
      <c r="B42" s="14">
        <v>27437.55</v>
      </c>
      <c r="C42" s="14">
        <v>624</v>
      </c>
      <c r="D42" s="14">
        <v>31090</v>
      </c>
      <c r="E42" s="14">
        <v>11575</v>
      </c>
      <c r="F42" s="14">
        <v>4630</v>
      </c>
      <c r="G42" s="14">
        <v>3470</v>
      </c>
      <c r="H42" s="14"/>
      <c r="I42" s="14">
        <v>8000</v>
      </c>
      <c r="J42" s="14">
        <v>28940</v>
      </c>
      <c r="K42" s="14">
        <v>25000</v>
      </c>
      <c r="L42" s="14"/>
      <c r="M42" s="14"/>
      <c r="N42" s="14"/>
      <c r="O42" s="58">
        <f t="shared" si="0"/>
        <v>140766.54999999999</v>
      </c>
      <c r="P42" s="41">
        <f>B42*0.05</f>
        <v>1371.8775000000001</v>
      </c>
      <c r="Q42" s="14">
        <f t="shared" si="2"/>
        <v>823.12649999999996</v>
      </c>
      <c r="R42" s="14">
        <v>5948.22</v>
      </c>
      <c r="S42" s="65">
        <f t="shared" si="3"/>
        <v>8143.2240000000002</v>
      </c>
      <c r="T42" s="62">
        <f>O42-S42</f>
        <v>132623.326</v>
      </c>
      <c r="U42" s="15"/>
      <c r="V42" s="41">
        <f t="shared" ref="V42:V43" si="29">B42/30*40</f>
        <v>36583.399999999994</v>
      </c>
      <c r="W42" s="14">
        <f t="shared" ref="W42:W43" si="30">B42/30*20</f>
        <v>18291.699999999997</v>
      </c>
      <c r="X42" s="14">
        <v>1700</v>
      </c>
      <c r="Y42" s="14">
        <f t="shared" ref="Y42:Y43" si="31">D42/30*40</f>
        <v>41453.333333333328</v>
      </c>
      <c r="Z42" s="42">
        <f t="shared" ref="Z42:Z43" si="32">D42/30*20</f>
        <v>20726.666666666664</v>
      </c>
      <c r="AA42" s="15"/>
      <c r="AB42" s="15"/>
    </row>
    <row r="43" spans="1:28">
      <c r="A43" s="13" t="s">
        <v>82</v>
      </c>
      <c r="B43" s="14">
        <v>27437.55</v>
      </c>
      <c r="C43" s="14">
        <v>624</v>
      </c>
      <c r="D43" s="14">
        <v>31090</v>
      </c>
      <c r="E43" s="14">
        <v>11575</v>
      </c>
      <c r="F43" s="14">
        <v>4630</v>
      </c>
      <c r="G43" s="14">
        <v>3470</v>
      </c>
      <c r="H43" s="14"/>
      <c r="I43" s="14">
        <v>8000</v>
      </c>
      <c r="J43" s="14">
        <v>28940</v>
      </c>
      <c r="K43" s="14">
        <v>25000</v>
      </c>
      <c r="L43" s="14"/>
      <c r="M43" s="14"/>
      <c r="N43" s="14"/>
      <c r="O43" s="58">
        <f t="shared" si="0"/>
        <v>140766.54999999999</v>
      </c>
      <c r="P43" s="41">
        <f>B43*0.05</f>
        <v>1371.8775000000001</v>
      </c>
      <c r="Q43" s="14">
        <f t="shared" si="2"/>
        <v>823.12649999999996</v>
      </c>
      <c r="R43" s="14">
        <v>5948.22</v>
      </c>
      <c r="S43" s="65">
        <f t="shared" si="3"/>
        <v>8143.2240000000002</v>
      </c>
      <c r="T43" s="62">
        <f>O43-S43</f>
        <v>132623.326</v>
      </c>
      <c r="U43" s="15"/>
      <c r="V43" s="41">
        <f t="shared" si="29"/>
        <v>36583.399999999994</v>
      </c>
      <c r="W43" s="14">
        <f t="shared" si="30"/>
        <v>18291.699999999997</v>
      </c>
      <c r="X43" s="14">
        <v>1700</v>
      </c>
      <c r="Y43" s="14">
        <f t="shared" si="31"/>
        <v>41453.333333333328</v>
      </c>
      <c r="Z43" s="42">
        <f t="shared" si="32"/>
        <v>20726.666666666664</v>
      </c>
      <c r="AA43" s="15"/>
      <c r="AB43" s="15"/>
    </row>
    <row r="44" spans="1:28">
      <c r="A44" s="18" t="s">
        <v>25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58"/>
      <c r="P44" s="41"/>
      <c r="Q44" s="14"/>
      <c r="R44" s="14"/>
      <c r="S44" s="65"/>
      <c r="T44" s="62"/>
      <c r="U44" s="15"/>
      <c r="V44" s="41"/>
      <c r="W44" s="14"/>
      <c r="X44" s="14"/>
      <c r="Y44" s="14"/>
      <c r="Z44" s="42"/>
      <c r="AA44" s="15"/>
      <c r="AB44" s="15"/>
    </row>
    <row r="45" spans="1:28">
      <c r="A45" s="13" t="s">
        <v>85</v>
      </c>
      <c r="B45" s="14">
        <v>27437.55</v>
      </c>
      <c r="C45" s="14">
        <v>624</v>
      </c>
      <c r="D45" s="14">
        <v>31090</v>
      </c>
      <c r="E45" s="14">
        <v>11575</v>
      </c>
      <c r="F45" s="14">
        <v>4630</v>
      </c>
      <c r="G45" s="14">
        <v>3470</v>
      </c>
      <c r="H45" s="14"/>
      <c r="I45" s="14">
        <v>8000</v>
      </c>
      <c r="J45" s="14">
        <v>28940</v>
      </c>
      <c r="K45" s="14">
        <v>25000</v>
      </c>
      <c r="L45" s="14"/>
      <c r="M45" s="14"/>
      <c r="N45" s="14"/>
      <c r="O45" s="58">
        <f t="shared" si="0"/>
        <v>140766.54999999999</v>
      </c>
      <c r="P45" s="41">
        <f>B45*0.05</f>
        <v>1371.8775000000001</v>
      </c>
      <c r="Q45" s="14">
        <f t="shared" si="2"/>
        <v>823.12649999999996</v>
      </c>
      <c r="R45" s="14">
        <v>5948.22</v>
      </c>
      <c r="S45" s="65">
        <f t="shared" si="3"/>
        <v>8143.2240000000002</v>
      </c>
      <c r="T45" s="62">
        <f>O45-S45</f>
        <v>132623.326</v>
      </c>
      <c r="U45" s="15"/>
      <c r="V45" s="41">
        <f t="shared" ref="V45" si="33">B45/30*40</f>
        <v>36583.399999999994</v>
      </c>
      <c r="W45" s="14">
        <f t="shared" ref="W45" si="34">B45/30*20</f>
        <v>18291.699999999997</v>
      </c>
      <c r="X45" s="14">
        <v>1700</v>
      </c>
      <c r="Y45" s="14">
        <f t="shared" ref="Y45" si="35">D45/30*40</f>
        <v>41453.333333333328</v>
      </c>
      <c r="Z45" s="42">
        <f t="shared" ref="Z45" si="36">D45/30*20</f>
        <v>20726.666666666664</v>
      </c>
      <c r="AA45" s="15"/>
      <c r="AB45" s="15"/>
    </row>
    <row r="46" spans="1:28" ht="14.25" thickBot="1">
      <c r="A46" s="23" t="s">
        <v>26</v>
      </c>
      <c r="B46" s="22">
        <f t="shared" ref="B46:G46" si="37">SUM(B7:B45)</f>
        <v>905439.15000000049</v>
      </c>
      <c r="C46" s="22">
        <f t="shared" si="37"/>
        <v>20592</v>
      </c>
      <c r="D46" s="22">
        <f t="shared" si="37"/>
        <v>1025970</v>
      </c>
      <c r="E46" s="22">
        <f t="shared" si="37"/>
        <v>381975</v>
      </c>
      <c r="F46" s="22">
        <f t="shared" si="37"/>
        <v>152790</v>
      </c>
      <c r="G46" s="22">
        <f t="shared" si="37"/>
        <v>114510</v>
      </c>
      <c r="H46" s="22"/>
      <c r="I46" s="22">
        <f t="shared" ref="I46:T46" si="38">SUM(I7:I45)</f>
        <v>264000</v>
      </c>
      <c r="J46" s="22">
        <f t="shared" si="38"/>
        <v>955020</v>
      </c>
      <c r="K46" s="22">
        <f t="shared" si="38"/>
        <v>855000</v>
      </c>
      <c r="L46" s="22">
        <f t="shared" si="38"/>
        <v>0</v>
      </c>
      <c r="M46" s="22">
        <f t="shared" si="38"/>
        <v>102450</v>
      </c>
      <c r="N46" s="22">
        <f t="shared" si="38"/>
        <v>28180</v>
      </c>
      <c r="O46" s="59">
        <f t="shared" si="38"/>
        <v>4805926.1499999976</v>
      </c>
      <c r="P46" s="43">
        <f t="shared" si="38"/>
        <v>45271.957500000011</v>
      </c>
      <c r="Q46" s="22">
        <f t="shared" si="38"/>
        <v>27163.174499999983</v>
      </c>
      <c r="R46" s="22">
        <f t="shared" si="38"/>
        <v>196291.26</v>
      </c>
      <c r="S46" s="33">
        <f t="shared" si="38"/>
        <v>268726.39199999982</v>
      </c>
      <c r="T46" s="63">
        <f t="shared" si="38"/>
        <v>4537199.7579999985</v>
      </c>
      <c r="V46" s="43">
        <f>SUM(V7:V45)</f>
        <v>1207252.2</v>
      </c>
      <c r="W46" s="22">
        <f>SUM(W7:W45)</f>
        <v>603626.1</v>
      </c>
      <c r="X46" s="22">
        <f>SUM(X7:X45)</f>
        <v>56100</v>
      </c>
      <c r="Y46" s="22">
        <f>SUM(Y7:Y45)</f>
        <v>1367959.9999999998</v>
      </c>
      <c r="Z46" s="44">
        <f>SUM(Z7:Z45)</f>
        <v>683979.99999999988</v>
      </c>
    </row>
    <row r="47" spans="1:28" ht="15.75" thickTop="1">
      <c r="A47" s="113" t="s">
        <v>34</v>
      </c>
      <c r="B47" s="12" t="s">
        <v>42</v>
      </c>
    </row>
    <row r="48" spans="1:28">
      <c r="A48" s="66"/>
      <c r="B48" s="12" t="s">
        <v>43</v>
      </c>
    </row>
    <row r="49" spans="1:2">
      <c r="A49" s="67"/>
      <c r="B49" s="12" t="s">
        <v>44</v>
      </c>
    </row>
    <row r="50" spans="1:2" ht="15">
      <c r="A50" s="113" t="s">
        <v>33</v>
      </c>
      <c r="B50" s="12" t="s">
        <v>45</v>
      </c>
    </row>
    <row r="51" spans="1:2" ht="15">
      <c r="A51" s="113" t="s">
        <v>35</v>
      </c>
      <c r="B51" s="12" t="s">
        <v>46</v>
      </c>
    </row>
    <row r="52" spans="1:2" ht="15">
      <c r="A52" s="113" t="s">
        <v>47</v>
      </c>
      <c r="B52" s="12" t="s">
        <v>200</v>
      </c>
    </row>
    <row r="53" spans="1:2" ht="15">
      <c r="A53" s="113" t="s">
        <v>192</v>
      </c>
      <c r="B53" s="12" t="s">
        <v>201</v>
      </c>
    </row>
    <row r="54" spans="1:2" ht="15">
      <c r="A54" s="113" t="s">
        <v>197</v>
      </c>
      <c r="B54" s="47" t="s">
        <v>202</v>
      </c>
    </row>
    <row r="55" spans="1:2" ht="15">
      <c r="A55" s="113" t="s">
        <v>205</v>
      </c>
      <c r="B55" s="12" t="s">
        <v>207</v>
      </c>
    </row>
    <row r="56" spans="1:2" ht="15">
      <c r="A56" s="113" t="s">
        <v>206</v>
      </c>
      <c r="B56" s="12" t="s">
        <v>208</v>
      </c>
    </row>
    <row r="57" spans="1:2" ht="15">
      <c r="A57" s="113" t="s">
        <v>215</v>
      </c>
      <c r="B57" s="12" t="s">
        <v>216</v>
      </c>
    </row>
    <row r="62" spans="1:2">
      <c r="A62" s="21"/>
    </row>
    <row r="63" spans="1:2">
      <c r="A63" s="21"/>
    </row>
    <row r="64" spans="1:2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</sheetData>
  <mergeCells count="4">
    <mergeCell ref="A1:Z1"/>
    <mergeCell ref="B2:O2"/>
    <mergeCell ref="P2:S2"/>
    <mergeCell ref="V2:Z2"/>
  </mergeCells>
  <printOptions horizontalCentered="1" verticalCentered="1"/>
  <pageMargins left="0.51181102362204722" right="0.31496062992125984" top="0.74803149606299213" bottom="0.74803149606299213" header="0.31496062992125984" footer="0.31496062992125984"/>
  <pageSetup paperSize="5" scale="6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44"/>
  <sheetViews>
    <sheetView workbookViewId="0">
      <selection sqref="A1:O44"/>
    </sheetView>
  </sheetViews>
  <sheetFormatPr baseColWidth="10" defaultRowHeight="12.75"/>
  <cols>
    <col min="1" max="1" width="4.7109375" style="122" bestFit="1" customWidth="1"/>
    <col min="2" max="2" width="35.140625" style="69" customWidth="1"/>
    <col min="3" max="3" width="19" style="69" customWidth="1"/>
    <col min="4" max="4" width="13" style="69" customWidth="1"/>
    <col min="5" max="5" width="8.85546875" style="69" bestFit="1" customWidth="1"/>
    <col min="6" max="6" width="7.5703125" style="69" bestFit="1" customWidth="1"/>
    <col min="7" max="10" width="7.28515625" style="69" bestFit="1" customWidth="1"/>
    <col min="11" max="11" width="7.7109375" style="69" customWidth="1"/>
    <col min="12" max="14" width="7.28515625" style="69" bestFit="1" customWidth="1"/>
    <col min="15" max="15" width="8.42578125" style="69" bestFit="1" customWidth="1"/>
    <col min="16" max="16384" width="11.42578125" style="69"/>
  </cols>
  <sheetData>
    <row r="1" spans="1:15" ht="18">
      <c r="B1" s="123" t="s">
        <v>115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</row>
    <row r="2" spans="1:15" s="71" customFormat="1">
      <c r="A2" s="122"/>
      <c r="B2" s="124" t="s">
        <v>151</v>
      </c>
      <c r="C2" s="124" t="s">
        <v>152</v>
      </c>
      <c r="D2" s="101" t="s">
        <v>49</v>
      </c>
      <c r="E2" s="101" t="s">
        <v>50</v>
      </c>
      <c r="F2" s="101" t="s">
        <v>51</v>
      </c>
      <c r="G2" s="101" t="s">
        <v>52</v>
      </c>
      <c r="H2" s="101" t="s">
        <v>53</v>
      </c>
      <c r="I2" s="101" t="s">
        <v>54</v>
      </c>
      <c r="J2" s="101" t="s">
        <v>55</v>
      </c>
      <c r="K2" s="101" t="s">
        <v>56</v>
      </c>
      <c r="L2" s="101" t="s">
        <v>57</v>
      </c>
      <c r="M2" s="101" t="s">
        <v>58</v>
      </c>
      <c r="N2" s="101" t="s">
        <v>59</v>
      </c>
      <c r="O2" s="101" t="s">
        <v>60</v>
      </c>
    </row>
    <row r="3" spans="1:15" s="73" customFormat="1" ht="14.25">
      <c r="A3" s="121"/>
      <c r="B3" s="124"/>
      <c r="C3" s="124"/>
      <c r="D3" s="127" t="s">
        <v>61</v>
      </c>
      <c r="E3" s="127"/>
      <c r="F3" s="128" t="s">
        <v>62</v>
      </c>
      <c r="G3" s="128"/>
      <c r="H3" s="128"/>
      <c r="I3" s="128"/>
      <c r="J3" s="129" t="s">
        <v>63</v>
      </c>
      <c r="K3" s="129"/>
      <c r="L3" s="129"/>
      <c r="M3" s="130" t="s">
        <v>64</v>
      </c>
      <c r="N3" s="130"/>
      <c r="O3" s="130"/>
    </row>
    <row r="4" spans="1:15" ht="13.5" thickBot="1"/>
    <row r="5" spans="1:15" ht="13.5" thickTop="1">
      <c r="B5" s="76" t="s">
        <v>116</v>
      </c>
      <c r="C5" s="77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9"/>
    </row>
    <row r="6" spans="1:15">
      <c r="A6" s="120" t="s">
        <v>219</v>
      </c>
      <c r="B6" s="74" t="s">
        <v>117</v>
      </c>
      <c r="C6" s="80" t="s">
        <v>167</v>
      </c>
      <c r="D6" s="81">
        <v>10000</v>
      </c>
      <c r="E6" s="81">
        <v>10000</v>
      </c>
      <c r="F6" s="82"/>
      <c r="G6" s="82"/>
      <c r="H6" s="82"/>
      <c r="I6" s="82"/>
      <c r="J6" s="82"/>
      <c r="K6" s="82"/>
      <c r="L6" s="82"/>
      <c r="M6" s="82"/>
      <c r="N6" s="82"/>
      <c r="O6" s="83"/>
    </row>
    <row r="7" spans="1:15">
      <c r="B7" s="74" t="s">
        <v>112</v>
      </c>
      <c r="C7" s="80" t="s">
        <v>166</v>
      </c>
      <c r="D7" s="81">
        <v>2663</v>
      </c>
      <c r="E7" s="81">
        <v>2663</v>
      </c>
      <c r="F7" s="82"/>
      <c r="G7" s="82"/>
      <c r="H7" s="82"/>
      <c r="I7" s="82"/>
      <c r="J7" s="82"/>
      <c r="K7" s="82"/>
      <c r="L7" s="82"/>
      <c r="M7" s="82"/>
      <c r="N7" s="82"/>
      <c r="O7" s="83"/>
    </row>
    <row r="8" spans="1:15">
      <c r="B8" s="74" t="s">
        <v>104</v>
      </c>
      <c r="C8" s="80" t="s">
        <v>74</v>
      </c>
      <c r="D8" s="81">
        <v>4000</v>
      </c>
      <c r="E8" s="81">
        <v>4000</v>
      </c>
      <c r="F8" s="82"/>
      <c r="G8" s="82"/>
      <c r="H8" s="82"/>
      <c r="I8" s="82"/>
      <c r="J8" s="82"/>
      <c r="K8" s="82"/>
      <c r="L8" s="82"/>
      <c r="M8" s="82"/>
      <c r="N8" s="82"/>
      <c r="O8" s="83"/>
    </row>
    <row r="9" spans="1:15">
      <c r="B9" s="74" t="s">
        <v>103</v>
      </c>
      <c r="C9" s="80" t="s">
        <v>75</v>
      </c>
      <c r="D9" s="81">
        <v>2663</v>
      </c>
      <c r="E9" s="81">
        <v>2663</v>
      </c>
      <c r="F9" s="82"/>
      <c r="G9" s="82"/>
      <c r="H9" s="82"/>
      <c r="I9" s="82"/>
      <c r="J9" s="82"/>
      <c r="K9" s="82"/>
      <c r="L9" s="82"/>
      <c r="M9" s="82"/>
      <c r="N9" s="82"/>
      <c r="O9" s="83"/>
    </row>
    <row r="10" spans="1:15">
      <c r="B10" s="74" t="s">
        <v>106</v>
      </c>
      <c r="C10" s="80" t="s">
        <v>75</v>
      </c>
      <c r="D10" s="81">
        <v>2663</v>
      </c>
      <c r="E10" s="81">
        <v>2663</v>
      </c>
      <c r="F10" s="82"/>
      <c r="G10" s="82"/>
      <c r="H10" s="82"/>
      <c r="I10" s="82"/>
      <c r="J10" s="82"/>
      <c r="K10" s="82"/>
      <c r="L10" s="82"/>
      <c r="M10" s="82"/>
      <c r="N10" s="82"/>
      <c r="O10" s="83"/>
    </row>
    <row r="11" spans="1:15">
      <c r="B11" s="74" t="s">
        <v>118</v>
      </c>
      <c r="C11" s="80" t="s">
        <v>76</v>
      </c>
      <c r="D11" s="82">
        <v>0</v>
      </c>
      <c r="E11" s="82">
        <v>0</v>
      </c>
      <c r="F11" s="82"/>
      <c r="G11" s="82"/>
      <c r="H11" s="82"/>
      <c r="I11" s="82"/>
      <c r="J11" s="82"/>
      <c r="K11" s="82"/>
      <c r="L11" s="82"/>
      <c r="M11" s="82"/>
      <c r="N11" s="82"/>
      <c r="O11" s="83"/>
    </row>
    <row r="12" spans="1:15">
      <c r="B12" s="74" t="s">
        <v>102</v>
      </c>
      <c r="C12" s="80" t="s">
        <v>76</v>
      </c>
      <c r="D12" s="82">
        <v>0</v>
      </c>
      <c r="E12" s="82">
        <v>0</v>
      </c>
      <c r="F12" s="82"/>
      <c r="G12" s="82"/>
      <c r="H12" s="82"/>
      <c r="I12" s="82"/>
      <c r="J12" s="82"/>
      <c r="K12" s="82"/>
      <c r="L12" s="82"/>
      <c r="M12" s="82"/>
      <c r="N12" s="82"/>
      <c r="O12" s="83"/>
    </row>
    <row r="13" spans="1:15">
      <c r="B13" s="84"/>
      <c r="C13" s="85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3"/>
    </row>
    <row r="14" spans="1:15">
      <c r="A14" s="121"/>
      <c r="B14" s="86" t="s">
        <v>119</v>
      </c>
      <c r="C14" s="87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3"/>
    </row>
    <row r="15" spans="1:15" ht="15">
      <c r="A15" s="122" t="s">
        <v>219</v>
      </c>
      <c r="B15" s="88" t="s">
        <v>120</v>
      </c>
      <c r="C15" s="80" t="s">
        <v>65</v>
      </c>
      <c r="D15" s="89"/>
      <c r="E15" s="82"/>
      <c r="F15" s="89">
        <v>10000</v>
      </c>
      <c r="G15" s="89">
        <v>10000</v>
      </c>
      <c r="H15" s="89">
        <v>10000</v>
      </c>
      <c r="I15" s="89">
        <v>10000</v>
      </c>
      <c r="J15" s="82"/>
      <c r="K15" s="82"/>
      <c r="L15" s="82"/>
      <c r="M15" s="82"/>
      <c r="N15" s="82"/>
      <c r="O15" s="83"/>
    </row>
    <row r="16" spans="1:15">
      <c r="A16" s="120"/>
      <c r="B16" s="90" t="s">
        <v>83</v>
      </c>
      <c r="C16" s="80" t="s">
        <v>66</v>
      </c>
      <c r="D16" s="81"/>
      <c r="E16" s="82"/>
      <c r="F16" s="81">
        <v>2663</v>
      </c>
      <c r="G16" s="81">
        <v>2663</v>
      </c>
      <c r="H16" s="81">
        <v>2663</v>
      </c>
      <c r="I16" s="81">
        <v>2663</v>
      </c>
      <c r="J16" s="82"/>
      <c r="K16" s="82"/>
      <c r="L16" s="82"/>
      <c r="M16" s="82"/>
      <c r="N16" s="82"/>
      <c r="O16" s="83"/>
    </row>
    <row r="17" spans="1:15">
      <c r="A17" s="120"/>
      <c r="B17" s="90" t="s">
        <v>81</v>
      </c>
      <c r="C17" s="80" t="s">
        <v>67</v>
      </c>
      <c r="D17" s="81"/>
      <c r="E17" s="82"/>
      <c r="F17" s="81">
        <v>2663</v>
      </c>
      <c r="G17" s="81">
        <v>2663</v>
      </c>
      <c r="H17" s="81">
        <v>2663</v>
      </c>
      <c r="I17" s="81">
        <v>2663</v>
      </c>
      <c r="J17" s="82"/>
      <c r="K17" s="82"/>
      <c r="L17" s="82"/>
      <c r="M17" s="82"/>
      <c r="N17" s="82"/>
      <c r="O17" s="83"/>
    </row>
    <row r="18" spans="1:15">
      <c r="B18" s="74" t="s">
        <v>108</v>
      </c>
      <c r="C18" s="80" t="s">
        <v>68</v>
      </c>
      <c r="D18" s="81"/>
      <c r="E18" s="82"/>
      <c r="F18" s="81">
        <v>4000</v>
      </c>
      <c r="G18" s="81">
        <v>4000</v>
      </c>
      <c r="H18" s="81">
        <v>4000</v>
      </c>
      <c r="I18" s="81">
        <v>4000</v>
      </c>
      <c r="J18" s="82"/>
      <c r="K18" s="82"/>
      <c r="L18" s="82"/>
      <c r="M18" s="82"/>
      <c r="N18" s="82"/>
      <c r="O18" s="83"/>
    </row>
    <row r="19" spans="1:15">
      <c r="B19" s="74" t="s">
        <v>121</v>
      </c>
      <c r="C19" s="80" t="s">
        <v>168</v>
      </c>
      <c r="D19" s="81"/>
      <c r="E19" s="82"/>
      <c r="F19" s="81">
        <v>4000</v>
      </c>
      <c r="G19" s="81">
        <v>4000</v>
      </c>
      <c r="H19" s="81">
        <v>4000</v>
      </c>
      <c r="I19" s="81">
        <v>4000</v>
      </c>
      <c r="J19" s="82"/>
      <c r="K19" s="82"/>
      <c r="L19" s="82"/>
      <c r="M19" s="82"/>
      <c r="N19" s="82"/>
      <c r="O19" s="83"/>
    </row>
    <row r="20" spans="1:15">
      <c r="B20" s="90" t="s">
        <v>111</v>
      </c>
      <c r="C20" s="80" t="s">
        <v>77</v>
      </c>
      <c r="D20" s="91"/>
      <c r="E20" s="82"/>
      <c r="F20" s="91">
        <v>2663</v>
      </c>
      <c r="G20" s="91">
        <v>2663</v>
      </c>
      <c r="H20" s="91">
        <v>2663</v>
      </c>
      <c r="I20" s="91">
        <v>2663</v>
      </c>
      <c r="J20" s="82"/>
      <c r="K20" s="82"/>
      <c r="L20" s="82"/>
      <c r="M20" s="82"/>
      <c r="N20" s="82"/>
      <c r="O20" s="83"/>
    </row>
    <row r="21" spans="1:15">
      <c r="B21" s="90" t="s">
        <v>69</v>
      </c>
      <c r="C21" s="80" t="s">
        <v>164</v>
      </c>
      <c r="D21" s="91"/>
      <c r="E21" s="82"/>
      <c r="F21" s="91">
        <v>2663</v>
      </c>
      <c r="G21" s="91">
        <v>2663</v>
      </c>
      <c r="H21" s="91">
        <v>2663</v>
      </c>
      <c r="I21" s="91">
        <v>2663</v>
      </c>
      <c r="J21" s="82"/>
      <c r="K21" s="82"/>
      <c r="L21" s="82"/>
      <c r="M21" s="82"/>
      <c r="N21" s="82"/>
      <c r="O21" s="83"/>
    </row>
    <row r="22" spans="1:15">
      <c r="B22" s="84"/>
      <c r="C22" s="85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3"/>
    </row>
    <row r="23" spans="1:15">
      <c r="B23" s="86" t="s">
        <v>122</v>
      </c>
      <c r="C23" s="9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3"/>
    </row>
    <row r="24" spans="1:15">
      <c r="A24" s="122" t="s">
        <v>219</v>
      </c>
      <c r="B24" s="90" t="s">
        <v>103</v>
      </c>
      <c r="C24" s="80" t="s">
        <v>65</v>
      </c>
      <c r="D24" s="81"/>
      <c r="E24" s="82"/>
      <c r="F24" s="82"/>
      <c r="G24" s="82"/>
      <c r="H24" s="82"/>
      <c r="I24" s="82"/>
      <c r="J24" s="81">
        <v>10000</v>
      </c>
      <c r="K24" s="81">
        <v>10000</v>
      </c>
      <c r="L24" s="81">
        <v>10000</v>
      </c>
      <c r="M24" s="82"/>
      <c r="N24" s="82"/>
      <c r="O24" s="83"/>
    </row>
    <row r="25" spans="1:15">
      <c r="B25" s="90" t="s">
        <v>123</v>
      </c>
      <c r="C25" s="80" t="s">
        <v>166</v>
      </c>
      <c r="D25" s="81"/>
      <c r="E25" s="82"/>
      <c r="F25" s="82"/>
      <c r="G25" s="82"/>
      <c r="H25" s="82"/>
      <c r="I25" s="82"/>
      <c r="J25" s="81">
        <v>2663</v>
      </c>
      <c r="K25" s="81">
        <v>2663</v>
      </c>
      <c r="L25" s="81">
        <v>2663</v>
      </c>
      <c r="M25" s="82"/>
      <c r="N25" s="82"/>
      <c r="O25" s="83"/>
    </row>
    <row r="26" spans="1:15">
      <c r="B26" s="90" t="s">
        <v>83</v>
      </c>
      <c r="C26" s="80" t="s">
        <v>78</v>
      </c>
      <c r="D26" s="81"/>
      <c r="E26" s="82"/>
      <c r="F26" s="82"/>
      <c r="G26" s="82"/>
      <c r="H26" s="82"/>
      <c r="I26" s="82"/>
      <c r="J26" s="81">
        <v>4000</v>
      </c>
      <c r="K26" s="81">
        <v>4000</v>
      </c>
      <c r="L26" s="81">
        <v>4000</v>
      </c>
      <c r="M26" s="82"/>
      <c r="N26" s="82"/>
      <c r="O26" s="83"/>
    </row>
    <row r="27" spans="1:15">
      <c r="B27" s="90" t="s">
        <v>124</v>
      </c>
      <c r="C27" s="80" t="s">
        <v>75</v>
      </c>
      <c r="D27" s="81"/>
      <c r="E27" s="82"/>
      <c r="F27" s="82"/>
      <c r="G27" s="82"/>
      <c r="H27" s="82"/>
      <c r="I27" s="82"/>
      <c r="J27" s="81">
        <v>2663</v>
      </c>
      <c r="K27" s="81">
        <v>2663</v>
      </c>
      <c r="L27" s="81">
        <v>2663</v>
      </c>
      <c r="M27" s="82"/>
      <c r="N27" s="82"/>
      <c r="O27" s="83"/>
    </row>
    <row r="28" spans="1:15">
      <c r="B28" s="90" t="s">
        <v>84</v>
      </c>
      <c r="C28" s="80" t="s">
        <v>75</v>
      </c>
      <c r="D28" s="81"/>
      <c r="E28" s="82"/>
      <c r="F28" s="82"/>
      <c r="G28" s="82"/>
      <c r="H28" s="82"/>
      <c r="I28" s="82"/>
      <c r="J28" s="81">
        <v>2663</v>
      </c>
      <c r="K28" s="81">
        <v>2663</v>
      </c>
      <c r="L28" s="81">
        <v>2663</v>
      </c>
      <c r="M28" s="82"/>
      <c r="N28" s="82"/>
      <c r="O28" s="83"/>
    </row>
    <row r="29" spans="1:15">
      <c r="B29" s="90" t="s">
        <v>125</v>
      </c>
      <c r="C29" s="80" t="s">
        <v>76</v>
      </c>
      <c r="D29" s="82"/>
      <c r="E29" s="82"/>
      <c r="F29" s="82"/>
      <c r="G29" s="82"/>
      <c r="H29" s="82"/>
      <c r="I29" s="82"/>
      <c r="J29" s="82">
        <v>0</v>
      </c>
      <c r="K29" s="82">
        <v>0</v>
      </c>
      <c r="L29" s="82">
        <v>0</v>
      </c>
      <c r="M29" s="82"/>
      <c r="N29" s="82"/>
      <c r="O29" s="83"/>
    </row>
    <row r="30" spans="1:15">
      <c r="B30" s="90" t="s">
        <v>91</v>
      </c>
      <c r="C30" s="80" t="s">
        <v>76</v>
      </c>
      <c r="D30" s="82"/>
      <c r="E30" s="82"/>
      <c r="F30" s="82"/>
      <c r="G30" s="82"/>
      <c r="H30" s="82"/>
      <c r="I30" s="82"/>
      <c r="J30" s="82">
        <v>0</v>
      </c>
      <c r="K30" s="82">
        <v>0</v>
      </c>
      <c r="L30" s="82">
        <v>0</v>
      </c>
      <c r="M30" s="82"/>
      <c r="N30" s="82"/>
      <c r="O30" s="83"/>
    </row>
    <row r="31" spans="1:15">
      <c r="B31" s="84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3"/>
    </row>
    <row r="32" spans="1:15">
      <c r="B32" s="86" t="s">
        <v>126</v>
      </c>
      <c r="C32" s="93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3"/>
    </row>
    <row r="33" spans="1:16" ht="15">
      <c r="A33" s="122" t="s">
        <v>219</v>
      </c>
      <c r="B33" s="88" t="s">
        <v>101</v>
      </c>
      <c r="C33" s="80" t="s">
        <v>65</v>
      </c>
      <c r="D33" s="89"/>
      <c r="E33" s="82"/>
      <c r="F33" s="82"/>
      <c r="G33" s="82"/>
      <c r="H33" s="82"/>
      <c r="I33" s="82"/>
      <c r="J33" s="82"/>
      <c r="K33" s="82"/>
      <c r="L33" s="82"/>
      <c r="M33" s="89">
        <v>10000</v>
      </c>
      <c r="N33" s="89">
        <v>10000</v>
      </c>
      <c r="O33" s="94">
        <v>10000</v>
      </c>
    </row>
    <row r="34" spans="1:16">
      <c r="B34" s="88" t="s">
        <v>81</v>
      </c>
      <c r="C34" s="80" t="s">
        <v>66</v>
      </c>
      <c r="D34" s="81"/>
      <c r="E34" s="82"/>
      <c r="F34" s="82"/>
      <c r="G34" s="82"/>
      <c r="H34" s="82"/>
      <c r="I34" s="82"/>
      <c r="J34" s="82"/>
      <c r="K34" s="82"/>
      <c r="L34" s="82"/>
      <c r="M34" s="81">
        <v>2663</v>
      </c>
      <c r="N34" s="81">
        <v>2663</v>
      </c>
      <c r="O34" s="95">
        <v>2663</v>
      </c>
    </row>
    <row r="35" spans="1:16">
      <c r="B35" s="90" t="s">
        <v>84</v>
      </c>
      <c r="C35" s="80" t="s">
        <v>169</v>
      </c>
      <c r="D35" s="81"/>
      <c r="E35" s="82"/>
      <c r="F35" s="82"/>
      <c r="G35" s="82"/>
      <c r="H35" s="82"/>
      <c r="I35" s="82"/>
      <c r="J35" s="82"/>
      <c r="K35" s="82"/>
      <c r="L35" s="82"/>
      <c r="M35" s="81">
        <v>2663</v>
      </c>
      <c r="N35" s="81">
        <v>2663</v>
      </c>
      <c r="O35" s="95">
        <v>2663</v>
      </c>
    </row>
    <row r="36" spans="1:16">
      <c r="B36" s="90" t="s">
        <v>105</v>
      </c>
      <c r="C36" s="80" t="s">
        <v>68</v>
      </c>
      <c r="D36" s="81"/>
      <c r="E36" s="82"/>
      <c r="F36" s="82"/>
      <c r="G36" s="82"/>
      <c r="H36" s="82"/>
      <c r="I36" s="82"/>
      <c r="J36" s="82"/>
      <c r="K36" s="82"/>
      <c r="L36" s="82"/>
      <c r="M36" s="81">
        <v>4000</v>
      </c>
      <c r="N36" s="81">
        <v>4000</v>
      </c>
      <c r="O36" s="95">
        <v>4000</v>
      </c>
    </row>
    <row r="37" spans="1:16">
      <c r="B37" s="90" t="s">
        <v>69</v>
      </c>
      <c r="C37" s="80" t="s">
        <v>168</v>
      </c>
      <c r="D37" s="81"/>
      <c r="E37" s="82"/>
      <c r="F37" s="82"/>
      <c r="G37" s="82"/>
      <c r="H37" s="82"/>
      <c r="I37" s="82"/>
      <c r="J37" s="82"/>
      <c r="K37" s="82"/>
      <c r="L37" s="82"/>
      <c r="M37" s="81">
        <v>4000</v>
      </c>
      <c r="N37" s="81">
        <v>4000</v>
      </c>
      <c r="O37" s="95">
        <v>4000</v>
      </c>
    </row>
    <row r="38" spans="1:16">
      <c r="B38" s="90" t="s">
        <v>85</v>
      </c>
      <c r="C38" s="80" t="s">
        <v>71</v>
      </c>
      <c r="D38" s="91"/>
      <c r="E38" s="82"/>
      <c r="F38" s="82"/>
      <c r="G38" s="82"/>
      <c r="H38" s="82"/>
      <c r="I38" s="82"/>
      <c r="J38" s="82"/>
      <c r="K38" s="82"/>
      <c r="L38" s="82"/>
      <c r="M38" s="91">
        <v>2663</v>
      </c>
      <c r="N38" s="91">
        <v>2663</v>
      </c>
      <c r="O38" s="96">
        <v>2663</v>
      </c>
    </row>
    <row r="39" spans="1:16">
      <c r="B39" s="90" t="s">
        <v>127</v>
      </c>
      <c r="C39" s="80" t="s">
        <v>164</v>
      </c>
      <c r="D39" s="91"/>
      <c r="E39" s="82"/>
      <c r="F39" s="82"/>
      <c r="G39" s="82"/>
      <c r="H39" s="82"/>
      <c r="I39" s="82"/>
      <c r="J39" s="82"/>
      <c r="K39" s="82"/>
      <c r="L39" s="82"/>
      <c r="M39" s="91">
        <v>2663</v>
      </c>
      <c r="N39" s="91">
        <v>2663</v>
      </c>
      <c r="O39" s="96">
        <v>2663</v>
      </c>
    </row>
    <row r="40" spans="1:16">
      <c r="B40" s="84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3"/>
    </row>
    <row r="41" spans="1:16" s="99" customFormat="1" ht="13.5" thickBot="1">
      <c r="A41" s="122"/>
      <c r="B41" s="125" t="s">
        <v>86</v>
      </c>
      <c r="C41" s="126"/>
      <c r="D41" s="97">
        <f>SUM(D6:D40)</f>
        <v>21989</v>
      </c>
      <c r="E41" s="97">
        <f t="shared" ref="E41:O41" si="0">SUM(E6:E40)</f>
        <v>21989</v>
      </c>
      <c r="F41" s="97">
        <f t="shared" si="0"/>
        <v>28652</v>
      </c>
      <c r="G41" s="97">
        <f t="shared" si="0"/>
        <v>28652</v>
      </c>
      <c r="H41" s="97">
        <f t="shared" si="0"/>
        <v>28652</v>
      </c>
      <c r="I41" s="97">
        <f t="shared" si="0"/>
        <v>28652</v>
      </c>
      <c r="J41" s="97">
        <f t="shared" si="0"/>
        <v>21989</v>
      </c>
      <c r="K41" s="97">
        <f t="shared" si="0"/>
        <v>21989</v>
      </c>
      <c r="L41" s="97">
        <f t="shared" si="0"/>
        <v>21989</v>
      </c>
      <c r="M41" s="97">
        <f t="shared" si="0"/>
        <v>28652</v>
      </c>
      <c r="N41" s="97">
        <f t="shared" si="0"/>
        <v>28652</v>
      </c>
      <c r="O41" s="98">
        <f t="shared" si="0"/>
        <v>28652</v>
      </c>
      <c r="P41" s="69"/>
    </row>
    <row r="42" spans="1:16" ht="13.5" thickTop="1"/>
    <row r="43" spans="1:16">
      <c r="A43" s="122" t="s">
        <v>34</v>
      </c>
      <c r="B43" s="115" t="s">
        <v>221</v>
      </c>
    </row>
    <row r="44" spans="1:16">
      <c r="A44" s="122" t="s">
        <v>33</v>
      </c>
      <c r="B44" s="115" t="s">
        <v>220</v>
      </c>
    </row>
  </sheetData>
  <mergeCells count="8">
    <mergeCell ref="B41:C41"/>
    <mergeCell ref="B1:O1"/>
    <mergeCell ref="B2:B3"/>
    <mergeCell ref="C2:C3"/>
    <mergeCell ref="D3:E3"/>
    <mergeCell ref="F3:I3"/>
    <mergeCell ref="J3:L3"/>
    <mergeCell ref="M3:O3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S88"/>
  <sheetViews>
    <sheetView topLeftCell="A25" workbookViewId="0">
      <selection activeCell="A50" sqref="A50"/>
    </sheetView>
  </sheetViews>
  <sheetFormatPr baseColWidth="10" defaultColWidth="11.42578125" defaultRowHeight="13.5"/>
  <cols>
    <col min="1" max="1" width="36.7109375" style="20" customWidth="1"/>
    <col min="2" max="2" width="9.7109375" style="12" customWidth="1"/>
    <col min="3" max="3" width="7.85546875" style="12" customWidth="1"/>
    <col min="4" max="4" width="9.85546875" style="12" customWidth="1"/>
    <col min="5" max="5" width="12" style="12" customWidth="1"/>
    <col min="6" max="6" width="10.28515625" style="12" customWidth="1"/>
    <col min="7" max="7" width="8.7109375" style="12" bestFit="1" customWidth="1"/>
    <col min="8" max="8" width="2.7109375" style="12" bestFit="1" customWidth="1"/>
    <col min="9" max="9" width="8.7109375" style="12" bestFit="1" customWidth="1"/>
    <col min="10" max="11" width="8.7109375" style="12" customWidth="1"/>
    <col min="12" max="12" width="8" style="12" customWidth="1"/>
    <col min="13" max="13" width="8.7109375" style="12" bestFit="1" customWidth="1"/>
    <col min="14" max="14" width="9" style="12" customWidth="1"/>
    <col min="15" max="15" width="12.140625" style="30" customWidth="1"/>
    <col min="16" max="16" width="9.140625" style="12" bestFit="1" customWidth="1"/>
    <col min="17" max="17" width="9.28515625" style="12" bestFit="1" customWidth="1"/>
    <col min="18" max="18" width="8.7109375" style="12" bestFit="1" customWidth="1"/>
    <col min="19" max="19" width="12.140625" style="30" customWidth="1"/>
    <col min="20" max="20" width="12.5703125" style="30" customWidth="1"/>
    <col min="21" max="21" width="3.7109375" style="12" customWidth="1"/>
    <col min="22" max="22" width="10.42578125" style="12" customWidth="1"/>
    <col min="23" max="23" width="10.140625" style="12" customWidth="1"/>
    <col min="24" max="24" width="9.140625" style="12" customWidth="1"/>
    <col min="25" max="25" width="10" style="12" customWidth="1"/>
    <col min="26" max="26" width="8.5703125" style="12" customWidth="1"/>
    <col min="27" max="16384" width="11.42578125" style="12"/>
  </cols>
  <sheetData>
    <row r="1" spans="1:45" ht="21" thickBot="1">
      <c r="A1" s="131" t="s">
        <v>199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</row>
    <row r="2" spans="1:45" s="2" customFormat="1" ht="15.75" thickTop="1">
      <c r="A2" s="1"/>
      <c r="B2" s="132" t="s">
        <v>0</v>
      </c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4"/>
      <c r="P2" s="135" t="s">
        <v>1</v>
      </c>
      <c r="Q2" s="136"/>
      <c r="R2" s="136"/>
      <c r="S2" s="137"/>
      <c r="T2" s="31"/>
      <c r="U2" s="47"/>
      <c r="V2" s="138" t="s">
        <v>31</v>
      </c>
      <c r="W2" s="139"/>
      <c r="X2" s="139"/>
      <c r="Y2" s="139"/>
      <c r="Z2" s="140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</row>
    <row r="3" spans="1:45" s="2" customFormat="1" ht="61.5" customHeight="1">
      <c r="A3" s="3" t="s">
        <v>2</v>
      </c>
      <c r="B3" s="4" t="s">
        <v>3</v>
      </c>
      <c r="C3" s="5" t="s">
        <v>4</v>
      </c>
      <c r="D3" s="5" t="s">
        <v>6</v>
      </c>
      <c r="E3" s="5" t="s">
        <v>7</v>
      </c>
      <c r="F3" s="5" t="s">
        <v>8</v>
      </c>
      <c r="G3" s="5" t="s">
        <v>9</v>
      </c>
      <c r="H3" s="5"/>
      <c r="I3" s="5" t="s">
        <v>10</v>
      </c>
      <c r="J3" s="5" t="s">
        <v>113</v>
      </c>
      <c r="K3" s="5" t="s">
        <v>114</v>
      </c>
      <c r="L3" s="5" t="s">
        <v>11</v>
      </c>
      <c r="M3" s="5" t="s">
        <v>12</v>
      </c>
      <c r="N3" s="5" t="s">
        <v>13</v>
      </c>
      <c r="O3" s="54" t="s">
        <v>14</v>
      </c>
      <c r="P3" s="6" t="s">
        <v>40</v>
      </c>
      <c r="Q3" s="5" t="s">
        <v>39</v>
      </c>
      <c r="R3" s="5" t="s">
        <v>32</v>
      </c>
      <c r="S3" s="28" t="s">
        <v>15</v>
      </c>
      <c r="T3" s="32" t="s">
        <v>16</v>
      </c>
      <c r="U3" s="47"/>
      <c r="V3" s="35" t="s">
        <v>28</v>
      </c>
      <c r="W3" s="53" t="s">
        <v>27</v>
      </c>
      <c r="X3" s="5" t="s">
        <v>5</v>
      </c>
      <c r="Y3" s="5" t="s">
        <v>29</v>
      </c>
      <c r="Z3" s="36" t="s">
        <v>30</v>
      </c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</row>
    <row r="4" spans="1:45" s="2" customFormat="1" ht="14.25" customHeight="1">
      <c r="A4" s="3"/>
      <c r="B4" s="45" t="s">
        <v>33</v>
      </c>
      <c r="C4" s="27"/>
      <c r="D4" s="27"/>
      <c r="E4" s="34"/>
      <c r="F4" s="34"/>
      <c r="G4" s="34"/>
      <c r="H4" s="34"/>
      <c r="I4" s="45" t="s">
        <v>35</v>
      </c>
      <c r="J4" s="45" t="s">
        <v>205</v>
      </c>
      <c r="K4" s="45" t="s">
        <v>206</v>
      </c>
      <c r="L4" s="45" t="s">
        <v>215</v>
      </c>
      <c r="M4" s="25"/>
      <c r="N4" s="25"/>
      <c r="O4" s="55"/>
      <c r="P4" s="26"/>
      <c r="Q4" s="25"/>
      <c r="R4" s="45" t="s">
        <v>34</v>
      </c>
      <c r="S4" s="29"/>
      <c r="T4" s="32"/>
      <c r="U4" s="47"/>
      <c r="V4" s="46" t="s">
        <v>194</v>
      </c>
      <c r="W4" s="45" t="s">
        <v>193</v>
      </c>
      <c r="X4" s="45" t="s">
        <v>196</v>
      </c>
      <c r="Y4" s="45" t="s">
        <v>192</v>
      </c>
      <c r="Z4" s="114" t="s">
        <v>47</v>
      </c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</row>
    <row r="5" spans="1:45" s="9" customFormat="1" ht="34.5" thickBot="1">
      <c r="A5" s="24" t="s">
        <v>17</v>
      </c>
      <c r="B5" s="7" t="s">
        <v>18</v>
      </c>
      <c r="C5" s="8" t="s">
        <v>18</v>
      </c>
      <c r="D5" s="8" t="s">
        <v>18</v>
      </c>
      <c r="E5" s="8" t="s">
        <v>18</v>
      </c>
      <c r="F5" s="8" t="s">
        <v>18</v>
      </c>
      <c r="G5" s="8" t="s">
        <v>18</v>
      </c>
      <c r="H5" s="8"/>
      <c r="I5" s="8" t="s">
        <v>18</v>
      </c>
      <c r="J5" s="8" t="s">
        <v>18</v>
      </c>
      <c r="K5" s="8" t="s">
        <v>18</v>
      </c>
      <c r="L5" s="8" t="s">
        <v>18</v>
      </c>
      <c r="M5" s="8" t="s">
        <v>18</v>
      </c>
      <c r="N5" s="8" t="s">
        <v>18</v>
      </c>
      <c r="O5" s="56" t="s">
        <v>18</v>
      </c>
      <c r="P5" s="50" t="s">
        <v>18</v>
      </c>
      <c r="Q5" s="51" t="s">
        <v>18</v>
      </c>
      <c r="R5" s="51" t="s">
        <v>18</v>
      </c>
      <c r="S5" s="52" t="s">
        <v>18</v>
      </c>
      <c r="T5" s="60" t="s">
        <v>18</v>
      </c>
      <c r="U5" s="48"/>
      <c r="V5" s="37" t="s">
        <v>36</v>
      </c>
      <c r="W5" s="8" t="s">
        <v>37</v>
      </c>
      <c r="X5" s="8" t="s">
        <v>41</v>
      </c>
      <c r="Y5" s="8" t="s">
        <v>36</v>
      </c>
      <c r="Z5" s="38" t="s">
        <v>38</v>
      </c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</row>
    <row r="6" spans="1:45" ht="14.25" thickTop="1">
      <c r="A6" s="10" t="s">
        <v>19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57"/>
      <c r="P6" s="39"/>
      <c r="Q6" s="11"/>
      <c r="R6" s="11"/>
      <c r="S6" s="64"/>
      <c r="T6" s="61"/>
      <c r="U6" s="47"/>
      <c r="V6" s="39"/>
      <c r="W6" s="11"/>
      <c r="X6" s="11"/>
      <c r="Y6" s="11"/>
      <c r="Z6" s="40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</row>
    <row r="7" spans="1:45">
      <c r="A7" s="13" t="s">
        <v>104</v>
      </c>
      <c r="B7" s="14">
        <v>30251</v>
      </c>
      <c r="C7" s="14">
        <v>624</v>
      </c>
      <c r="D7" s="14">
        <v>31090</v>
      </c>
      <c r="E7" s="14">
        <v>11575</v>
      </c>
      <c r="F7" s="14">
        <v>4630</v>
      </c>
      <c r="G7" s="14">
        <v>3470</v>
      </c>
      <c r="H7" s="14"/>
      <c r="I7" s="14">
        <v>8000</v>
      </c>
      <c r="J7" s="14">
        <v>28940</v>
      </c>
      <c r="K7" s="14">
        <v>25000</v>
      </c>
      <c r="L7" s="14"/>
      <c r="M7" s="14"/>
      <c r="N7" s="14"/>
      <c r="O7" s="58">
        <f>SUM(B7:N7)</f>
        <v>143580</v>
      </c>
      <c r="P7" s="41">
        <f>B7*0.06</f>
        <v>1815.06</v>
      </c>
      <c r="Q7" s="14">
        <f>B7*0.03</f>
        <v>907.53</v>
      </c>
      <c r="R7" s="14">
        <v>6903.3</v>
      </c>
      <c r="S7" s="65">
        <f>P7+Q7+R7</f>
        <v>9625.89</v>
      </c>
      <c r="T7" s="62">
        <f>O7-S7</f>
        <v>133954.10999999999</v>
      </c>
      <c r="U7" s="15"/>
      <c r="V7" s="41">
        <f>B7/30*40</f>
        <v>40334.666666666664</v>
      </c>
      <c r="W7" s="14">
        <f>B7/30*20</f>
        <v>20167.333333333332</v>
      </c>
      <c r="X7" s="14">
        <v>1700</v>
      </c>
      <c r="Y7" s="14">
        <f>D7/30*40</f>
        <v>41453.333333333328</v>
      </c>
      <c r="Z7" s="42">
        <f>D7/30*20</f>
        <v>20726.666666666664</v>
      </c>
      <c r="AA7" s="49"/>
      <c r="AB7" s="49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</row>
    <row r="8" spans="1:45">
      <c r="A8" s="13" t="s">
        <v>105</v>
      </c>
      <c r="B8" s="14">
        <v>30251</v>
      </c>
      <c r="C8" s="14">
        <v>624</v>
      </c>
      <c r="D8" s="14">
        <v>31090</v>
      </c>
      <c r="E8" s="14">
        <v>11575</v>
      </c>
      <c r="F8" s="14">
        <v>4630</v>
      </c>
      <c r="G8" s="14">
        <v>3470</v>
      </c>
      <c r="H8" s="14"/>
      <c r="I8" s="14">
        <v>8000</v>
      </c>
      <c r="J8" s="14">
        <v>28940</v>
      </c>
      <c r="K8" s="14">
        <v>35000</v>
      </c>
      <c r="L8" s="14"/>
      <c r="M8" s="14">
        <v>30000</v>
      </c>
      <c r="N8" s="14"/>
      <c r="O8" s="58">
        <f t="shared" ref="O8:O45" si="0">SUM(B8:N8)</f>
        <v>183580</v>
      </c>
      <c r="P8" s="41">
        <f t="shared" ref="P8:P13" si="1">B8*0.06</f>
        <v>1815.06</v>
      </c>
      <c r="Q8" s="14">
        <f t="shared" ref="Q8:Q45" si="2">B8*0.03</f>
        <v>907.53</v>
      </c>
      <c r="R8" s="14">
        <v>6903.3</v>
      </c>
      <c r="S8" s="65">
        <f t="shared" ref="S8:S45" si="3">SUM(P8:R8)</f>
        <v>9625.89</v>
      </c>
      <c r="T8" s="62">
        <f t="shared" ref="T8:T13" si="4">O8-S8</f>
        <v>173954.11</v>
      </c>
      <c r="U8" s="15"/>
      <c r="V8" s="41">
        <f t="shared" ref="V8:V13" si="5">B8/30*40</f>
        <v>40334.666666666664</v>
      </c>
      <c r="W8" s="14">
        <f t="shared" ref="W8:W13" si="6">B8/30*20</f>
        <v>20167.333333333332</v>
      </c>
      <c r="X8" s="14">
        <v>1700</v>
      </c>
      <c r="Y8" s="14">
        <f t="shared" ref="Y8:Y13" si="7">D8/30*40</f>
        <v>41453.333333333328</v>
      </c>
      <c r="Z8" s="42">
        <f t="shared" ref="Z8:Z13" si="8">D8/30*20</f>
        <v>20726.666666666664</v>
      </c>
      <c r="AA8" s="49"/>
      <c r="AB8" s="49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</row>
    <row r="9" spans="1:45">
      <c r="A9" s="13" t="s">
        <v>106</v>
      </c>
      <c r="B9" s="14">
        <v>30251</v>
      </c>
      <c r="C9" s="14">
        <v>624</v>
      </c>
      <c r="D9" s="14">
        <v>31090</v>
      </c>
      <c r="E9" s="14">
        <v>11575</v>
      </c>
      <c r="F9" s="14">
        <v>4630</v>
      </c>
      <c r="G9" s="14">
        <v>3470</v>
      </c>
      <c r="H9" s="14"/>
      <c r="I9" s="14">
        <v>8000</v>
      </c>
      <c r="J9" s="14">
        <v>28940</v>
      </c>
      <c r="K9" s="14">
        <v>25000</v>
      </c>
      <c r="L9" s="14"/>
      <c r="M9" s="16"/>
      <c r="N9" s="14"/>
      <c r="O9" s="58">
        <f t="shared" si="0"/>
        <v>143580</v>
      </c>
      <c r="P9" s="41">
        <f t="shared" si="1"/>
        <v>1815.06</v>
      </c>
      <c r="Q9" s="14">
        <f t="shared" si="2"/>
        <v>907.53</v>
      </c>
      <c r="R9" s="14">
        <v>6903.3</v>
      </c>
      <c r="S9" s="65">
        <f t="shared" si="3"/>
        <v>9625.89</v>
      </c>
      <c r="T9" s="62">
        <f t="shared" si="4"/>
        <v>133954.10999999999</v>
      </c>
      <c r="U9" s="15"/>
      <c r="V9" s="41">
        <f t="shared" si="5"/>
        <v>40334.666666666664</v>
      </c>
      <c r="W9" s="14">
        <f t="shared" si="6"/>
        <v>20167.333333333332</v>
      </c>
      <c r="X9" s="14">
        <v>1700</v>
      </c>
      <c r="Y9" s="14">
        <f t="shared" si="7"/>
        <v>41453.333333333328</v>
      </c>
      <c r="Z9" s="42">
        <f t="shared" si="8"/>
        <v>20726.666666666664</v>
      </c>
      <c r="AA9" s="49"/>
      <c r="AB9" s="49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</row>
    <row r="10" spans="1:45">
      <c r="A10" s="13" t="s">
        <v>107</v>
      </c>
      <c r="B10" s="14">
        <v>30251</v>
      </c>
      <c r="C10" s="14">
        <v>624</v>
      </c>
      <c r="D10" s="14">
        <v>31090</v>
      </c>
      <c r="E10" s="14">
        <v>11575</v>
      </c>
      <c r="F10" s="14">
        <v>4630</v>
      </c>
      <c r="G10" s="14">
        <v>3470</v>
      </c>
      <c r="H10" s="14"/>
      <c r="I10" s="14">
        <v>8000</v>
      </c>
      <c r="J10" s="14">
        <v>28940</v>
      </c>
      <c r="K10" s="14">
        <v>25000</v>
      </c>
      <c r="L10" s="14"/>
      <c r="M10" s="14"/>
      <c r="N10" s="14"/>
      <c r="O10" s="58">
        <f t="shared" si="0"/>
        <v>143580</v>
      </c>
      <c r="P10" s="41">
        <f t="shared" si="1"/>
        <v>1815.06</v>
      </c>
      <c r="Q10" s="14">
        <f t="shared" si="2"/>
        <v>907.53</v>
      </c>
      <c r="R10" s="14">
        <v>6903.3</v>
      </c>
      <c r="S10" s="65">
        <f t="shared" si="3"/>
        <v>9625.89</v>
      </c>
      <c r="T10" s="62">
        <f t="shared" si="4"/>
        <v>133954.10999999999</v>
      </c>
      <c r="U10" s="15"/>
      <c r="V10" s="41">
        <f t="shared" si="5"/>
        <v>40334.666666666664</v>
      </c>
      <c r="W10" s="14">
        <f t="shared" si="6"/>
        <v>20167.333333333332</v>
      </c>
      <c r="X10" s="14">
        <v>1700</v>
      </c>
      <c r="Y10" s="14">
        <f t="shared" si="7"/>
        <v>41453.333333333328</v>
      </c>
      <c r="Z10" s="42">
        <f t="shared" si="8"/>
        <v>20726.666666666664</v>
      </c>
      <c r="AA10" s="49"/>
      <c r="AB10" s="49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</row>
    <row r="11" spans="1:45">
      <c r="A11" s="13" t="s">
        <v>108</v>
      </c>
      <c r="B11" s="14">
        <v>30251</v>
      </c>
      <c r="C11" s="14">
        <v>624</v>
      </c>
      <c r="D11" s="14">
        <v>31090</v>
      </c>
      <c r="E11" s="14">
        <v>11575</v>
      </c>
      <c r="F11" s="14">
        <v>4630</v>
      </c>
      <c r="G11" s="14">
        <v>3470</v>
      </c>
      <c r="H11" s="14"/>
      <c r="I11" s="14">
        <v>8000</v>
      </c>
      <c r="J11" s="14">
        <v>28940</v>
      </c>
      <c r="K11" s="14">
        <v>25000</v>
      </c>
      <c r="L11" s="14"/>
      <c r="M11" s="14"/>
      <c r="N11" s="14"/>
      <c r="O11" s="58">
        <f t="shared" si="0"/>
        <v>143580</v>
      </c>
      <c r="P11" s="41">
        <f t="shared" si="1"/>
        <v>1815.06</v>
      </c>
      <c r="Q11" s="14">
        <f t="shared" si="2"/>
        <v>907.53</v>
      </c>
      <c r="R11" s="14">
        <v>6903.3</v>
      </c>
      <c r="S11" s="65">
        <f t="shared" si="3"/>
        <v>9625.89</v>
      </c>
      <c r="T11" s="62">
        <f t="shared" si="4"/>
        <v>133954.10999999999</v>
      </c>
      <c r="U11" s="15"/>
      <c r="V11" s="41">
        <f t="shared" si="5"/>
        <v>40334.666666666664</v>
      </c>
      <c r="W11" s="14">
        <f t="shared" si="6"/>
        <v>20167.333333333332</v>
      </c>
      <c r="X11" s="14">
        <v>1700</v>
      </c>
      <c r="Y11" s="14">
        <f t="shared" si="7"/>
        <v>41453.333333333328</v>
      </c>
      <c r="Z11" s="42">
        <f t="shared" si="8"/>
        <v>20726.666666666664</v>
      </c>
      <c r="AA11" s="15"/>
      <c r="AB11" s="15"/>
    </row>
    <row r="12" spans="1:45">
      <c r="A12" s="13" t="s">
        <v>109</v>
      </c>
      <c r="B12" s="14">
        <v>30251</v>
      </c>
      <c r="C12" s="14">
        <v>624</v>
      </c>
      <c r="D12" s="14">
        <v>31090</v>
      </c>
      <c r="E12" s="14">
        <v>11575</v>
      </c>
      <c r="F12" s="14">
        <v>4630</v>
      </c>
      <c r="G12" s="14">
        <v>3470</v>
      </c>
      <c r="H12" s="14"/>
      <c r="I12" s="14">
        <v>8000</v>
      </c>
      <c r="J12" s="14">
        <v>28940</v>
      </c>
      <c r="K12" s="14">
        <v>25000</v>
      </c>
      <c r="L12" s="14"/>
      <c r="M12" s="14"/>
      <c r="N12" s="14">
        <v>6164</v>
      </c>
      <c r="O12" s="58">
        <f t="shared" si="0"/>
        <v>149744</v>
      </c>
      <c r="P12" s="41">
        <f t="shared" si="1"/>
        <v>1815.06</v>
      </c>
      <c r="Q12" s="14">
        <f t="shared" si="2"/>
        <v>907.53</v>
      </c>
      <c r="R12" s="14">
        <v>6903.3</v>
      </c>
      <c r="S12" s="65">
        <f t="shared" si="3"/>
        <v>9625.89</v>
      </c>
      <c r="T12" s="62">
        <f t="shared" si="4"/>
        <v>140118.10999999999</v>
      </c>
      <c r="U12" s="15"/>
      <c r="V12" s="41">
        <f t="shared" si="5"/>
        <v>40334.666666666664</v>
      </c>
      <c r="W12" s="14">
        <f t="shared" si="6"/>
        <v>20167.333333333332</v>
      </c>
      <c r="X12" s="14">
        <v>1700</v>
      </c>
      <c r="Y12" s="14">
        <f t="shared" si="7"/>
        <v>41453.333333333328</v>
      </c>
      <c r="Z12" s="42">
        <f t="shared" si="8"/>
        <v>20726.666666666664</v>
      </c>
      <c r="AA12" s="15"/>
      <c r="AB12" s="15"/>
    </row>
    <row r="13" spans="1:45">
      <c r="A13" s="13" t="s">
        <v>83</v>
      </c>
      <c r="B13" s="14">
        <v>30251</v>
      </c>
      <c r="C13" s="14">
        <v>624</v>
      </c>
      <c r="D13" s="14">
        <v>31090</v>
      </c>
      <c r="E13" s="14">
        <v>11575</v>
      </c>
      <c r="F13" s="14">
        <v>4630</v>
      </c>
      <c r="G13" s="14">
        <v>3470</v>
      </c>
      <c r="H13" s="14"/>
      <c r="I13" s="14">
        <v>8000</v>
      </c>
      <c r="J13" s="14">
        <v>28940</v>
      </c>
      <c r="K13" s="14">
        <v>25000</v>
      </c>
      <c r="L13" s="14"/>
      <c r="M13" s="14"/>
      <c r="N13" s="14"/>
      <c r="O13" s="58">
        <f t="shared" si="0"/>
        <v>143580</v>
      </c>
      <c r="P13" s="41">
        <f t="shared" si="1"/>
        <v>1815.06</v>
      </c>
      <c r="Q13" s="14">
        <f t="shared" si="2"/>
        <v>907.53</v>
      </c>
      <c r="R13" s="14">
        <v>6903.3</v>
      </c>
      <c r="S13" s="65">
        <f t="shared" si="3"/>
        <v>9625.89</v>
      </c>
      <c r="T13" s="62">
        <f t="shared" si="4"/>
        <v>133954.10999999999</v>
      </c>
      <c r="U13" s="15"/>
      <c r="V13" s="41">
        <f t="shared" si="5"/>
        <v>40334.666666666664</v>
      </c>
      <c r="W13" s="14">
        <f t="shared" si="6"/>
        <v>20167.333333333332</v>
      </c>
      <c r="X13" s="14">
        <v>1700</v>
      </c>
      <c r="Y13" s="14">
        <f t="shared" si="7"/>
        <v>41453.333333333328</v>
      </c>
      <c r="Z13" s="42">
        <f t="shared" si="8"/>
        <v>20726.666666666664</v>
      </c>
      <c r="AA13" s="15"/>
      <c r="AB13" s="15"/>
    </row>
    <row r="14" spans="1:45">
      <c r="A14" s="17" t="s">
        <v>20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58"/>
      <c r="P14" s="41"/>
      <c r="Q14" s="14"/>
      <c r="R14" s="14"/>
      <c r="S14" s="65"/>
      <c r="T14" s="62"/>
      <c r="U14" s="15"/>
      <c r="V14" s="41"/>
      <c r="W14" s="14"/>
      <c r="X14" s="14"/>
      <c r="Y14" s="14"/>
      <c r="Z14" s="42"/>
      <c r="AA14" s="15"/>
      <c r="AB14" s="15"/>
    </row>
    <row r="15" spans="1:45">
      <c r="A15" s="13" t="s">
        <v>87</v>
      </c>
      <c r="B15" s="14">
        <v>30251</v>
      </c>
      <c r="C15" s="14">
        <v>624</v>
      </c>
      <c r="D15" s="14">
        <v>31090</v>
      </c>
      <c r="E15" s="14">
        <v>11575</v>
      </c>
      <c r="F15" s="14">
        <v>4630</v>
      </c>
      <c r="G15" s="14">
        <v>3470</v>
      </c>
      <c r="H15" s="14"/>
      <c r="I15" s="14">
        <v>8000</v>
      </c>
      <c r="J15" s="14">
        <v>28940</v>
      </c>
      <c r="K15" s="14">
        <v>25000</v>
      </c>
      <c r="L15" s="14"/>
      <c r="M15" s="16"/>
      <c r="N15" s="14"/>
      <c r="O15" s="58">
        <f t="shared" si="0"/>
        <v>143580</v>
      </c>
      <c r="P15" s="41">
        <f t="shared" ref="P15:P32" si="9">B15*0.06</f>
        <v>1815.06</v>
      </c>
      <c r="Q15" s="14">
        <f t="shared" si="2"/>
        <v>907.53</v>
      </c>
      <c r="R15" s="14">
        <v>6903.3</v>
      </c>
      <c r="S15" s="65">
        <f t="shared" si="3"/>
        <v>9625.89</v>
      </c>
      <c r="T15" s="62">
        <f>O15-S15</f>
        <v>133954.10999999999</v>
      </c>
      <c r="U15" s="15"/>
      <c r="V15" s="41">
        <f t="shared" ref="V15:V32" si="10">B15/30*40</f>
        <v>40334.666666666664</v>
      </c>
      <c r="W15" s="14">
        <f t="shared" ref="W15:W32" si="11">B15/30*20</f>
        <v>20167.333333333332</v>
      </c>
      <c r="X15" s="14">
        <v>1700</v>
      </c>
      <c r="Y15" s="14">
        <f t="shared" ref="Y15:Y32" si="12">D15/30*40</f>
        <v>41453.333333333328</v>
      </c>
      <c r="Z15" s="42">
        <f t="shared" ref="Z15:Z32" si="13">D15/30*20</f>
        <v>20726.666666666664</v>
      </c>
      <c r="AA15" s="15"/>
      <c r="AB15" s="15"/>
    </row>
    <row r="16" spans="1:45">
      <c r="A16" s="13" t="s">
        <v>88</v>
      </c>
      <c r="B16" s="14">
        <v>30251</v>
      </c>
      <c r="C16" s="14">
        <v>624</v>
      </c>
      <c r="D16" s="14">
        <v>31090</v>
      </c>
      <c r="E16" s="14">
        <v>11575</v>
      </c>
      <c r="F16" s="14">
        <v>4630</v>
      </c>
      <c r="G16" s="14">
        <v>3470</v>
      </c>
      <c r="H16" s="14"/>
      <c r="I16" s="14">
        <v>8000</v>
      </c>
      <c r="J16" s="14">
        <v>28940</v>
      </c>
      <c r="K16" s="14">
        <v>25000</v>
      </c>
      <c r="L16" s="14"/>
      <c r="M16" s="14"/>
      <c r="N16" s="14"/>
      <c r="O16" s="58">
        <f t="shared" si="0"/>
        <v>143580</v>
      </c>
      <c r="P16" s="41">
        <f t="shared" si="9"/>
        <v>1815.06</v>
      </c>
      <c r="Q16" s="14">
        <f t="shared" si="2"/>
        <v>907.53</v>
      </c>
      <c r="R16" s="14">
        <v>6903.3</v>
      </c>
      <c r="S16" s="65">
        <f t="shared" si="3"/>
        <v>9625.89</v>
      </c>
      <c r="T16" s="62">
        <f>O16-S16</f>
        <v>133954.10999999999</v>
      </c>
      <c r="U16" s="15"/>
      <c r="V16" s="41">
        <f t="shared" si="10"/>
        <v>40334.666666666664</v>
      </c>
      <c r="W16" s="14">
        <f t="shared" si="11"/>
        <v>20167.333333333332</v>
      </c>
      <c r="X16" s="14">
        <v>1700</v>
      </c>
      <c r="Y16" s="14">
        <f t="shared" si="12"/>
        <v>41453.333333333328</v>
      </c>
      <c r="Z16" s="42">
        <f t="shared" si="13"/>
        <v>20726.666666666664</v>
      </c>
      <c r="AA16" s="15"/>
      <c r="AB16" s="15"/>
    </row>
    <row r="17" spans="1:28">
      <c r="A17" s="13" t="s">
        <v>89</v>
      </c>
      <c r="B17" s="14">
        <v>30251</v>
      </c>
      <c r="C17" s="14">
        <v>624</v>
      </c>
      <c r="D17" s="14">
        <v>31090</v>
      </c>
      <c r="E17" s="14">
        <v>11575</v>
      </c>
      <c r="F17" s="14">
        <v>4630</v>
      </c>
      <c r="G17" s="14">
        <v>3470</v>
      </c>
      <c r="H17" s="14"/>
      <c r="I17" s="14">
        <v>8000</v>
      </c>
      <c r="J17" s="14">
        <v>28940</v>
      </c>
      <c r="K17" s="14">
        <v>25000</v>
      </c>
      <c r="L17" s="14"/>
      <c r="M17" s="14"/>
      <c r="N17" s="14"/>
      <c r="O17" s="58">
        <f t="shared" si="0"/>
        <v>143580</v>
      </c>
      <c r="P17" s="41">
        <f t="shared" si="9"/>
        <v>1815.06</v>
      </c>
      <c r="Q17" s="14">
        <f t="shared" si="2"/>
        <v>907.53</v>
      </c>
      <c r="R17" s="14">
        <v>6903.3</v>
      </c>
      <c r="S17" s="65">
        <f t="shared" si="3"/>
        <v>9625.89</v>
      </c>
      <c r="T17" s="62">
        <f>O17-S17</f>
        <v>133954.10999999999</v>
      </c>
      <c r="U17" s="15"/>
      <c r="V17" s="41">
        <f t="shared" si="10"/>
        <v>40334.666666666664</v>
      </c>
      <c r="W17" s="14">
        <f t="shared" si="11"/>
        <v>20167.333333333332</v>
      </c>
      <c r="X17" s="14">
        <v>1700</v>
      </c>
      <c r="Y17" s="14">
        <f t="shared" si="12"/>
        <v>41453.333333333328</v>
      </c>
      <c r="Z17" s="42">
        <f t="shared" si="13"/>
        <v>20726.666666666664</v>
      </c>
      <c r="AA17" s="15"/>
      <c r="AB17" s="15"/>
    </row>
    <row r="18" spans="1:28">
      <c r="A18" s="13" t="s">
        <v>90</v>
      </c>
      <c r="B18" s="14">
        <v>30251</v>
      </c>
      <c r="C18" s="14">
        <v>624</v>
      </c>
      <c r="D18" s="14">
        <v>31090</v>
      </c>
      <c r="E18" s="14">
        <v>11575</v>
      </c>
      <c r="F18" s="14">
        <v>4630</v>
      </c>
      <c r="G18" s="14">
        <v>3470</v>
      </c>
      <c r="H18" s="14"/>
      <c r="I18" s="14">
        <v>8000</v>
      </c>
      <c r="J18" s="14">
        <v>28940</v>
      </c>
      <c r="K18" s="14">
        <v>25000</v>
      </c>
      <c r="L18" s="14"/>
      <c r="M18" s="14"/>
      <c r="N18" s="14"/>
      <c r="O18" s="58">
        <f t="shared" si="0"/>
        <v>143580</v>
      </c>
      <c r="P18" s="41">
        <f t="shared" si="9"/>
        <v>1815.06</v>
      </c>
      <c r="Q18" s="14">
        <f t="shared" si="2"/>
        <v>907.53</v>
      </c>
      <c r="R18" s="14">
        <v>6903.3</v>
      </c>
      <c r="S18" s="65">
        <f t="shared" si="3"/>
        <v>9625.89</v>
      </c>
      <c r="T18" s="62">
        <f>O18-S18</f>
        <v>133954.10999999999</v>
      </c>
      <c r="U18" s="15"/>
      <c r="V18" s="41">
        <f t="shared" si="10"/>
        <v>40334.666666666664</v>
      </c>
      <c r="W18" s="14">
        <f t="shared" si="11"/>
        <v>20167.333333333332</v>
      </c>
      <c r="X18" s="14">
        <v>1700</v>
      </c>
      <c r="Y18" s="14">
        <f t="shared" si="12"/>
        <v>41453.333333333328</v>
      </c>
      <c r="Z18" s="42">
        <f t="shared" si="13"/>
        <v>20726.666666666664</v>
      </c>
      <c r="AA18" s="15"/>
      <c r="AB18" s="15"/>
    </row>
    <row r="19" spans="1:28">
      <c r="A19" s="13" t="s">
        <v>91</v>
      </c>
      <c r="B19" s="14">
        <v>30251</v>
      </c>
      <c r="C19" s="14">
        <v>624</v>
      </c>
      <c r="D19" s="14">
        <v>31090</v>
      </c>
      <c r="E19" s="14">
        <v>11575</v>
      </c>
      <c r="F19" s="14">
        <v>4630</v>
      </c>
      <c r="G19" s="14">
        <v>3470</v>
      </c>
      <c r="H19" s="14"/>
      <c r="I19" s="14">
        <v>8000</v>
      </c>
      <c r="J19" s="14">
        <v>28940</v>
      </c>
      <c r="K19" s="14">
        <v>25000</v>
      </c>
      <c r="L19" s="14"/>
      <c r="M19" s="14"/>
      <c r="N19" s="14"/>
      <c r="O19" s="58">
        <f t="shared" si="0"/>
        <v>143580</v>
      </c>
      <c r="P19" s="41">
        <f t="shared" si="9"/>
        <v>1815.06</v>
      </c>
      <c r="Q19" s="14">
        <f t="shared" si="2"/>
        <v>907.53</v>
      </c>
      <c r="R19" s="14">
        <v>6903.3</v>
      </c>
      <c r="S19" s="65">
        <f t="shared" si="3"/>
        <v>9625.89</v>
      </c>
      <c r="T19" s="62">
        <f>O19-S19</f>
        <v>133954.10999999999</v>
      </c>
      <c r="U19" s="15"/>
      <c r="V19" s="41">
        <f t="shared" si="10"/>
        <v>40334.666666666664</v>
      </c>
      <c r="W19" s="14">
        <f t="shared" si="11"/>
        <v>20167.333333333332</v>
      </c>
      <c r="X19" s="14">
        <v>1700</v>
      </c>
      <c r="Y19" s="14">
        <f t="shared" si="12"/>
        <v>41453.333333333328</v>
      </c>
      <c r="Z19" s="42">
        <f t="shared" si="13"/>
        <v>20726.666666666664</v>
      </c>
      <c r="AA19" s="15"/>
      <c r="AB19" s="15"/>
    </row>
    <row r="20" spans="1:28">
      <c r="A20" s="13" t="s">
        <v>80</v>
      </c>
      <c r="B20" s="14">
        <v>30251</v>
      </c>
      <c r="C20" s="14">
        <v>624</v>
      </c>
      <c r="D20" s="14">
        <v>31090</v>
      </c>
      <c r="E20" s="14">
        <v>11575</v>
      </c>
      <c r="F20" s="14">
        <v>4630</v>
      </c>
      <c r="G20" s="14">
        <v>3470</v>
      </c>
      <c r="H20" s="14"/>
      <c r="I20" s="14">
        <v>8000</v>
      </c>
      <c r="J20" s="14">
        <v>28940</v>
      </c>
      <c r="K20" s="14">
        <v>25000</v>
      </c>
      <c r="L20" s="14"/>
      <c r="M20" s="14"/>
      <c r="N20" s="14"/>
      <c r="O20" s="58">
        <f t="shared" si="0"/>
        <v>143580</v>
      </c>
      <c r="P20" s="41">
        <f t="shared" si="9"/>
        <v>1815.06</v>
      </c>
      <c r="Q20" s="14">
        <f t="shared" si="2"/>
        <v>907.53</v>
      </c>
      <c r="R20" s="14">
        <v>6903.3</v>
      </c>
      <c r="S20" s="65">
        <f t="shared" si="3"/>
        <v>9625.89</v>
      </c>
      <c r="T20" s="62">
        <f t="shared" ref="T20:T32" si="14">O20-S20</f>
        <v>133954.10999999999</v>
      </c>
      <c r="U20" s="15"/>
      <c r="V20" s="41">
        <f t="shared" si="10"/>
        <v>40334.666666666664</v>
      </c>
      <c r="W20" s="14">
        <f t="shared" si="11"/>
        <v>20167.333333333332</v>
      </c>
      <c r="X20" s="14">
        <v>1701</v>
      </c>
      <c r="Y20" s="14">
        <f t="shared" si="12"/>
        <v>41453.333333333328</v>
      </c>
      <c r="Z20" s="42">
        <f t="shared" si="13"/>
        <v>20726.666666666664</v>
      </c>
      <c r="AA20" s="15"/>
      <c r="AB20" s="15"/>
    </row>
    <row r="21" spans="1:28">
      <c r="A21" s="13" t="s">
        <v>92</v>
      </c>
      <c r="B21" s="14">
        <v>30251</v>
      </c>
      <c r="C21" s="14">
        <v>624</v>
      </c>
      <c r="D21" s="14">
        <v>31090</v>
      </c>
      <c r="E21" s="14">
        <v>11575</v>
      </c>
      <c r="F21" s="14">
        <v>4630</v>
      </c>
      <c r="G21" s="14">
        <v>3470</v>
      </c>
      <c r="H21" s="14"/>
      <c r="I21" s="14">
        <v>8000</v>
      </c>
      <c r="J21" s="14">
        <v>28940</v>
      </c>
      <c r="K21" s="14">
        <v>25000</v>
      </c>
      <c r="L21" s="14"/>
      <c r="M21" s="14"/>
      <c r="N21" s="14"/>
      <c r="O21" s="58">
        <f t="shared" si="0"/>
        <v>143580</v>
      </c>
      <c r="P21" s="41">
        <f t="shared" si="9"/>
        <v>1815.06</v>
      </c>
      <c r="Q21" s="14">
        <f t="shared" si="2"/>
        <v>907.53</v>
      </c>
      <c r="R21" s="14">
        <v>6903.3</v>
      </c>
      <c r="S21" s="65">
        <f t="shared" si="3"/>
        <v>9625.89</v>
      </c>
      <c r="T21" s="62">
        <f t="shared" si="14"/>
        <v>133954.10999999999</v>
      </c>
      <c r="U21" s="15"/>
      <c r="V21" s="41">
        <f t="shared" si="10"/>
        <v>40334.666666666664</v>
      </c>
      <c r="W21" s="14">
        <f t="shared" si="11"/>
        <v>20167.333333333332</v>
      </c>
      <c r="X21" s="14">
        <v>1702</v>
      </c>
      <c r="Y21" s="14">
        <f t="shared" si="12"/>
        <v>41453.333333333328</v>
      </c>
      <c r="Z21" s="42">
        <f t="shared" si="13"/>
        <v>20726.666666666664</v>
      </c>
      <c r="AA21" s="15"/>
      <c r="AB21" s="15"/>
    </row>
    <row r="22" spans="1:28">
      <c r="A22" s="13" t="s">
        <v>93</v>
      </c>
      <c r="B22" s="14">
        <v>30251</v>
      </c>
      <c r="C22" s="14">
        <v>624</v>
      </c>
      <c r="D22" s="14">
        <v>31090</v>
      </c>
      <c r="E22" s="14">
        <v>11575</v>
      </c>
      <c r="F22" s="14">
        <v>4630</v>
      </c>
      <c r="G22" s="14">
        <v>3470</v>
      </c>
      <c r="H22" s="14"/>
      <c r="I22" s="14">
        <v>8000</v>
      </c>
      <c r="J22" s="14">
        <v>28940</v>
      </c>
      <c r="K22" s="14">
        <v>25000</v>
      </c>
      <c r="L22" s="14"/>
      <c r="M22" s="14"/>
      <c r="N22" s="14"/>
      <c r="O22" s="58">
        <f t="shared" si="0"/>
        <v>143580</v>
      </c>
      <c r="P22" s="41">
        <f t="shared" si="9"/>
        <v>1815.06</v>
      </c>
      <c r="Q22" s="14">
        <f t="shared" si="2"/>
        <v>907.53</v>
      </c>
      <c r="R22" s="14">
        <v>6903.3</v>
      </c>
      <c r="S22" s="65">
        <f t="shared" si="3"/>
        <v>9625.89</v>
      </c>
      <c r="T22" s="62">
        <f t="shared" si="14"/>
        <v>133954.10999999999</v>
      </c>
      <c r="U22" s="15"/>
      <c r="V22" s="41">
        <f t="shared" si="10"/>
        <v>40334.666666666664</v>
      </c>
      <c r="W22" s="14">
        <f t="shared" si="11"/>
        <v>20167.333333333332</v>
      </c>
      <c r="X22" s="14">
        <v>1703</v>
      </c>
      <c r="Y22" s="14">
        <f t="shared" si="12"/>
        <v>41453.333333333328</v>
      </c>
      <c r="Z22" s="42">
        <f t="shared" si="13"/>
        <v>20726.666666666664</v>
      </c>
      <c r="AA22" s="15"/>
      <c r="AB22" s="15"/>
    </row>
    <row r="23" spans="1:28">
      <c r="A23" s="13" t="s">
        <v>94</v>
      </c>
      <c r="B23" s="14">
        <v>30251</v>
      </c>
      <c r="C23" s="14">
        <v>624</v>
      </c>
      <c r="D23" s="14">
        <v>31090</v>
      </c>
      <c r="E23" s="14">
        <v>11575</v>
      </c>
      <c r="F23" s="14">
        <v>4630</v>
      </c>
      <c r="G23" s="14">
        <v>3470</v>
      </c>
      <c r="H23" s="14"/>
      <c r="I23" s="14">
        <v>8000</v>
      </c>
      <c r="J23" s="14">
        <v>28940</v>
      </c>
      <c r="K23" s="14">
        <v>25000</v>
      </c>
      <c r="L23" s="14"/>
      <c r="M23" s="14"/>
      <c r="N23" s="14">
        <v>19090</v>
      </c>
      <c r="O23" s="58">
        <f t="shared" si="0"/>
        <v>162670</v>
      </c>
      <c r="P23" s="41">
        <f t="shared" si="9"/>
        <v>1815.06</v>
      </c>
      <c r="Q23" s="14">
        <f t="shared" si="2"/>
        <v>907.53</v>
      </c>
      <c r="R23" s="14">
        <v>6903.3</v>
      </c>
      <c r="S23" s="65">
        <f t="shared" si="3"/>
        <v>9625.89</v>
      </c>
      <c r="T23" s="62">
        <f t="shared" si="14"/>
        <v>153044.10999999999</v>
      </c>
      <c r="U23" s="15"/>
      <c r="V23" s="41">
        <f t="shared" si="10"/>
        <v>40334.666666666664</v>
      </c>
      <c r="W23" s="14">
        <f t="shared" si="11"/>
        <v>20167.333333333332</v>
      </c>
      <c r="X23" s="14">
        <v>1704</v>
      </c>
      <c r="Y23" s="14">
        <f t="shared" si="12"/>
        <v>41453.333333333328</v>
      </c>
      <c r="Z23" s="42">
        <f t="shared" si="13"/>
        <v>20726.666666666664</v>
      </c>
      <c r="AA23" s="15"/>
      <c r="AB23" s="15"/>
    </row>
    <row r="24" spans="1:28">
      <c r="A24" s="13" t="s">
        <v>95</v>
      </c>
      <c r="B24" s="14">
        <v>30251</v>
      </c>
      <c r="C24" s="14">
        <v>624</v>
      </c>
      <c r="D24" s="14">
        <v>31090</v>
      </c>
      <c r="E24" s="14">
        <v>11575</v>
      </c>
      <c r="F24" s="14">
        <v>4630</v>
      </c>
      <c r="G24" s="14">
        <v>3470</v>
      </c>
      <c r="H24" s="14"/>
      <c r="I24" s="14">
        <v>8000</v>
      </c>
      <c r="J24" s="14">
        <v>28940</v>
      </c>
      <c r="K24" s="14">
        <v>25000</v>
      </c>
      <c r="L24" s="14"/>
      <c r="M24" s="14"/>
      <c r="N24" s="14"/>
      <c r="O24" s="58">
        <f t="shared" si="0"/>
        <v>143580</v>
      </c>
      <c r="P24" s="41">
        <f t="shared" si="9"/>
        <v>1815.06</v>
      </c>
      <c r="Q24" s="14">
        <f t="shared" si="2"/>
        <v>907.53</v>
      </c>
      <c r="R24" s="14">
        <v>6903.3</v>
      </c>
      <c r="S24" s="65">
        <f t="shared" si="3"/>
        <v>9625.89</v>
      </c>
      <c r="T24" s="62">
        <f t="shared" si="14"/>
        <v>133954.10999999999</v>
      </c>
      <c r="U24" s="15"/>
      <c r="V24" s="41">
        <f t="shared" si="10"/>
        <v>40334.666666666664</v>
      </c>
      <c r="W24" s="14">
        <f t="shared" si="11"/>
        <v>20167.333333333332</v>
      </c>
      <c r="X24" s="14">
        <v>1705</v>
      </c>
      <c r="Y24" s="14">
        <f t="shared" si="12"/>
        <v>41453.333333333328</v>
      </c>
      <c r="Z24" s="42">
        <f t="shared" si="13"/>
        <v>20726.666666666664</v>
      </c>
      <c r="AA24" s="15"/>
      <c r="AB24" s="15"/>
    </row>
    <row r="25" spans="1:28">
      <c r="A25" s="13" t="s">
        <v>96</v>
      </c>
      <c r="B25" s="14">
        <v>30251</v>
      </c>
      <c r="C25" s="14">
        <v>624</v>
      </c>
      <c r="D25" s="14">
        <v>31090</v>
      </c>
      <c r="E25" s="14">
        <v>11575</v>
      </c>
      <c r="F25" s="14">
        <v>4630</v>
      </c>
      <c r="G25" s="14">
        <v>3470</v>
      </c>
      <c r="H25" s="14"/>
      <c r="I25" s="14">
        <v>8000</v>
      </c>
      <c r="J25" s="14">
        <v>28940</v>
      </c>
      <c r="K25" s="14">
        <v>25000</v>
      </c>
      <c r="L25" s="14"/>
      <c r="M25" s="14"/>
      <c r="N25" s="14"/>
      <c r="O25" s="58">
        <f t="shared" si="0"/>
        <v>143580</v>
      </c>
      <c r="P25" s="41">
        <f t="shared" si="9"/>
        <v>1815.06</v>
      </c>
      <c r="Q25" s="14">
        <f t="shared" si="2"/>
        <v>907.53</v>
      </c>
      <c r="R25" s="14">
        <v>6903.3</v>
      </c>
      <c r="S25" s="65">
        <f t="shared" si="3"/>
        <v>9625.89</v>
      </c>
      <c r="T25" s="62">
        <f t="shared" si="14"/>
        <v>133954.10999999999</v>
      </c>
      <c r="U25" s="15"/>
      <c r="V25" s="41">
        <f t="shared" si="10"/>
        <v>40334.666666666664</v>
      </c>
      <c r="W25" s="14">
        <f t="shared" si="11"/>
        <v>20167.333333333332</v>
      </c>
      <c r="X25" s="14">
        <v>1706</v>
      </c>
      <c r="Y25" s="14">
        <f t="shared" si="12"/>
        <v>41453.333333333328</v>
      </c>
      <c r="Z25" s="42">
        <f t="shared" si="13"/>
        <v>20726.666666666664</v>
      </c>
      <c r="AA25" s="15"/>
      <c r="AB25" s="15"/>
    </row>
    <row r="26" spans="1:28">
      <c r="A26" s="13" t="s">
        <v>97</v>
      </c>
      <c r="B26" s="14">
        <v>30251</v>
      </c>
      <c r="C26" s="14">
        <v>624</v>
      </c>
      <c r="D26" s="14">
        <v>31090</v>
      </c>
      <c r="E26" s="14">
        <v>11575</v>
      </c>
      <c r="F26" s="14">
        <v>4630</v>
      </c>
      <c r="G26" s="14">
        <v>3470</v>
      </c>
      <c r="H26" s="14"/>
      <c r="I26" s="14">
        <v>8000</v>
      </c>
      <c r="J26" s="14">
        <v>28940</v>
      </c>
      <c r="K26" s="14">
        <v>25000</v>
      </c>
      <c r="L26" s="14"/>
      <c r="M26" s="14"/>
      <c r="N26" s="14"/>
      <c r="O26" s="58">
        <f t="shared" si="0"/>
        <v>143580</v>
      </c>
      <c r="P26" s="41">
        <f t="shared" si="9"/>
        <v>1815.06</v>
      </c>
      <c r="Q26" s="14">
        <f t="shared" si="2"/>
        <v>907.53</v>
      </c>
      <c r="R26" s="14">
        <v>6903.3</v>
      </c>
      <c r="S26" s="65">
        <f t="shared" si="3"/>
        <v>9625.89</v>
      </c>
      <c r="T26" s="62">
        <f t="shared" si="14"/>
        <v>133954.10999999999</v>
      </c>
      <c r="U26" s="15"/>
      <c r="V26" s="41">
        <f t="shared" si="10"/>
        <v>40334.666666666664</v>
      </c>
      <c r="W26" s="14">
        <f t="shared" si="11"/>
        <v>20167.333333333332</v>
      </c>
      <c r="X26" s="14">
        <v>1707</v>
      </c>
      <c r="Y26" s="14">
        <f t="shared" si="12"/>
        <v>41453.333333333328</v>
      </c>
      <c r="Z26" s="42">
        <f t="shared" si="13"/>
        <v>20726.666666666664</v>
      </c>
      <c r="AA26" s="15"/>
      <c r="AB26" s="15"/>
    </row>
    <row r="27" spans="1:28">
      <c r="A27" s="13" t="s">
        <v>98</v>
      </c>
      <c r="B27" s="14">
        <v>30251</v>
      </c>
      <c r="C27" s="14">
        <v>624</v>
      </c>
      <c r="D27" s="14">
        <v>31090</v>
      </c>
      <c r="E27" s="14">
        <v>11575</v>
      </c>
      <c r="F27" s="14">
        <v>4630</v>
      </c>
      <c r="G27" s="14">
        <v>3470</v>
      </c>
      <c r="H27" s="14"/>
      <c r="I27" s="14">
        <v>8000</v>
      </c>
      <c r="J27" s="14">
        <v>28940</v>
      </c>
      <c r="K27" s="14">
        <v>25000</v>
      </c>
      <c r="L27" s="14"/>
      <c r="M27" s="14"/>
      <c r="N27" s="14"/>
      <c r="O27" s="58">
        <f t="shared" si="0"/>
        <v>143580</v>
      </c>
      <c r="P27" s="41">
        <f t="shared" si="9"/>
        <v>1815.06</v>
      </c>
      <c r="Q27" s="14">
        <f t="shared" si="2"/>
        <v>907.53</v>
      </c>
      <c r="R27" s="14">
        <v>6903.3</v>
      </c>
      <c r="S27" s="65">
        <f t="shared" si="3"/>
        <v>9625.89</v>
      </c>
      <c r="T27" s="62">
        <f t="shared" si="14"/>
        <v>133954.10999999999</v>
      </c>
      <c r="U27" s="15"/>
      <c r="V27" s="41">
        <f t="shared" si="10"/>
        <v>40334.666666666664</v>
      </c>
      <c r="W27" s="14">
        <f t="shared" si="11"/>
        <v>20167.333333333332</v>
      </c>
      <c r="X27" s="14">
        <v>1708</v>
      </c>
      <c r="Y27" s="14">
        <f t="shared" si="12"/>
        <v>41453.333333333328</v>
      </c>
      <c r="Z27" s="42">
        <f t="shared" si="13"/>
        <v>20726.666666666664</v>
      </c>
      <c r="AA27" s="15"/>
      <c r="AB27" s="15"/>
    </row>
    <row r="28" spans="1:28">
      <c r="A28" s="13" t="s">
        <v>99</v>
      </c>
      <c r="B28" s="14">
        <v>30251</v>
      </c>
      <c r="C28" s="14">
        <v>624</v>
      </c>
      <c r="D28" s="14">
        <v>31090</v>
      </c>
      <c r="E28" s="14">
        <v>11575</v>
      </c>
      <c r="F28" s="14">
        <v>4630</v>
      </c>
      <c r="G28" s="14">
        <v>3470</v>
      </c>
      <c r="H28" s="14"/>
      <c r="I28" s="14">
        <v>8000</v>
      </c>
      <c r="J28" s="14">
        <v>28940</v>
      </c>
      <c r="K28" s="14">
        <v>25000</v>
      </c>
      <c r="L28" s="14"/>
      <c r="M28" s="14"/>
      <c r="N28" s="14"/>
      <c r="O28" s="58">
        <f t="shared" si="0"/>
        <v>143580</v>
      </c>
      <c r="P28" s="41">
        <f t="shared" si="9"/>
        <v>1815.06</v>
      </c>
      <c r="Q28" s="14">
        <f t="shared" si="2"/>
        <v>907.53</v>
      </c>
      <c r="R28" s="14">
        <v>6903.3</v>
      </c>
      <c r="S28" s="65">
        <f t="shared" si="3"/>
        <v>9625.89</v>
      </c>
      <c r="T28" s="62">
        <f t="shared" si="14"/>
        <v>133954.10999999999</v>
      </c>
      <c r="U28" s="15"/>
      <c r="V28" s="41">
        <f t="shared" si="10"/>
        <v>40334.666666666664</v>
      </c>
      <c r="W28" s="14">
        <f t="shared" si="11"/>
        <v>20167.333333333332</v>
      </c>
      <c r="X28" s="14">
        <v>1709</v>
      </c>
      <c r="Y28" s="14">
        <f t="shared" si="12"/>
        <v>41453.333333333328</v>
      </c>
      <c r="Z28" s="42">
        <f t="shared" si="13"/>
        <v>20726.666666666664</v>
      </c>
      <c r="AA28" s="15"/>
      <c r="AB28" s="15"/>
    </row>
    <row r="29" spans="1:28">
      <c r="A29" s="13" t="s">
        <v>100</v>
      </c>
      <c r="B29" s="14">
        <v>30251</v>
      </c>
      <c r="C29" s="14">
        <v>624</v>
      </c>
      <c r="D29" s="14">
        <v>31090</v>
      </c>
      <c r="E29" s="14">
        <v>11575</v>
      </c>
      <c r="F29" s="14">
        <v>4630</v>
      </c>
      <c r="G29" s="14">
        <v>3470</v>
      </c>
      <c r="H29" s="14"/>
      <c r="I29" s="14">
        <v>8000</v>
      </c>
      <c r="J29" s="14">
        <v>28940</v>
      </c>
      <c r="K29" s="14">
        <v>25000</v>
      </c>
      <c r="L29" s="14"/>
      <c r="M29" s="14"/>
      <c r="N29" s="14"/>
      <c r="O29" s="58">
        <f t="shared" si="0"/>
        <v>143580</v>
      </c>
      <c r="P29" s="41">
        <f t="shared" si="9"/>
        <v>1815.06</v>
      </c>
      <c r="Q29" s="14">
        <f t="shared" si="2"/>
        <v>907.53</v>
      </c>
      <c r="R29" s="14">
        <v>6903.3</v>
      </c>
      <c r="S29" s="65">
        <f t="shared" si="3"/>
        <v>9625.89</v>
      </c>
      <c r="T29" s="62">
        <f t="shared" si="14"/>
        <v>133954.10999999999</v>
      </c>
      <c r="U29" s="15"/>
      <c r="V29" s="41">
        <f t="shared" si="10"/>
        <v>40334.666666666664</v>
      </c>
      <c r="W29" s="14">
        <f t="shared" si="11"/>
        <v>20167.333333333332</v>
      </c>
      <c r="X29" s="14">
        <v>1710</v>
      </c>
      <c r="Y29" s="14">
        <f t="shared" si="12"/>
        <v>41453.333333333328</v>
      </c>
      <c r="Z29" s="42">
        <f t="shared" si="13"/>
        <v>20726.666666666664</v>
      </c>
      <c r="AA29" s="15"/>
      <c r="AB29" s="15"/>
    </row>
    <row r="30" spans="1:28">
      <c r="A30" s="13" t="s">
        <v>101</v>
      </c>
      <c r="B30" s="14">
        <v>30251</v>
      </c>
      <c r="C30" s="14">
        <v>624</v>
      </c>
      <c r="D30" s="14">
        <v>31090</v>
      </c>
      <c r="E30" s="14">
        <v>11575</v>
      </c>
      <c r="F30" s="14">
        <v>4630</v>
      </c>
      <c r="G30" s="14">
        <v>3470</v>
      </c>
      <c r="H30" s="14"/>
      <c r="I30" s="14">
        <v>8000</v>
      </c>
      <c r="J30" s="14">
        <v>28940</v>
      </c>
      <c r="K30" s="14">
        <v>40000</v>
      </c>
      <c r="L30" s="14"/>
      <c r="M30" s="14">
        <v>51226</v>
      </c>
      <c r="N30" s="14"/>
      <c r="O30" s="58">
        <f t="shared" si="0"/>
        <v>209806</v>
      </c>
      <c r="P30" s="41">
        <f t="shared" si="9"/>
        <v>1815.06</v>
      </c>
      <c r="Q30" s="14">
        <f t="shared" si="2"/>
        <v>907.53</v>
      </c>
      <c r="R30" s="14">
        <v>6903.3</v>
      </c>
      <c r="S30" s="65">
        <f t="shared" si="3"/>
        <v>9625.89</v>
      </c>
      <c r="T30" s="62">
        <f t="shared" si="14"/>
        <v>200180.11</v>
      </c>
      <c r="U30" s="15"/>
      <c r="V30" s="41">
        <f t="shared" si="10"/>
        <v>40334.666666666664</v>
      </c>
      <c r="W30" s="14">
        <f t="shared" si="11"/>
        <v>20167.333333333332</v>
      </c>
      <c r="X30" s="14">
        <v>1711</v>
      </c>
      <c r="Y30" s="14">
        <f t="shared" si="12"/>
        <v>41453.333333333328</v>
      </c>
      <c r="Z30" s="42">
        <f t="shared" si="13"/>
        <v>20726.666666666664</v>
      </c>
      <c r="AA30" s="15"/>
      <c r="AB30" s="15"/>
    </row>
    <row r="31" spans="1:28">
      <c r="A31" s="13" t="s">
        <v>102</v>
      </c>
      <c r="B31" s="14">
        <v>30251</v>
      </c>
      <c r="C31" s="14">
        <v>624</v>
      </c>
      <c r="D31" s="14">
        <v>31090</v>
      </c>
      <c r="E31" s="14">
        <v>11575</v>
      </c>
      <c r="F31" s="14">
        <v>4630</v>
      </c>
      <c r="G31" s="14">
        <v>3470</v>
      </c>
      <c r="H31" s="14"/>
      <c r="I31" s="14">
        <v>8000</v>
      </c>
      <c r="J31" s="14">
        <v>28940</v>
      </c>
      <c r="K31" s="14">
        <v>25000</v>
      </c>
      <c r="L31" s="14"/>
      <c r="M31" s="14"/>
      <c r="N31" s="14"/>
      <c r="O31" s="58">
        <f t="shared" si="0"/>
        <v>143580</v>
      </c>
      <c r="P31" s="41">
        <f t="shared" si="9"/>
        <v>1815.06</v>
      </c>
      <c r="Q31" s="14">
        <f t="shared" si="2"/>
        <v>907.53</v>
      </c>
      <c r="R31" s="14">
        <v>6903.3</v>
      </c>
      <c r="S31" s="65">
        <f t="shared" si="3"/>
        <v>9625.89</v>
      </c>
      <c r="T31" s="62">
        <f t="shared" si="14"/>
        <v>133954.10999999999</v>
      </c>
      <c r="U31" s="15"/>
      <c r="V31" s="41">
        <f t="shared" si="10"/>
        <v>40334.666666666664</v>
      </c>
      <c r="W31" s="14">
        <f t="shared" si="11"/>
        <v>20167.333333333332</v>
      </c>
      <c r="X31" s="14">
        <v>1712</v>
      </c>
      <c r="Y31" s="14">
        <f t="shared" si="12"/>
        <v>41453.333333333328</v>
      </c>
      <c r="Z31" s="42">
        <f t="shared" si="13"/>
        <v>20726.666666666664</v>
      </c>
      <c r="AA31" s="15"/>
      <c r="AB31" s="15"/>
    </row>
    <row r="32" spans="1:28">
      <c r="A32" s="13" t="s">
        <v>103</v>
      </c>
      <c r="B32" s="14">
        <v>30251</v>
      </c>
      <c r="C32" s="14">
        <v>624</v>
      </c>
      <c r="D32" s="14">
        <v>31090</v>
      </c>
      <c r="E32" s="14">
        <v>11575</v>
      </c>
      <c r="F32" s="14">
        <v>4630</v>
      </c>
      <c r="G32" s="14">
        <v>3470</v>
      </c>
      <c r="H32" s="14"/>
      <c r="I32" s="14">
        <v>8000</v>
      </c>
      <c r="J32" s="14">
        <v>28940</v>
      </c>
      <c r="K32" s="14">
        <v>25000</v>
      </c>
      <c r="L32" s="14"/>
      <c r="M32" s="14"/>
      <c r="N32" s="14"/>
      <c r="O32" s="58">
        <f t="shared" si="0"/>
        <v>143580</v>
      </c>
      <c r="P32" s="41">
        <f t="shared" si="9"/>
        <v>1815.06</v>
      </c>
      <c r="Q32" s="14">
        <f t="shared" si="2"/>
        <v>907.53</v>
      </c>
      <c r="R32" s="14">
        <v>6903.3</v>
      </c>
      <c r="S32" s="65">
        <f t="shared" si="3"/>
        <v>9625.89</v>
      </c>
      <c r="T32" s="62">
        <f t="shared" si="14"/>
        <v>133954.10999999999</v>
      </c>
      <c r="U32" s="15"/>
      <c r="V32" s="41">
        <f t="shared" si="10"/>
        <v>40334.666666666664</v>
      </c>
      <c r="W32" s="14">
        <f t="shared" si="11"/>
        <v>20167.333333333332</v>
      </c>
      <c r="X32" s="14">
        <v>1713</v>
      </c>
      <c r="Y32" s="14">
        <f t="shared" si="12"/>
        <v>41453.333333333328</v>
      </c>
      <c r="Z32" s="42">
        <f t="shared" si="13"/>
        <v>20726.666666666664</v>
      </c>
      <c r="AA32" s="15"/>
      <c r="AB32" s="15"/>
    </row>
    <row r="33" spans="1:28">
      <c r="A33" s="17" t="s">
        <v>21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58"/>
      <c r="P33" s="41"/>
      <c r="Q33" s="14"/>
      <c r="R33" s="14"/>
      <c r="S33" s="65"/>
      <c r="T33" s="62"/>
      <c r="U33" s="15"/>
      <c r="V33" s="41"/>
      <c r="W33" s="14"/>
      <c r="X33" s="14"/>
      <c r="Y33" s="14"/>
      <c r="Z33" s="42"/>
      <c r="AA33" s="15"/>
      <c r="AB33" s="15"/>
    </row>
    <row r="34" spans="1:28">
      <c r="A34" s="13" t="s">
        <v>81</v>
      </c>
      <c r="B34" s="14">
        <v>30251</v>
      </c>
      <c r="C34" s="14">
        <v>624</v>
      </c>
      <c r="D34" s="14">
        <v>31090</v>
      </c>
      <c r="E34" s="14">
        <v>11575</v>
      </c>
      <c r="F34" s="14">
        <v>4630</v>
      </c>
      <c r="G34" s="14">
        <v>3470</v>
      </c>
      <c r="H34" s="14"/>
      <c r="I34" s="14">
        <v>8000</v>
      </c>
      <c r="J34" s="14">
        <v>28940</v>
      </c>
      <c r="K34" s="14">
        <v>30000</v>
      </c>
      <c r="L34" s="14"/>
      <c r="M34" s="14">
        <v>9065</v>
      </c>
      <c r="N34" s="14"/>
      <c r="O34" s="58">
        <f t="shared" si="0"/>
        <v>157645</v>
      </c>
      <c r="P34" s="41">
        <f t="shared" ref="P34:P35" si="15">B34*0.06</f>
        <v>1815.06</v>
      </c>
      <c r="Q34" s="14">
        <f t="shared" si="2"/>
        <v>907.53</v>
      </c>
      <c r="R34" s="14">
        <v>6903.3</v>
      </c>
      <c r="S34" s="65">
        <f t="shared" si="3"/>
        <v>9625.89</v>
      </c>
      <c r="T34" s="62">
        <f>O34-S34</f>
        <v>148019.10999999999</v>
      </c>
      <c r="U34" s="15"/>
      <c r="V34" s="41">
        <f t="shared" ref="V34:V35" si="16">B34/30*40</f>
        <v>40334.666666666664</v>
      </c>
      <c r="W34" s="14">
        <f t="shared" ref="W34:W35" si="17">B34/30*20</f>
        <v>20167.333333333332</v>
      </c>
      <c r="X34" s="14">
        <v>1700</v>
      </c>
      <c r="Y34" s="14">
        <f t="shared" ref="Y34:Y35" si="18">D34/30*40</f>
        <v>41453.333333333328</v>
      </c>
      <c r="Z34" s="42">
        <f t="shared" ref="Z34:Z35" si="19">D34/30*20</f>
        <v>20726.666666666664</v>
      </c>
      <c r="AA34" s="15"/>
      <c r="AB34" s="15"/>
    </row>
    <row r="35" spans="1:28">
      <c r="A35" s="13" t="s">
        <v>110</v>
      </c>
      <c r="B35" s="14">
        <v>30251</v>
      </c>
      <c r="C35" s="14">
        <v>624</v>
      </c>
      <c r="D35" s="14">
        <v>31090</v>
      </c>
      <c r="E35" s="14">
        <v>11575</v>
      </c>
      <c r="F35" s="14">
        <v>4630</v>
      </c>
      <c r="G35" s="14">
        <v>3470</v>
      </c>
      <c r="H35" s="14"/>
      <c r="I35" s="14">
        <v>8000</v>
      </c>
      <c r="J35" s="14">
        <v>28940</v>
      </c>
      <c r="K35" s="14">
        <v>25000</v>
      </c>
      <c r="L35" s="14"/>
      <c r="M35" s="16"/>
      <c r="N35" s="14">
        <v>2642</v>
      </c>
      <c r="O35" s="58">
        <f t="shared" si="0"/>
        <v>146222</v>
      </c>
      <c r="P35" s="41">
        <f t="shared" si="15"/>
        <v>1815.06</v>
      </c>
      <c r="Q35" s="14">
        <f t="shared" si="2"/>
        <v>907.53</v>
      </c>
      <c r="R35" s="14">
        <v>6903.3</v>
      </c>
      <c r="S35" s="65">
        <f t="shared" si="3"/>
        <v>9625.89</v>
      </c>
      <c r="T35" s="62">
        <f>O35-S35</f>
        <v>136596.10999999999</v>
      </c>
      <c r="U35" s="15"/>
      <c r="V35" s="41">
        <f t="shared" si="16"/>
        <v>40334.666666666664</v>
      </c>
      <c r="W35" s="14">
        <f t="shared" si="17"/>
        <v>20167.333333333332</v>
      </c>
      <c r="X35" s="14">
        <v>1700</v>
      </c>
      <c r="Y35" s="14">
        <f t="shared" si="18"/>
        <v>41453.333333333328</v>
      </c>
      <c r="Z35" s="42">
        <f t="shared" si="19"/>
        <v>20726.666666666664</v>
      </c>
      <c r="AA35" s="15"/>
      <c r="AB35" s="15"/>
    </row>
    <row r="36" spans="1:28">
      <c r="A36" s="18" t="s">
        <v>22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58"/>
      <c r="P36" s="41"/>
      <c r="Q36" s="14"/>
      <c r="R36" s="14"/>
      <c r="S36" s="65"/>
      <c r="T36" s="62"/>
      <c r="U36" s="15"/>
      <c r="V36" s="41"/>
      <c r="W36" s="14"/>
      <c r="X36" s="14"/>
      <c r="Y36" s="14"/>
      <c r="Z36" s="42"/>
      <c r="AA36" s="15"/>
      <c r="AB36" s="15"/>
    </row>
    <row r="37" spans="1:28">
      <c r="A37" s="13" t="s">
        <v>84</v>
      </c>
      <c r="B37" s="14">
        <v>30251</v>
      </c>
      <c r="C37" s="14">
        <v>624</v>
      </c>
      <c r="D37" s="14">
        <v>31090</v>
      </c>
      <c r="E37" s="14">
        <v>11575</v>
      </c>
      <c r="F37" s="14">
        <v>4630</v>
      </c>
      <c r="G37" s="14">
        <v>3470</v>
      </c>
      <c r="H37" s="14"/>
      <c r="I37" s="14">
        <v>8000</v>
      </c>
      <c r="J37" s="14">
        <v>28940</v>
      </c>
      <c r="K37" s="14">
        <v>25000</v>
      </c>
      <c r="L37" s="14"/>
      <c r="M37" s="14"/>
      <c r="N37" s="14"/>
      <c r="O37" s="58">
        <f t="shared" si="0"/>
        <v>143580</v>
      </c>
      <c r="P37" s="41">
        <f t="shared" ref="P37:P38" si="20">B37*0.06</f>
        <v>1815.06</v>
      </c>
      <c r="Q37" s="14">
        <f t="shared" si="2"/>
        <v>907.53</v>
      </c>
      <c r="R37" s="14">
        <v>6903.3</v>
      </c>
      <c r="S37" s="65">
        <f t="shared" si="3"/>
        <v>9625.89</v>
      </c>
      <c r="T37" s="62">
        <f>O37-S37</f>
        <v>133954.10999999999</v>
      </c>
      <c r="U37" s="15"/>
      <c r="V37" s="41">
        <f t="shared" ref="V37:V38" si="21">B37/30*40</f>
        <v>40334.666666666664</v>
      </c>
      <c r="W37" s="14">
        <f t="shared" ref="W37:W38" si="22">B37/30*20</f>
        <v>20167.333333333332</v>
      </c>
      <c r="X37" s="14">
        <v>1700</v>
      </c>
      <c r="Y37" s="14">
        <f t="shared" ref="Y37:Y38" si="23">D37/30*40</f>
        <v>41453.333333333328</v>
      </c>
      <c r="Z37" s="42">
        <f t="shared" ref="Z37:Z38" si="24">D37/30*20</f>
        <v>20726.666666666664</v>
      </c>
      <c r="AA37" s="15"/>
      <c r="AB37" s="15"/>
    </row>
    <row r="38" spans="1:28">
      <c r="A38" s="13" t="s">
        <v>111</v>
      </c>
      <c r="B38" s="14">
        <v>30251</v>
      </c>
      <c r="C38" s="14">
        <v>624</v>
      </c>
      <c r="D38" s="14">
        <v>31090</v>
      </c>
      <c r="E38" s="14">
        <v>11575</v>
      </c>
      <c r="F38" s="14">
        <v>4630</v>
      </c>
      <c r="G38" s="14">
        <v>3470</v>
      </c>
      <c r="H38" s="14"/>
      <c r="I38" s="14">
        <v>8000</v>
      </c>
      <c r="J38" s="14">
        <v>28940</v>
      </c>
      <c r="K38" s="14">
        <v>25000</v>
      </c>
      <c r="L38" s="14"/>
      <c r="M38" s="16"/>
      <c r="N38" s="14"/>
      <c r="O38" s="58">
        <f t="shared" si="0"/>
        <v>143580</v>
      </c>
      <c r="P38" s="41">
        <f t="shared" si="20"/>
        <v>1815.06</v>
      </c>
      <c r="Q38" s="14">
        <f t="shared" si="2"/>
        <v>907.53</v>
      </c>
      <c r="R38" s="14">
        <v>6903.3</v>
      </c>
      <c r="S38" s="65">
        <f t="shared" si="3"/>
        <v>9625.89</v>
      </c>
      <c r="T38" s="62">
        <f>O38-S38</f>
        <v>133954.10999999999</v>
      </c>
      <c r="U38" s="15"/>
      <c r="V38" s="41">
        <f t="shared" si="21"/>
        <v>40334.666666666664</v>
      </c>
      <c r="W38" s="14">
        <f t="shared" si="22"/>
        <v>20167.333333333332</v>
      </c>
      <c r="X38" s="14">
        <v>1700</v>
      </c>
      <c r="Y38" s="14">
        <f t="shared" si="23"/>
        <v>41453.333333333328</v>
      </c>
      <c r="Z38" s="42">
        <f t="shared" si="24"/>
        <v>20726.666666666664</v>
      </c>
      <c r="AA38" s="15"/>
      <c r="AB38" s="15"/>
    </row>
    <row r="39" spans="1:28">
      <c r="A39" s="17" t="s">
        <v>23</v>
      </c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58"/>
      <c r="P39" s="41"/>
      <c r="Q39" s="14"/>
      <c r="R39" s="14"/>
      <c r="S39" s="65"/>
      <c r="T39" s="62"/>
      <c r="U39" s="15"/>
      <c r="V39" s="41"/>
      <c r="W39" s="14"/>
      <c r="X39" s="14"/>
      <c r="Y39" s="14"/>
      <c r="Z39" s="42"/>
      <c r="AA39" s="15"/>
      <c r="AB39" s="15"/>
    </row>
    <row r="40" spans="1:28">
      <c r="A40" s="13" t="s">
        <v>69</v>
      </c>
      <c r="B40" s="14">
        <v>30251</v>
      </c>
      <c r="C40" s="14">
        <v>624</v>
      </c>
      <c r="D40" s="14">
        <v>31090</v>
      </c>
      <c r="E40" s="14">
        <v>11575</v>
      </c>
      <c r="F40" s="14">
        <v>4630</v>
      </c>
      <c r="G40" s="14">
        <v>3470</v>
      </c>
      <c r="H40" s="14"/>
      <c r="I40" s="14">
        <v>8000</v>
      </c>
      <c r="J40" s="14">
        <v>28940</v>
      </c>
      <c r="K40" s="14">
        <v>25000</v>
      </c>
      <c r="L40" s="14"/>
      <c r="M40" s="14"/>
      <c r="N40" s="14"/>
      <c r="O40" s="58">
        <f t="shared" si="0"/>
        <v>143580</v>
      </c>
      <c r="P40" s="41">
        <f>B40*0.06</f>
        <v>1815.06</v>
      </c>
      <c r="Q40" s="14">
        <f t="shared" si="2"/>
        <v>907.53</v>
      </c>
      <c r="R40" s="14">
        <v>6903.3</v>
      </c>
      <c r="S40" s="65">
        <f t="shared" si="3"/>
        <v>9625.89</v>
      </c>
      <c r="T40" s="62">
        <f>O40-S40</f>
        <v>133954.10999999999</v>
      </c>
      <c r="U40" s="15"/>
      <c r="V40" s="41">
        <f t="shared" ref="V40" si="25">B40/30*40</f>
        <v>40334.666666666664</v>
      </c>
      <c r="W40" s="14">
        <f t="shared" ref="W40" si="26">B40/30*20</f>
        <v>20167.333333333332</v>
      </c>
      <c r="X40" s="14">
        <v>1700</v>
      </c>
      <c r="Y40" s="14">
        <f t="shared" ref="Y40" si="27">D40/30*40</f>
        <v>41453.333333333328</v>
      </c>
      <c r="Z40" s="42">
        <f t="shared" ref="Z40" si="28">D40/30*20</f>
        <v>20726.666666666664</v>
      </c>
      <c r="AA40" s="15"/>
      <c r="AB40" s="15"/>
    </row>
    <row r="41" spans="1:28">
      <c r="A41" s="19" t="s">
        <v>24</v>
      </c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58"/>
      <c r="P41" s="41"/>
      <c r="Q41" s="14"/>
      <c r="R41" s="14"/>
      <c r="S41" s="65"/>
      <c r="T41" s="62"/>
      <c r="U41" s="15"/>
      <c r="V41" s="41"/>
      <c r="W41" s="14"/>
      <c r="X41" s="14"/>
      <c r="Y41" s="14"/>
      <c r="Z41" s="42"/>
      <c r="AA41" s="15"/>
      <c r="AB41" s="15"/>
    </row>
    <row r="42" spans="1:28">
      <c r="A42" s="13" t="s">
        <v>112</v>
      </c>
      <c r="B42" s="14">
        <v>30251</v>
      </c>
      <c r="C42" s="14">
        <v>624</v>
      </c>
      <c r="D42" s="14">
        <v>31090</v>
      </c>
      <c r="E42" s="14">
        <v>11575</v>
      </c>
      <c r="F42" s="14">
        <v>4630</v>
      </c>
      <c r="G42" s="14">
        <v>3470</v>
      </c>
      <c r="H42" s="14"/>
      <c r="I42" s="14">
        <v>8000</v>
      </c>
      <c r="J42" s="14">
        <v>28940</v>
      </c>
      <c r="K42" s="14">
        <v>25000</v>
      </c>
      <c r="L42" s="14"/>
      <c r="M42" s="14"/>
      <c r="N42" s="14"/>
      <c r="O42" s="58">
        <f t="shared" si="0"/>
        <v>143580</v>
      </c>
      <c r="P42" s="41">
        <f>B42*0.06</f>
        <v>1815.06</v>
      </c>
      <c r="Q42" s="14">
        <f t="shared" si="2"/>
        <v>907.53</v>
      </c>
      <c r="R42" s="14">
        <v>6903.3</v>
      </c>
      <c r="S42" s="65">
        <f t="shared" si="3"/>
        <v>9625.89</v>
      </c>
      <c r="T42" s="62">
        <f>O42-S42</f>
        <v>133954.10999999999</v>
      </c>
      <c r="U42" s="15"/>
      <c r="V42" s="41">
        <f t="shared" ref="V42:V43" si="29">B42/30*40</f>
        <v>40334.666666666664</v>
      </c>
      <c r="W42" s="14">
        <f t="shared" ref="W42:W43" si="30">B42/30*20</f>
        <v>20167.333333333332</v>
      </c>
      <c r="X42" s="14">
        <v>1700</v>
      </c>
      <c r="Y42" s="14">
        <f t="shared" ref="Y42:Y43" si="31">D42/30*40</f>
        <v>41453.333333333328</v>
      </c>
      <c r="Z42" s="42">
        <f t="shared" ref="Z42:Z43" si="32">D42/30*20</f>
        <v>20726.666666666664</v>
      </c>
      <c r="AA42" s="15"/>
      <c r="AB42" s="15"/>
    </row>
    <row r="43" spans="1:28">
      <c r="A43" s="13" t="s">
        <v>82</v>
      </c>
      <c r="B43" s="14">
        <v>30251</v>
      </c>
      <c r="C43" s="14">
        <v>624</v>
      </c>
      <c r="D43" s="14">
        <v>31090</v>
      </c>
      <c r="E43" s="14">
        <v>11575</v>
      </c>
      <c r="F43" s="14">
        <v>4630</v>
      </c>
      <c r="G43" s="14">
        <v>3470</v>
      </c>
      <c r="H43" s="14"/>
      <c r="I43" s="14">
        <v>8000</v>
      </c>
      <c r="J43" s="14">
        <v>28940</v>
      </c>
      <c r="K43" s="14">
        <v>25000</v>
      </c>
      <c r="L43" s="14"/>
      <c r="M43" s="14"/>
      <c r="N43" s="14"/>
      <c r="O43" s="58">
        <f t="shared" si="0"/>
        <v>143580</v>
      </c>
      <c r="P43" s="41">
        <f>B43*0.06</f>
        <v>1815.06</v>
      </c>
      <c r="Q43" s="14">
        <f t="shared" si="2"/>
        <v>907.53</v>
      </c>
      <c r="R43" s="14">
        <v>6903.3</v>
      </c>
      <c r="S43" s="65">
        <f t="shared" si="3"/>
        <v>9625.89</v>
      </c>
      <c r="T43" s="62">
        <f>O43-S43</f>
        <v>133954.10999999999</v>
      </c>
      <c r="U43" s="15"/>
      <c r="V43" s="41">
        <f t="shared" si="29"/>
        <v>40334.666666666664</v>
      </c>
      <c r="W43" s="14">
        <f t="shared" si="30"/>
        <v>20167.333333333332</v>
      </c>
      <c r="X43" s="14">
        <v>1701</v>
      </c>
      <c r="Y43" s="14">
        <f t="shared" si="31"/>
        <v>41453.333333333328</v>
      </c>
      <c r="Z43" s="42">
        <f t="shared" si="32"/>
        <v>20726.666666666664</v>
      </c>
      <c r="AA43" s="15"/>
      <c r="AB43" s="15"/>
    </row>
    <row r="44" spans="1:28">
      <c r="A44" s="18" t="s">
        <v>25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58"/>
      <c r="P44" s="41"/>
      <c r="Q44" s="14"/>
      <c r="R44" s="14"/>
      <c r="S44" s="65"/>
      <c r="T44" s="62"/>
      <c r="U44" s="15"/>
      <c r="V44" s="41"/>
      <c r="W44" s="14"/>
      <c r="X44" s="14"/>
      <c r="Y44" s="14"/>
      <c r="Z44" s="42"/>
      <c r="AA44" s="15"/>
      <c r="AB44" s="15"/>
    </row>
    <row r="45" spans="1:28">
      <c r="A45" s="13" t="s">
        <v>85</v>
      </c>
      <c r="B45" s="14">
        <v>30251</v>
      </c>
      <c r="C45" s="14">
        <v>624</v>
      </c>
      <c r="D45" s="14">
        <v>31090</v>
      </c>
      <c r="E45" s="14">
        <v>11575</v>
      </c>
      <c r="F45" s="14">
        <v>4630</v>
      </c>
      <c r="G45" s="14">
        <v>3470</v>
      </c>
      <c r="H45" s="14"/>
      <c r="I45" s="14">
        <v>8000</v>
      </c>
      <c r="J45" s="14">
        <v>28940</v>
      </c>
      <c r="K45" s="14">
        <v>25000</v>
      </c>
      <c r="L45" s="14"/>
      <c r="M45" s="14"/>
      <c r="N45" s="14"/>
      <c r="O45" s="58">
        <f t="shared" si="0"/>
        <v>143580</v>
      </c>
      <c r="P45" s="41">
        <f>B45*0.06</f>
        <v>1815.06</v>
      </c>
      <c r="Q45" s="14">
        <f t="shared" si="2"/>
        <v>907.53</v>
      </c>
      <c r="R45" s="14">
        <v>6903.3</v>
      </c>
      <c r="S45" s="65">
        <f t="shared" si="3"/>
        <v>9625.89</v>
      </c>
      <c r="T45" s="62">
        <f>O45-S45</f>
        <v>133954.10999999999</v>
      </c>
      <c r="U45" s="15"/>
      <c r="V45" s="41">
        <f t="shared" ref="V45" si="33">B45/30*40</f>
        <v>40334.666666666664</v>
      </c>
      <c r="W45" s="14">
        <f t="shared" ref="W45" si="34">B45/30*20</f>
        <v>20167.333333333332</v>
      </c>
      <c r="X45" s="14">
        <v>1700</v>
      </c>
      <c r="Y45" s="14">
        <f t="shared" ref="Y45" si="35">D45/30*40</f>
        <v>41453.333333333328</v>
      </c>
      <c r="Z45" s="42">
        <f t="shared" ref="Z45" si="36">D45/30*20</f>
        <v>20726.666666666664</v>
      </c>
      <c r="AA45" s="15"/>
      <c r="AB45" s="15"/>
    </row>
    <row r="46" spans="1:28" ht="14.25" thickBot="1">
      <c r="A46" s="23" t="s">
        <v>26</v>
      </c>
      <c r="B46" s="22">
        <f t="shared" ref="B46:G46" si="37">SUM(B7:B45)</f>
        <v>998283</v>
      </c>
      <c r="C46" s="22">
        <f t="shared" si="37"/>
        <v>20592</v>
      </c>
      <c r="D46" s="22">
        <f t="shared" si="37"/>
        <v>1025970</v>
      </c>
      <c r="E46" s="22">
        <f t="shared" si="37"/>
        <v>381975</v>
      </c>
      <c r="F46" s="22">
        <f t="shared" si="37"/>
        <v>152790</v>
      </c>
      <c r="G46" s="22">
        <f t="shared" si="37"/>
        <v>114510</v>
      </c>
      <c r="H46" s="22"/>
      <c r="I46" s="22">
        <f t="shared" ref="I46:T46" si="38">SUM(I7:I45)</f>
        <v>264000</v>
      </c>
      <c r="J46" s="22">
        <f t="shared" si="38"/>
        <v>955020</v>
      </c>
      <c r="K46" s="22">
        <f t="shared" si="38"/>
        <v>855000</v>
      </c>
      <c r="L46" s="22">
        <f t="shared" si="38"/>
        <v>0</v>
      </c>
      <c r="M46" s="22">
        <f t="shared" si="38"/>
        <v>90291</v>
      </c>
      <c r="N46" s="22">
        <f t="shared" si="38"/>
        <v>27896</v>
      </c>
      <c r="O46" s="59">
        <f t="shared" si="38"/>
        <v>4886327</v>
      </c>
      <c r="P46" s="43">
        <f t="shared" si="38"/>
        <v>59896.979999999974</v>
      </c>
      <c r="Q46" s="22">
        <f t="shared" si="38"/>
        <v>29948.489999999987</v>
      </c>
      <c r="R46" s="22">
        <f t="shared" si="38"/>
        <v>227808.89999999988</v>
      </c>
      <c r="S46" s="33">
        <f t="shared" si="38"/>
        <v>317654.37000000023</v>
      </c>
      <c r="T46" s="63">
        <f t="shared" si="38"/>
        <v>4568672.629999998</v>
      </c>
      <c r="V46" s="43">
        <f>SUM(V7:V45)</f>
        <v>1331044.0000000002</v>
      </c>
      <c r="W46" s="22">
        <f>SUM(W7:W45)</f>
        <v>665522.00000000012</v>
      </c>
      <c r="X46" s="22">
        <f>SUM(X7:X45)</f>
        <v>56192</v>
      </c>
      <c r="Y46" s="22">
        <f>SUM(Y7:Y45)</f>
        <v>1367959.9999999998</v>
      </c>
      <c r="Z46" s="44">
        <f>SUM(Z7:Z45)</f>
        <v>683979.99999999988</v>
      </c>
    </row>
    <row r="47" spans="1:28" ht="15.75" thickTop="1">
      <c r="A47" s="113" t="s">
        <v>34</v>
      </c>
      <c r="B47" s="12" t="s">
        <v>42</v>
      </c>
    </row>
    <row r="48" spans="1:28">
      <c r="A48" s="66"/>
      <c r="B48" s="12" t="s">
        <v>43</v>
      </c>
    </row>
    <row r="49" spans="1:2">
      <c r="A49" s="67"/>
      <c r="B49" s="12" t="s">
        <v>44</v>
      </c>
    </row>
    <row r="50" spans="1:2" ht="15">
      <c r="A50" s="113" t="s">
        <v>33</v>
      </c>
      <c r="B50" s="12" t="s">
        <v>45</v>
      </c>
    </row>
    <row r="51" spans="1:2" ht="15">
      <c r="A51" s="113" t="s">
        <v>35</v>
      </c>
      <c r="B51" s="12" t="s">
        <v>46</v>
      </c>
    </row>
    <row r="52" spans="1:2" ht="15">
      <c r="A52" s="113" t="s">
        <v>47</v>
      </c>
      <c r="B52" s="12" t="s">
        <v>200</v>
      </c>
    </row>
    <row r="53" spans="1:2" ht="15">
      <c r="A53" s="113" t="s">
        <v>192</v>
      </c>
      <c r="B53" s="12" t="s">
        <v>201</v>
      </c>
    </row>
    <row r="54" spans="1:2" ht="15">
      <c r="A54" s="113" t="s">
        <v>197</v>
      </c>
      <c r="B54" s="47" t="s">
        <v>202</v>
      </c>
    </row>
    <row r="55" spans="1:2" ht="15">
      <c r="A55" s="113" t="s">
        <v>205</v>
      </c>
      <c r="B55" s="12" t="s">
        <v>207</v>
      </c>
    </row>
    <row r="56" spans="1:2" ht="15">
      <c r="A56" s="113" t="s">
        <v>206</v>
      </c>
      <c r="B56" s="12" t="s">
        <v>208</v>
      </c>
    </row>
    <row r="57" spans="1:2" ht="15">
      <c r="A57" s="113" t="s">
        <v>215</v>
      </c>
      <c r="B57" s="12" t="s">
        <v>217</v>
      </c>
    </row>
    <row r="62" spans="1:2">
      <c r="A62" s="21"/>
    </row>
    <row r="63" spans="1:2">
      <c r="A63" s="21"/>
    </row>
    <row r="64" spans="1:2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</sheetData>
  <mergeCells count="4">
    <mergeCell ref="A1:Z1"/>
    <mergeCell ref="B2:O2"/>
    <mergeCell ref="P2:S2"/>
    <mergeCell ref="V2:Z2"/>
  </mergeCells>
  <pageMargins left="0.70866141732283472" right="0.70866141732283472" top="0.74803149606299213" bottom="0.74803149606299213" header="0.31496062992125984" footer="0.31496062992125984"/>
  <pageSetup paperSize="5" scale="6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C44"/>
  <sheetViews>
    <sheetView workbookViewId="0">
      <selection activeCell="M31" sqref="M31"/>
    </sheetView>
  </sheetViews>
  <sheetFormatPr baseColWidth="10" defaultRowHeight="12.75"/>
  <cols>
    <col min="1" max="1" width="4.7109375" style="122" bestFit="1" customWidth="1"/>
    <col min="2" max="2" width="35.140625" style="69" customWidth="1"/>
    <col min="3" max="3" width="19" style="69" customWidth="1"/>
    <col min="4" max="4" width="13" style="69" customWidth="1"/>
    <col min="5" max="5" width="8.85546875" style="69" bestFit="1" customWidth="1"/>
    <col min="6" max="6" width="7.5703125" style="69" bestFit="1" customWidth="1"/>
    <col min="7" max="10" width="7.28515625" style="69" bestFit="1" customWidth="1"/>
    <col min="11" max="11" width="7.7109375" style="69" customWidth="1"/>
    <col min="12" max="14" width="7.28515625" style="69" bestFit="1" customWidth="1"/>
    <col min="15" max="15" width="8.42578125" style="69" bestFit="1" customWidth="1"/>
    <col min="16" max="16384" width="11.42578125" style="69"/>
  </cols>
  <sheetData>
    <row r="1" spans="1:29" ht="18">
      <c r="B1" s="123" t="s">
        <v>128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</row>
    <row r="2" spans="1:29" s="71" customFormat="1" ht="15.75" customHeight="1">
      <c r="A2" s="122"/>
      <c r="B2" s="124" t="s">
        <v>151</v>
      </c>
      <c r="C2" s="124" t="s">
        <v>152</v>
      </c>
      <c r="D2" s="101" t="s">
        <v>49</v>
      </c>
      <c r="E2" s="101" t="s">
        <v>50</v>
      </c>
      <c r="F2" s="101" t="s">
        <v>51</v>
      </c>
      <c r="G2" s="101" t="s">
        <v>52</v>
      </c>
      <c r="H2" s="101" t="s">
        <v>53</v>
      </c>
      <c r="I2" s="101" t="s">
        <v>54</v>
      </c>
      <c r="J2" s="101" t="s">
        <v>55</v>
      </c>
      <c r="K2" s="101" t="s">
        <v>56</v>
      </c>
      <c r="L2" s="101" t="s">
        <v>57</v>
      </c>
      <c r="M2" s="101" t="s">
        <v>58</v>
      </c>
      <c r="N2" s="101" t="s">
        <v>59</v>
      </c>
      <c r="O2" s="101" t="s">
        <v>60</v>
      </c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</row>
    <row r="3" spans="1:29" s="73" customFormat="1" ht="15" customHeight="1">
      <c r="A3" s="121"/>
      <c r="B3" s="124"/>
      <c r="C3" s="124"/>
      <c r="D3" s="127" t="s">
        <v>61</v>
      </c>
      <c r="E3" s="127"/>
      <c r="F3" s="128" t="s">
        <v>62</v>
      </c>
      <c r="G3" s="128"/>
      <c r="H3" s="128"/>
      <c r="I3" s="128"/>
      <c r="J3" s="129" t="s">
        <v>63</v>
      </c>
      <c r="K3" s="129"/>
      <c r="L3" s="129"/>
      <c r="M3" s="130" t="s">
        <v>64</v>
      </c>
      <c r="N3" s="130"/>
      <c r="O3" s="130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</row>
    <row r="4" spans="1:29" ht="13.5" thickBot="1"/>
    <row r="5" spans="1:29" ht="13.5" thickTop="1">
      <c r="B5" s="76" t="s">
        <v>129</v>
      </c>
      <c r="C5" s="77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9"/>
    </row>
    <row r="6" spans="1:29">
      <c r="A6" s="120" t="s">
        <v>219</v>
      </c>
      <c r="B6" s="90" t="s">
        <v>81</v>
      </c>
      <c r="C6" s="80" t="s">
        <v>65</v>
      </c>
      <c r="D6" s="81">
        <v>10000</v>
      </c>
      <c r="E6" s="81">
        <v>10000</v>
      </c>
      <c r="F6" s="82"/>
      <c r="G6" s="82"/>
      <c r="H6" s="82"/>
      <c r="I6" s="82"/>
      <c r="J6" s="82"/>
      <c r="K6" s="82"/>
      <c r="L6" s="82"/>
      <c r="M6" s="82"/>
      <c r="N6" s="82"/>
      <c r="O6" s="83"/>
    </row>
    <row r="7" spans="1:29">
      <c r="B7" s="74" t="s">
        <v>117</v>
      </c>
      <c r="C7" s="80" t="s">
        <v>166</v>
      </c>
      <c r="D7" s="81">
        <v>2663</v>
      </c>
      <c r="E7" s="81">
        <v>2663</v>
      </c>
      <c r="F7" s="82"/>
      <c r="G7" s="82"/>
      <c r="H7" s="82"/>
      <c r="I7" s="82"/>
      <c r="J7" s="82"/>
      <c r="K7" s="82"/>
      <c r="L7" s="82"/>
      <c r="M7" s="82"/>
      <c r="N7" s="82"/>
      <c r="O7" s="83"/>
    </row>
    <row r="8" spans="1:29">
      <c r="B8" s="88" t="s">
        <v>120</v>
      </c>
      <c r="C8" s="80" t="s">
        <v>163</v>
      </c>
      <c r="D8" s="81">
        <v>4000</v>
      </c>
      <c r="E8" s="81">
        <v>4000</v>
      </c>
      <c r="F8" s="82"/>
      <c r="G8" s="82"/>
      <c r="H8" s="82"/>
      <c r="I8" s="82"/>
      <c r="J8" s="82"/>
      <c r="K8" s="82"/>
      <c r="L8" s="82"/>
      <c r="M8" s="82"/>
      <c r="N8" s="82"/>
      <c r="O8" s="83"/>
    </row>
    <row r="9" spans="1:29">
      <c r="B9" s="74" t="s">
        <v>103</v>
      </c>
      <c r="C9" s="80" t="s">
        <v>75</v>
      </c>
      <c r="D9" s="81">
        <v>2663</v>
      </c>
      <c r="E9" s="81">
        <v>2663</v>
      </c>
      <c r="F9" s="82"/>
      <c r="G9" s="82"/>
      <c r="H9" s="82"/>
      <c r="I9" s="82"/>
      <c r="J9" s="82"/>
      <c r="K9" s="82"/>
      <c r="L9" s="82"/>
      <c r="M9" s="82"/>
      <c r="N9" s="82"/>
      <c r="O9" s="83"/>
    </row>
    <row r="10" spans="1:29">
      <c r="B10" s="90" t="s">
        <v>125</v>
      </c>
      <c r="C10" s="80" t="s">
        <v>75</v>
      </c>
      <c r="D10" s="81">
        <v>2663</v>
      </c>
      <c r="E10" s="81">
        <v>2663</v>
      </c>
      <c r="F10" s="82"/>
      <c r="G10" s="82"/>
      <c r="H10" s="82"/>
      <c r="I10" s="82"/>
      <c r="J10" s="82"/>
      <c r="K10" s="82"/>
      <c r="L10" s="82"/>
      <c r="M10" s="82"/>
      <c r="N10" s="82"/>
      <c r="O10" s="83"/>
    </row>
    <row r="11" spans="1:29">
      <c r="B11" s="90" t="s">
        <v>133</v>
      </c>
      <c r="C11" s="80" t="s">
        <v>76</v>
      </c>
      <c r="D11" s="82">
        <v>0</v>
      </c>
      <c r="E11" s="82">
        <v>0</v>
      </c>
      <c r="F11" s="82"/>
      <c r="G11" s="82"/>
      <c r="H11" s="82"/>
      <c r="I11" s="82"/>
      <c r="J11" s="82"/>
      <c r="K11" s="82"/>
      <c r="L11" s="82"/>
      <c r="M11" s="82"/>
      <c r="N11" s="82"/>
      <c r="O11" s="83"/>
    </row>
    <row r="12" spans="1:29">
      <c r="B12" s="90" t="s">
        <v>123</v>
      </c>
      <c r="C12" s="80" t="s">
        <v>76</v>
      </c>
      <c r="D12" s="82">
        <v>0</v>
      </c>
      <c r="E12" s="82">
        <v>0</v>
      </c>
      <c r="F12" s="82"/>
      <c r="G12" s="82"/>
      <c r="H12" s="82"/>
      <c r="I12" s="82"/>
      <c r="J12" s="82"/>
      <c r="K12" s="82"/>
      <c r="L12" s="82"/>
      <c r="M12" s="82"/>
      <c r="N12" s="82"/>
      <c r="O12" s="83"/>
    </row>
    <row r="13" spans="1:29">
      <c r="B13" s="84"/>
      <c r="C13" s="85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3"/>
    </row>
    <row r="14" spans="1:29">
      <c r="A14" s="121"/>
      <c r="B14" s="86" t="s">
        <v>130</v>
      </c>
      <c r="C14" s="87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3"/>
    </row>
    <row r="15" spans="1:29" ht="15">
      <c r="A15" s="122" t="s">
        <v>219</v>
      </c>
      <c r="B15" s="88" t="s">
        <v>134</v>
      </c>
      <c r="C15" s="80" t="s">
        <v>65</v>
      </c>
      <c r="D15" s="89"/>
      <c r="E15" s="82"/>
      <c r="F15" s="89">
        <v>10000</v>
      </c>
      <c r="G15" s="89">
        <v>10000</v>
      </c>
      <c r="H15" s="89">
        <v>10000</v>
      </c>
      <c r="I15" s="89">
        <v>10000</v>
      </c>
      <c r="J15" s="82"/>
      <c r="K15" s="82"/>
      <c r="L15" s="82"/>
      <c r="M15" s="82"/>
      <c r="N15" s="82"/>
      <c r="O15" s="83"/>
    </row>
    <row r="16" spans="1:29">
      <c r="A16" s="120"/>
      <c r="B16" s="90" t="s">
        <v>120</v>
      </c>
      <c r="C16" s="80" t="s">
        <v>66</v>
      </c>
      <c r="D16" s="81"/>
      <c r="E16" s="82"/>
      <c r="F16" s="81">
        <v>2663</v>
      </c>
      <c r="G16" s="81">
        <v>2663</v>
      </c>
      <c r="H16" s="81">
        <v>2663</v>
      </c>
      <c r="I16" s="81">
        <v>2663</v>
      </c>
      <c r="J16" s="82"/>
      <c r="K16" s="82"/>
      <c r="L16" s="82"/>
      <c r="M16" s="82"/>
      <c r="N16" s="82"/>
      <c r="O16" s="83"/>
    </row>
    <row r="17" spans="1:15">
      <c r="A17" s="120"/>
      <c r="B17" s="90" t="s">
        <v>135</v>
      </c>
      <c r="C17" s="80" t="s">
        <v>67</v>
      </c>
      <c r="D17" s="81"/>
      <c r="E17" s="82"/>
      <c r="F17" s="81">
        <v>2663</v>
      </c>
      <c r="G17" s="81">
        <v>2663</v>
      </c>
      <c r="H17" s="81">
        <v>2663</v>
      </c>
      <c r="I17" s="81">
        <v>2663</v>
      </c>
      <c r="J17" s="82"/>
      <c r="K17" s="82"/>
      <c r="L17" s="82"/>
      <c r="M17" s="82"/>
      <c r="N17" s="82"/>
      <c r="O17" s="83"/>
    </row>
    <row r="18" spans="1:15">
      <c r="B18" s="74" t="s">
        <v>136</v>
      </c>
      <c r="C18" s="80" t="s">
        <v>165</v>
      </c>
      <c r="D18" s="81"/>
      <c r="E18" s="82"/>
      <c r="F18" s="81">
        <v>4000</v>
      </c>
      <c r="G18" s="81">
        <v>4000</v>
      </c>
      <c r="H18" s="81">
        <v>4000</v>
      </c>
      <c r="I18" s="81">
        <v>4000</v>
      </c>
      <c r="J18" s="82"/>
      <c r="K18" s="82"/>
      <c r="L18" s="82"/>
      <c r="M18" s="82"/>
      <c r="N18" s="82"/>
      <c r="O18" s="83"/>
    </row>
    <row r="19" spans="1:15">
      <c r="B19" s="74" t="s">
        <v>137</v>
      </c>
      <c r="C19" s="80" t="s">
        <v>70</v>
      </c>
      <c r="D19" s="81"/>
      <c r="E19" s="82"/>
      <c r="F19" s="81">
        <v>4000</v>
      </c>
      <c r="G19" s="81">
        <v>4000</v>
      </c>
      <c r="H19" s="81">
        <v>4000</v>
      </c>
      <c r="I19" s="81">
        <v>4000</v>
      </c>
      <c r="J19" s="82"/>
      <c r="K19" s="82"/>
      <c r="L19" s="82"/>
      <c r="M19" s="82"/>
      <c r="N19" s="82"/>
      <c r="O19" s="83"/>
    </row>
    <row r="20" spans="1:15">
      <c r="B20" s="90" t="s">
        <v>138</v>
      </c>
      <c r="C20" s="80" t="s">
        <v>77</v>
      </c>
      <c r="D20" s="91"/>
      <c r="E20" s="82"/>
      <c r="F20" s="91">
        <v>2663</v>
      </c>
      <c r="G20" s="91">
        <v>2663</v>
      </c>
      <c r="H20" s="91">
        <v>2663</v>
      </c>
      <c r="I20" s="91">
        <v>2663</v>
      </c>
      <c r="J20" s="82"/>
      <c r="K20" s="82"/>
      <c r="L20" s="82"/>
      <c r="M20" s="82"/>
      <c r="N20" s="82"/>
      <c r="O20" s="83"/>
    </row>
    <row r="21" spans="1:15">
      <c r="B21" s="90" t="s">
        <v>139</v>
      </c>
      <c r="C21" s="80" t="s">
        <v>72</v>
      </c>
      <c r="D21" s="91"/>
      <c r="E21" s="82"/>
      <c r="F21" s="91">
        <v>2663</v>
      </c>
      <c r="G21" s="91">
        <v>2663</v>
      </c>
      <c r="H21" s="91">
        <v>2663</v>
      </c>
      <c r="I21" s="91">
        <v>2663</v>
      </c>
      <c r="J21" s="82"/>
      <c r="K21" s="82"/>
      <c r="L21" s="82"/>
      <c r="M21" s="82"/>
      <c r="N21" s="82"/>
      <c r="O21" s="83"/>
    </row>
    <row r="22" spans="1:15">
      <c r="B22" s="84"/>
      <c r="C22" s="85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3"/>
    </row>
    <row r="23" spans="1:15">
      <c r="B23" s="86" t="s">
        <v>131</v>
      </c>
      <c r="C23" s="9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3"/>
    </row>
    <row r="24" spans="1:15">
      <c r="A24" s="122" t="s">
        <v>219</v>
      </c>
      <c r="B24" s="90" t="s">
        <v>153</v>
      </c>
      <c r="C24" s="80" t="s">
        <v>65</v>
      </c>
      <c r="D24" s="81"/>
      <c r="E24" s="82"/>
      <c r="F24" s="82"/>
      <c r="G24" s="82"/>
      <c r="H24" s="82"/>
      <c r="I24" s="82"/>
      <c r="J24" s="81">
        <v>10000</v>
      </c>
      <c r="K24" s="81">
        <v>10000</v>
      </c>
      <c r="L24" s="81">
        <v>10000</v>
      </c>
      <c r="M24" s="82"/>
      <c r="N24" s="82"/>
      <c r="O24" s="83"/>
    </row>
    <row r="25" spans="1:15">
      <c r="B25" s="90" t="s">
        <v>140</v>
      </c>
      <c r="C25" s="80" t="s">
        <v>73</v>
      </c>
      <c r="D25" s="81"/>
      <c r="E25" s="82"/>
      <c r="F25" s="82"/>
      <c r="G25" s="82"/>
      <c r="H25" s="82"/>
      <c r="I25" s="82"/>
      <c r="J25" s="81">
        <v>2663</v>
      </c>
      <c r="K25" s="81">
        <v>2663</v>
      </c>
      <c r="L25" s="81">
        <v>2663</v>
      </c>
      <c r="M25" s="82"/>
      <c r="N25" s="82"/>
      <c r="O25" s="83"/>
    </row>
    <row r="26" spans="1:15">
      <c r="B26" s="90" t="s">
        <v>141</v>
      </c>
      <c r="C26" s="80" t="s">
        <v>74</v>
      </c>
      <c r="D26" s="81"/>
      <c r="E26" s="82"/>
      <c r="F26" s="82"/>
      <c r="G26" s="82"/>
      <c r="H26" s="82"/>
      <c r="I26" s="82"/>
      <c r="J26" s="81">
        <v>4000</v>
      </c>
      <c r="K26" s="81">
        <v>4000</v>
      </c>
      <c r="L26" s="81">
        <v>4000</v>
      </c>
      <c r="M26" s="82"/>
      <c r="N26" s="82"/>
      <c r="O26" s="83"/>
    </row>
    <row r="27" spans="1:15">
      <c r="B27" s="90" t="s">
        <v>142</v>
      </c>
      <c r="C27" s="80" t="s">
        <v>75</v>
      </c>
      <c r="D27" s="81"/>
      <c r="E27" s="82"/>
      <c r="F27" s="82"/>
      <c r="G27" s="82"/>
      <c r="H27" s="82"/>
      <c r="I27" s="82"/>
      <c r="J27" s="81">
        <v>2663</v>
      </c>
      <c r="K27" s="81">
        <v>2663</v>
      </c>
      <c r="L27" s="81">
        <v>2663</v>
      </c>
      <c r="M27" s="82"/>
      <c r="N27" s="82"/>
      <c r="O27" s="83"/>
    </row>
    <row r="28" spans="1:15">
      <c r="B28" s="90" t="s">
        <v>143</v>
      </c>
      <c r="C28" s="80" t="s">
        <v>75</v>
      </c>
      <c r="D28" s="81"/>
      <c r="E28" s="82"/>
      <c r="F28" s="82"/>
      <c r="G28" s="82"/>
      <c r="H28" s="82"/>
      <c r="I28" s="82"/>
      <c r="J28" s="81">
        <v>2663</v>
      </c>
      <c r="K28" s="81">
        <v>2663</v>
      </c>
      <c r="L28" s="81">
        <v>2663</v>
      </c>
      <c r="M28" s="82"/>
      <c r="N28" s="82"/>
      <c r="O28" s="83"/>
    </row>
    <row r="29" spans="1:15">
      <c r="B29" s="90" t="s">
        <v>139</v>
      </c>
      <c r="C29" s="80" t="s">
        <v>76</v>
      </c>
      <c r="D29" s="82"/>
      <c r="E29" s="82"/>
      <c r="F29" s="82"/>
      <c r="G29" s="82"/>
      <c r="H29" s="82"/>
      <c r="I29" s="82"/>
      <c r="J29" s="82">
        <v>0</v>
      </c>
      <c r="K29" s="82">
        <v>0</v>
      </c>
      <c r="L29" s="82">
        <v>0</v>
      </c>
      <c r="M29" s="82"/>
      <c r="N29" s="82"/>
      <c r="O29" s="83"/>
    </row>
    <row r="30" spans="1:15">
      <c r="B30" s="90" t="s">
        <v>133</v>
      </c>
      <c r="C30" s="80" t="s">
        <v>76</v>
      </c>
      <c r="D30" s="82"/>
      <c r="E30" s="82"/>
      <c r="F30" s="82"/>
      <c r="G30" s="82"/>
      <c r="H30" s="82"/>
      <c r="I30" s="82"/>
      <c r="J30" s="82">
        <v>0</v>
      </c>
      <c r="K30" s="82">
        <v>0</v>
      </c>
      <c r="L30" s="82">
        <v>0</v>
      </c>
      <c r="M30" s="82"/>
      <c r="N30" s="82"/>
      <c r="O30" s="83"/>
    </row>
    <row r="31" spans="1:15">
      <c r="B31" s="84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3"/>
    </row>
    <row r="32" spans="1:15">
      <c r="B32" s="86" t="s">
        <v>132</v>
      </c>
      <c r="C32" s="93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3"/>
    </row>
    <row r="33" spans="1:16" ht="15">
      <c r="A33" s="122" t="s">
        <v>219</v>
      </c>
      <c r="B33" s="88" t="s">
        <v>144</v>
      </c>
      <c r="C33" s="80" t="s">
        <v>65</v>
      </c>
      <c r="D33" s="89"/>
      <c r="E33" s="82"/>
      <c r="F33" s="82"/>
      <c r="G33" s="82"/>
      <c r="H33" s="82"/>
      <c r="I33" s="82"/>
      <c r="J33" s="82"/>
      <c r="K33" s="82"/>
      <c r="L33" s="82"/>
      <c r="M33" s="89">
        <v>10000</v>
      </c>
      <c r="N33" s="89">
        <v>10000</v>
      </c>
      <c r="O33" s="94">
        <v>10000</v>
      </c>
    </row>
    <row r="34" spans="1:16">
      <c r="B34" s="88" t="s">
        <v>145</v>
      </c>
      <c r="C34" s="80" t="s">
        <v>66</v>
      </c>
      <c r="D34" s="81"/>
      <c r="E34" s="82"/>
      <c r="F34" s="82"/>
      <c r="G34" s="82"/>
      <c r="H34" s="82"/>
      <c r="I34" s="82"/>
      <c r="J34" s="82"/>
      <c r="K34" s="82"/>
      <c r="L34" s="82"/>
      <c r="M34" s="81">
        <v>2663</v>
      </c>
      <c r="N34" s="81">
        <v>2663</v>
      </c>
      <c r="O34" s="95">
        <v>2663</v>
      </c>
    </row>
    <row r="35" spans="1:16">
      <c r="B35" s="90" t="s">
        <v>146</v>
      </c>
      <c r="C35" s="80" t="s">
        <v>67</v>
      </c>
      <c r="D35" s="81"/>
      <c r="E35" s="82"/>
      <c r="F35" s="82"/>
      <c r="G35" s="82"/>
      <c r="H35" s="82"/>
      <c r="I35" s="82"/>
      <c r="J35" s="82"/>
      <c r="K35" s="82"/>
      <c r="L35" s="82"/>
      <c r="M35" s="81">
        <v>2663</v>
      </c>
      <c r="N35" s="81">
        <v>2663</v>
      </c>
      <c r="O35" s="95">
        <v>2663</v>
      </c>
    </row>
    <row r="36" spans="1:16">
      <c r="B36" s="90" t="s">
        <v>147</v>
      </c>
      <c r="C36" s="80" t="s">
        <v>68</v>
      </c>
      <c r="D36" s="81"/>
      <c r="E36" s="82"/>
      <c r="F36" s="82"/>
      <c r="G36" s="82"/>
      <c r="H36" s="82"/>
      <c r="I36" s="82"/>
      <c r="J36" s="82"/>
      <c r="K36" s="82"/>
      <c r="L36" s="82"/>
      <c r="M36" s="81">
        <v>4000</v>
      </c>
      <c r="N36" s="81">
        <v>4000</v>
      </c>
      <c r="O36" s="95">
        <v>4000</v>
      </c>
    </row>
    <row r="37" spans="1:16">
      <c r="B37" s="90" t="s">
        <v>148</v>
      </c>
      <c r="C37" s="80" t="s">
        <v>70</v>
      </c>
      <c r="D37" s="81"/>
      <c r="E37" s="82"/>
      <c r="F37" s="82"/>
      <c r="G37" s="82"/>
      <c r="H37" s="82"/>
      <c r="I37" s="82"/>
      <c r="J37" s="82"/>
      <c r="K37" s="82"/>
      <c r="L37" s="82"/>
      <c r="M37" s="81">
        <v>4000</v>
      </c>
      <c r="N37" s="81">
        <v>4000</v>
      </c>
      <c r="O37" s="95">
        <v>4000</v>
      </c>
    </row>
    <row r="38" spans="1:16">
      <c r="B38" s="90" t="s">
        <v>149</v>
      </c>
      <c r="C38" s="80" t="s">
        <v>71</v>
      </c>
      <c r="D38" s="91"/>
      <c r="E38" s="82"/>
      <c r="F38" s="82"/>
      <c r="G38" s="82"/>
      <c r="H38" s="82"/>
      <c r="I38" s="82"/>
      <c r="J38" s="82"/>
      <c r="K38" s="82"/>
      <c r="L38" s="82"/>
      <c r="M38" s="91">
        <v>2663</v>
      </c>
      <c r="N38" s="91">
        <v>2663</v>
      </c>
      <c r="O38" s="96">
        <v>2663</v>
      </c>
    </row>
    <row r="39" spans="1:16">
      <c r="B39" s="90" t="s">
        <v>150</v>
      </c>
      <c r="C39" s="80" t="s">
        <v>164</v>
      </c>
      <c r="D39" s="91"/>
      <c r="E39" s="82"/>
      <c r="F39" s="82"/>
      <c r="G39" s="82"/>
      <c r="H39" s="82"/>
      <c r="I39" s="82"/>
      <c r="J39" s="82"/>
      <c r="K39" s="82"/>
      <c r="L39" s="82"/>
      <c r="M39" s="91">
        <v>2663</v>
      </c>
      <c r="N39" s="91">
        <v>2663</v>
      </c>
      <c r="O39" s="96">
        <v>2663</v>
      </c>
    </row>
    <row r="40" spans="1:16">
      <c r="B40" s="84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3"/>
    </row>
    <row r="41" spans="1:16" s="99" customFormat="1" ht="13.5" thickBot="1">
      <c r="A41" s="122"/>
      <c r="B41" s="125" t="s">
        <v>86</v>
      </c>
      <c r="C41" s="126"/>
      <c r="D41" s="97">
        <f>SUM(D6:D40)</f>
        <v>21989</v>
      </c>
      <c r="E41" s="97">
        <f t="shared" ref="E41:O41" si="0">SUM(E6:E40)</f>
        <v>21989</v>
      </c>
      <c r="F41" s="97">
        <f t="shared" si="0"/>
        <v>28652</v>
      </c>
      <c r="G41" s="97">
        <f t="shared" si="0"/>
        <v>28652</v>
      </c>
      <c r="H41" s="97">
        <f t="shared" si="0"/>
        <v>28652</v>
      </c>
      <c r="I41" s="97">
        <f t="shared" si="0"/>
        <v>28652</v>
      </c>
      <c r="J41" s="97">
        <f t="shared" si="0"/>
        <v>21989</v>
      </c>
      <c r="K41" s="97">
        <f t="shared" si="0"/>
        <v>21989</v>
      </c>
      <c r="L41" s="97">
        <f t="shared" si="0"/>
        <v>21989</v>
      </c>
      <c r="M41" s="97">
        <f t="shared" si="0"/>
        <v>28652</v>
      </c>
      <c r="N41" s="97">
        <f t="shared" si="0"/>
        <v>28652</v>
      </c>
      <c r="O41" s="98">
        <f t="shared" si="0"/>
        <v>28652</v>
      </c>
      <c r="P41" s="69"/>
    </row>
    <row r="42" spans="1:16" ht="13.5" thickTop="1"/>
    <row r="43" spans="1:16">
      <c r="A43" s="122" t="s">
        <v>34</v>
      </c>
      <c r="B43" s="115" t="s">
        <v>221</v>
      </c>
    </row>
    <row r="44" spans="1:16">
      <c r="A44" s="122" t="s">
        <v>33</v>
      </c>
      <c r="B44" s="115" t="s">
        <v>220</v>
      </c>
    </row>
  </sheetData>
  <mergeCells count="8">
    <mergeCell ref="B41:C41"/>
    <mergeCell ref="B1:O1"/>
    <mergeCell ref="B2:B3"/>
    <mergeCell ref="C2:C3"/>
    <mergeCell ref="D3:E3"/>
    <mergeCell ref="F3:I3"/>
    <mergeCell ref="J3:L3"/>
    <mergeCell ref="M3:O3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S88"/>
  <sheetViews>
    <sheetView topLeftCell="A19" workbookViewId="0">
      <selection activeCell="M35" sqref="M35"/>
    </sheetView>
  </sheetViews>
  <sheetFormatPr baseColWidth="10" defaultColWidth="11.42578125" defaultRowHeight="13.5"/>
  <cols>
    <col min="1" max="1" width="36.7109375" style="20" customWidth="1"/>
    <col min="2" max="2" width="9.7109375" style="12" customWidth="1"/>
    <col min="3" max="3" width="7.85546875" style="12" customWidth="1"/>
    <col min="4" max="4" width="10.28515625" style="12" customWidth="1"/>
    <col min="5" max="5" width="12" style="12" customWidth="1"/>
    <col min="6" max="6" width="10.28515625" style="12" customWidth="1"/>
    <col min="7" max="7" width="8.7109375" style="12" bestFit="1" customWidth="1"/>
    <col min="8" max="8" width="2.7109375" style="12" bestFit="1" customWidth="1"/>
    <col min="9" max="9" width="8.7109375" style="12" bestFit="1" customWidth="1"/>
    <col min="10" max="11" width="8.7109375" style="12" customWidth="1"/>
    <col min="12" max="12" width="8" style="12" customWidth="1"/>
    <col min="13" max="13" width="8.7109375" style="12" bestFit="1" customWidth="1"/>
    <col min="14" max="14" width="9" style="12" customWidth="1"/>
    <col min="15" max="15" width="12.140625" style="30" customWidth="1"/>
    <col min="16" max="16" width="9.140625" style="12" bestFit="1" customWidth="1"/>
    <col min="17" max="17" width="9.28515625" style="12" bestFit="1" customWidth="1"/>
    <col min="18" max="18" width="8.7109375" style="12" bestFit="1" customWidth="1"/>
    <col min="19" max="20" width="12.140625" style="30" customWidth="1"/>
    <col min="21" max="21" width="3.7109375" style="12" customWidth="1"/>
    <col min="22" max="22" width="10.42578125" style="12" customWidth="1"/>
    <col min="23" max="23" width="10.140625" style="12" customWidth="1"/>
    <col min="24" max="24" width="9.140625" style="12" customWidth="1"/>
    <col min="25" max="25" width="10" style="12" customWidth="1"/>
    <col min="26" max="26" width="9.5703125" style="12" customWidth="1"/>
    <col min="27" max="16384" width="11.42578125" style="12"/>
  </cols>
  <sheetData>
    <row r="1" spans="1:45" ht="21" thickBot="1">
      <c r="A1" s="131" t="s">
        <v>190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</row>
    <row r="2" spans="1:45" s="2" customFormat="1" ht="15.75" thickTop="1">
      <c r="A2" s="1"/>
      <c r="B2" s="132" t="s">
        <v>0</v>
      </c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4"/>
      <c r="P2" s="135" t="s">
        <v>1</v>
      </c>
      <c r="Q2" s="136"/>
      <c r="R2" s="136"/>
      <c r="S2" s="137"/>
      <c r="T2" s="31"/>
      <c r="U2" s="47"/>
      <c r="V2" s="138" t="s">
        <v>198</v>
      </c>
      <c r="W2" s="139"/>
      <c r="X2" s="139"/>
      <c r="Y2" s="139"/>
      <c r="Z2" s="140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</row>
    <row r="3" spans="1:45" s="2" customFormat="1" ht="52.5" customHeight="1">
      <c r="A3" s="106" t="s">
        <v>2</v>
      </c>
      <c r="B3" s="107" t="s">
        <v>3</v>
      </c>
      <c r="C3" s="104" t="s">
        <v>4</v>
      </c>
      <c r="D3" s="104" t="s">
        <v>6</v>
      </c>
      <c r="E3" s="104" t="s">
        <v>7</v>
      </c>
      <c r="F3" s="104" t="s">
        <v>8</v>
      </c>
      <c r="G3" s="104" t="s">
        <v>9</v>
      </c>
      <c r="H3" s="104"/>
      <c r="I3" s="104" t="s">
        <v>10</v>
      </c>
      <c r="J3" s="104" t="s">
        <v>113</v>
      </c>
      <c r="K3" s="104" t="s">
        <v>114</v>
      </c>
      <c r="L3" s="104" t="s">
        <v>11</v>
      </c>
      <c r="M3" s="104" t="s">
        <v>12</v>
      </c>
      <c r="N3" s="104" t="s">
        <v>13</v>
      </c>
      <c r="O3" s="108" t="s">
        <v>14</v>
      </c>
      <c r="P3" s="103" t="s">
        <v>40</v>
      </c>
      <c r="Q3" s="104" t="s">
        <v>39</v>
      </c>
      <c r="R3" s="104" t="s">
        <v>32</v>
      </c>
      <c r="S3" s="105" t="s">
        <v>15</v>
      </c>
      <c r="T3" s="112" t="s">
        <v>16</v>
      </c>
      <c r="U3" s="47"/>
      <c r="V3" s="109" t="s">
        <v>28</v>
      </c>
      <c r="W3" s="110" t="s">
        <v>27</v>
      </c>
      <c r="X3" s="104" t="s">
        <v>5</v>
      </c>
      <c r="Y3" s="104" t="s">
        <v>29</v>
      </c>
      <c r="Z3" s="111" t="s">
        <v>30</v>
      </c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</row>
    <row r="4" spans="1:45" s="2" customFormat="1" ht="14.25" customHeight="1">
      <c r="A4" s="3"/>
      <c r="B4" s="45" t="s">
        <v>33</v>
      </c>
      <c r="C4" s="27"/>
      <c r="D4" s="27"/>
      <c r="E4" s="34"/>
      <c r="F4" s="34"/>
      <c r="G4" s="34"/>
      <c r="H4" s="34"/>
      <c r="I4" s="45" t="s">
        <v>35</v>
      </c>
      <c r="J4" s="45" t="s">
        <v>205</v>
      </c>
      <c r="K4" s="45" t="s">
        <v>206</v>
      </c>
      <c r="L4" s="45" t="s">
        <v>215</v>
      </c>
      <c r="M4" s="25"/>
      <c r="N4" s="25"/>
      <c r="O4" s="55"/>
      <c r="P4" s="26"/>
      <c r="Q4" s="25"/>
      <c r="R4" s="45" t="s">
        <v>34</v>
      </c>
      <c r="S4" s="29"/>
      <c r="T4" s="32"/>
      <c r="U4" s="47"/>
      <c r="V4" s="46" t="s">
        <v>194</v>
      </c>
      <c r="W4" s="45" t="s">
        <v>193</v>
      </c>
      <c r="X4" s="45" t="s">
        <v>196</v>
      </c>
      <c r="Y4" s="45" t="s">
        <v>192</v>
      </c>
      <c r="Z4" s="114" t="s">
        <v>47</v>
      </c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</row>
    <row r="5" spans="1:45" s="9" customFormat="1" ht="23.25" thickBot="1">
      <c r="A5" s="24" t="s">
        <v>17</v>
      </c>
      <c r="B5" s="7" t="s">
        <v>18</v>
      </c>
      <c r="C5" s="8" t="s">
        <v>18</v>
      </c>
      <c r="D5" s="8" t="s">
        <v>18</v>
      </c>
      <c r="E5" s="8" t="s">
        <v>18</v>
      </c>
      <c r="F5" s="8" t="s">
        <v>18</v>
      </c>
      <c r="G5" s="8" t="s">
        <v>18</v>
      </c>
      <c r="H5" s="8"/>
      <c r="I5" s="8" t="s">
        <v>18</v>
      </c>
      <c r="J5" s="8" t="s">
        <v>18</v>
      </c>
      <c r="K5" s="8" t="s">
        <v>18</v>
      </c>
      <c r="L5" s="8" t="s">
        <v>18</v>
      </c>
      <c r="M5" s="8" t="s">
        <v>18</v>
      </c>
      <c r="N5" s="8" t="s">
        <v>18</v>
      </c>
      <c r="O5" s="56" t="s">
        <v>18</v>
      </c>
      <c r="P5" s="50" t="s">
        <v>18</v>
      </c>
      <c r="Q5" s="51" t="s">
        <v>18</v>
      </c>
      <c r="R5" s="51" t="s">
        <v>18</v>
      </c>
      <c r="S5" s="52" t="s">
        <v>18</v>
      </c>
      <c r="T5" s="60" t="s">
        <v>18</v>
      </c>
      <c r="U5" s="48"/>
      <c r="V5" s="37" t="s">
        <v>36</v>
      </c>
      <c r="W5" s="8" t="s">
        <v>37</v>
      </c>
      <c r="X5" s="8" t="s">
        <v>195</v>
      </c>
      <c r="Y5" s="8" t="s">
        <v>36</v>
      </c>
      <c r="Z5" s="38" t="s">
        <v>38</v>
      </c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</row>
    <row r="6" spans="1:45" ht="14.25" thickTop="1">
      <c r="A6" s="10" t="s">
        <v>19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57"/>
      <c r="P6" s="39"/>
      <c r="Q6" s="11"/>
      <c r="R6" s="11"/>
      <c r="S6" s="64"/>
      <c r="T6" s="61"/>
      <c r="U6" s="47"/>
      <c r="V6" s="39"/>
      <c r="W6" s="11"/>
      <c r="X6" s="11"/>
      <c r="Y6" s="11"/>
      <c r="Z6" s="40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</row>
    <row r="7" spans="1:45">
      <c r="A7" s="13" t="s">
        <v>104</v>
      </c>
      <c r="B7" s="14">
        <v>32369</v>
      </c>
      <c r="C7" s="14">
        <v>624</v>
      </c>
      <c r="D7" s="14">
        <v>31090</v>
      </c>
      <c r="E7" s="14">
        <v>11575</v>
      </c>
      <c r="F7" s="14">
        <v>4630</v>
      </c>
      <c r="G7" s="14">
        <v>3470</v>
      </c>
      <c r="H7" s="14"/>
      <c r="I7" s="14">
        <v>8000</v>
      </c>
      <c r="J7" s="14">
        <v>28940</v>
      </c>
      <c r="K7" s="14">
        <v>25000</v>
      </c>
      <c r="L7" s="14"/>
      <c r="M7" s="14"/>
      <c r="N7" s="14">
        <v>6164</v>
      </c>
      <c r="O7" s="58">
        <f>SUM(B7:N7)</f>
        <v>151862</v>
      </c>
      <c r="P7" s="41">
        <f>B7*0.07</f>
        <v>2265.8300000000004</v>
      </c>
      <c r="Q7" s="14">
        <f>B7*0.03</f>
        <v>971.06999999999994</v>
      </c>
      <c r="R7" s="14">
        <v>7663.32</v>
      </c>
      <c r="S7" s="65">
        <f>SUM(P7:R7)</f>
        <v>10900.220000000001</v>
      </c>
      <c r="T7" s="62">
        <f>O7-S7</f>
        <v>140961.78</v>
      </c>
      <c r="U7" s="15"/>
      <c r="V7" s="41">
        <f>B7/30*30</f>
        <v>32369</v>
      </c>
      <c r="W7" s="14">
        <f>B7/30*15</f>
        <v>16184.5</v>
      </c>
      <c r="X7" s="102">
        <v>0</v>
      </c>
      <c r="Y7" s="14">
        <f>D7/30*30</f>
        <v>31089.999999999996</v>
      </c>
      <c r="Z7" s="42">
        <f>D7/30*15</f>
        <v>15544.999999999998</v>
      </c>
      <c r="AA7" s="49"/>
      <c r="AB7" s="49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</row>
    <row r="8" spans="1:45">
      <c r="A8" s="13" t="s">
        <v>105</v>
      </c>
      <c r="B8" s="14">
        <v>32369</v>
      </c>
      <c r="C8" s="14">
        <v>624</v>
      </c>
      <c r="D8" s="14">
        <v>31090</v>
      </c>
      <c r="E8" s="14">
        <v>11575</v>
      </c>
      <c r="F8" s="14">
        <v>4630</v>
      </c>
      <c r="G8" s="14">
        <v>3470</v>
      </c>
      <c r="H8" s="14"/>
      <c r="I8" s="14">
        <v>8000</v>
      </c>
      <c r="J8" s="14">
        <v>28940</v>
      </c>
      <c r="K8" s="14">
        <v>35000</v>
      </c>
      <c r="L8" s="14"/>
      <c r="M8" s="14">
        <v>30000</v>
      </c>
      <c r="N8" s="14"/>
      <c r="O8" s="58">
        <f t="shared" ref="O8:O45" si="0">SUM(B8:N8)</f>
        <v>185698</v>
      </c>
      <c r="P8" s="41">
        <f t="shared" ref="P8:P45" si="1">B8*0.07</f>
        <v>2265.8300000000004</v>
      </c>
      <c r="Q8" s="14">
        <f t="shared" ref="Q8:Q45" si="2">B8*0.03</f>
        <v>971.06999999999994</v>
      </c>
      <c r="R8" s="14">
        <v>7663.32</v>
      </c>
      <c r="S8" s="65">
        <f t="shared" ref="S8:S45" si="3">SUM(P8:R8)</f>
        <v>10900.220000000001</v>
      </c>
      <c r="T8" s="62">
        <f t="shared" ref="T8:T13" si="4">O8-S8</f>
        <v>174797.78</v>
      </c>
      <c r="U8" s="15"/>
      <c r="V8" s="41">
        <f t="shared" ref="V8:V13" si="5">B8/30*30</f>
        <v>32369</v>
      </c>
      <c r="W8" s="14">
        <f t="shared" ref="W8:W13" si="6">B8/30*15</f>
        <v>16184.5</v>
      </c>
      <c r="X8" s="102">
        <v>0</v>
      </c>
      <c r="Y8" s="14">
        <f t="shared" ref="Y8:Y13" si="7">D8/30*30</f>
        <v>31089.999999999996</v>
      </c>
      <c r="Z8" s="42">
        <f t="shared" ref="Z8:Z13" si="8">D8/30*15</f>
        <v>15544.999999999998</v>
      </c>
      <c r="AA8" s="49"/>
      <c r="AB8" s="49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</row>
    <row r="9" spans="1:45">
      <c r="A9" s="13" t="s">
        <v>106</v>
      </c>
      <c r="B9" s="14">
        <v>32369</v>
      </c>
      <c r="C9" s="14">
        <v>624</v>
      </c>
      <c r="D9" s="14">
        <v>31090</v>
      </c>
      <c r="E9" s="14">
        <v>11575</v>
      </c>
      <c r="F9" s="14">
        <v>4630</v>
      </c>
      <c r="G9" s="14">
        <v>3470</v>
      </c>
      <c r="H9" s="14"/>
      <c r="I9" s="14">
        <v>8000</v>
      </c>
      <c r="J9" s="14">
        <v>28940</v>
      </c>
      <c r="K9" s="14">
        <v>25000</v>
      </c>
      <c r="L9" s="14"/>
      <c r="M9" s="16"/>
      <c r="N9" s="14"/>
      <c r="O9" s="58">
        <f t="shared" si="0"/>
        <v>145698</v>
      </c>
      <c r="P9" s="41">
        <f t="shared" si="1"/>
        <v>2265.8300000000004</v>
      </c>
      <c r="Q9" s="14">
        <f t="shared" si="2"/>
        <v>971.06999999999994</v>
      </c>
      <c r="R9" s="14">
        <v>7663.32</v>
      </c>
      <c r="S9" s="65">
        <f t="shared" si="3"/>
        <v>10900.220000000001</v>
      </c>
      <c r="T9" s="62">
        <f t="shared" si="4"/>
        <v>134797.78</v>
      </c>
      <c r="U9" s="15"/>
      <c r="V9" s="41">
        <f t="shared" si="5"/>
        <v>32369</v>
      </c>
      <c r="W9" s="14">
        <f t="shared" si="6"/>
        <v>16184.5</v>
      </c>
      <c r="X9" s="102">
        <v>0</v>
      </c>
      <c r="Y9" s="14">
        <f t="shared" si="7"/>
        <v>31089.999999999996</v>
      </c>
      <c r="Z9" s="42">
        <f t="shared" si="8"/>
        <v>15544.999999999998</v>
      </c>
      <c r="AA9" s="49"/>
      <c r="AB9" s="49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</row>
    <row r="10" spans="1:45">
      <c r="A10" s="13" t="s">
        <v>107</v>
      </c>
      <c r="B10" s="14">
        <v>32369</v>
      </c>
      <c r="C10" s="14">
        <v>624</v>
      </c>
      <c r="D10" s="14">
        <v>31090</v>
      </c>
      <c r="E10" s="14">
        <v>11575</v>
      </c>
      <c r="F10" s="14">
        <v>4630</v>
      </c>
      <c r="G10" s="14">
        <v>3470</v>
      </c>
      <c r="H10" s="14"/>
      <c r="I10" s="14">
        <v>8000</v>
      </c>
      <c r="J10" s="14">
        <v>28940</v>
      </c>
      <c r="K10" s="14">
        <v>25000</v>
      </c>
      <c r="L10" s="14"/>
      <c r="M10" s="14"/>
      <c r="N10" s="14"/>
      <c r="O10" s="58">
        <f t="shared" si="0"/>
        <v>145698</v>
      </c>
      <c r="P10" s="41">
        <f t="shared" si="1"/>
        <v>2265.8300000000004</v>
      </c>
      <c r="Q10" s="14">
        <f t="shared" si="2"/>
        <v>971.06999999999994</v>
      </c>
      <c r="R10" s="14">
        <v>7663.32</v>
      </c>
      <c r="S10" s="65">
        <f t="shared" si="3"/>
        <v>10900.220000000001</v>
      </c>
      <c r="T10" s="62">
        <f t="shared" si="4"/>
        <v>134797.78</v>
      </c>
      <c r="U10" s="15"/>
      <c r="V10" s="41">
        <f t="shared" si="5"/>
        <v>32369</v>
      </c>
      <c r="W10" s="14">
        <f t="shared" si="6"/>
        <v>16184.5</v>
      </c>
      <c r="X10" s="102">
        <v>0</v>
      </c>
      <c r="Y10" s="14">
        <f t="shared" si="7"/>
        <v>31089.999999999996</v>
      </c>
      <c r="Z10" s="42">
        <f t="shared" si="8"/>
        <v>15544.999999999998</v>
      </c>
      <c r="AA10" s="49"/>
      <c r="AB10" s="49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</row>
    <row r="11" spans="1:45">
      <c r="A11" s="13" t="s">
        <v>83</v>
      </c>
      <c r="B11" s="14">
        <v>32369</v>
      </c>
      <c r="C11" s="14">
        <v>624</v>
      </c>
      <c r="D11" s="14">
        <v>31090</v>
      </c>
      <c r="E11" s="14">
        <v>11575</v>
      </c>
      <c r="F11" s="14">
        <v>4630</v>
      </c>
      <c r="G11" s="14">
        <v>3470</v>
      </c>
      <c r="H11" s="14"/>
      <c r="I11" s="14">
        <v>8000</v>
      </c>
      <c r="J11" s="14">
        <v>28940</v>
      </c>
      <c r="K11" s="14">
        <v>25000</v>
      </c>
      <c r="L11" s="14"/>
      <c r="M11" s="14"/>
      <c r="N11" s="14"/>
      <c r="O11" s="58">
        <f t="shared" si="0"/>
        <v>145698</v>
      </c>
      <c r="P11" s="41">
        <f t="shared" si="1"/>
        <v>2265.8300000000004</v>
      </c>
      <c r="Q11" s="14">
        <f t="shared" si="2"/>
        <v>971.06999999999994</v>
      </c>
      <c r="R11" s="14">
        <v>7663.32</v>
      </c>
      <c r="S11" s="65">
        <f t="shared" si="3"/>
        <v>10900.220000000001</v>
      </c>
      <c r="T11" s="62">
        <f t="shared" si="4"/>
        <v>134797.78</v>
      </c>
      <c r="U11" s="15"/>
      <c r="V11" s="41">
        <f t="shared" si="5"/>
        <v>32369</v>
      </c>
      <c r="W11" s="14">
        <f t="shared" si="6"/>
        <v>16184.5</v>
      </c>
      <c r="X11" s="102">
        <v>0</v>
      </c>
      <c r="Y11" s="14">
        <f t="shared" si="7"/>
        <v>31089.999999999996</v>
      </c>
      <c r="Z11" s="42">
        <f t="shared" si="8"/>
        <v>15544.999999999998</v>
      </c>
      <c r="AA11" s="15"/>
      <c r="AB11" s="15"/>
    </row>
    <row r="12" spans="1:45">
      <c r="A12" s="13" t="s">
        <v>188</v>
      </c>
      <c r="B12" s="14">
        <v>32369</v>
      </c>
      <c r="C12" s="14">
        <v>624</v>
      </c>
      <c r="D12" s="14">
        <v>31090</v>
      </c>
      <c r="E12" s="14">
        <v>11575</v>
      </c>
      <c r="F12" s="14">
        <v>4630</v>
      </c>
      <c r="G12" s="14">
        <v>3470</v>
      </c>
      <c r="H12" s="14"/>
      <c r="I12" s="14">
        <v>8000</v>
      </c>
      <c r="J12" s="14">
        <v>28940</v>
      </c>
      <c r="K12" s="14">
        <v>25000</v>
      </c>
      <c r="L12" s="14"/>
      <c r="M12" s="14"/>
      <c r="N12" s="14"/>
      <c r="O12" s="58">
        <f t="shared" si="0"/>
        <v>145698</v>
      </c>
      <c r="P12" s="41">
        <f t="shared" si="1"/>
        <v>2265.8300000000004</v>
      </c>
      <c r="Q12" s="14">
        <f t="shared" si="2"/>
        <v>971.06999999999994</v>
      </c>
      <c r="R12" s="14">
        <v>7663.32</v>
      </c>
      <c r="S12" s="65">
        <f t="shared" si="3"/>
        <v>10900.220000000001</v>
      </c>
      <c r="T12" s="62">
        <f t="shared" si="4"/>
        <v>134797.78</v>
      </c>
      <c r="U12" s="15"/>
      <c r="V12" s="41">
        <f t="shared" si="5"/>
        <v>32369</v>
      </c>
      <c r="W12" s="14">
        <f t="shared" si="6"/>
        <v>16184.5</v>
      </c>
      <c r="X12" s="102">
        <v>0</v>
      </c>
      <c r="Y12" s="14">
        <f t="shared" si="7"/>
        <v>31089.999999999996</v>
      </c>
      <c r="Z12" s="42">
        <f t="shared" si="8"/>
        <v>15544.999999999998</v>
      </c>
      <c r="AA12" s="15"/>
      <c r="AB12" s="15"/>
    </row>
    <row r="13" spans="1:45">
      <c r="A13" s="13" t="s">
        <v>189</v>
      </c>
      <c r="B13" s="14">
        <v>32369</v>
      </c>
      <c r="C13" s="14">
        <v>624</v>
      </c>
      <c r="D13" s="14">
        <v>31090</v>
      </c>
      <c r="E13" s="14">
        <v>11575</v>
      </c>
      <c r="F13" s="14">
        <v>4630</v>
      </c>
      <c r="G13" s="14">
        <v>3470</v>
      </c>
      <c r="H13" s="14"/>
      <c r="I13" s="14">
        <v>8000</v>
      </c>
      <c r="J13" s="14">
        <v>28940</v>
      </c>
      <c r="K13" s="14">
        <v>25000</v>
      </c>
      <c r="L13" s="14"/>
      <c r="M13" s="14"/>
      <c r="N13" s="14"/>
      <c r="O13" s="58">
        <f t="shared" si="0"/>
        <v>145698</v>
      </c>
      <c r="P13" s="41">
        <f t="shared" si="1"/>
        <v>2265.8300000000004</v>
      </c>
      <c r="Q13" s="14">
        <f t="shared" si="2"/>
        <v>971.06999999999994</v>
      </c>
      <c r="R13" s="14">
        <v>7663.32</v>
      </c>
      <c r="S13" s="65">
        <f t="shared" si="3"/>
        <v>10900.220000000001</v>
      </c>
      <c r="T13" s="62">
        <f t="shared" si="4"/>
        <v>134797.78</v>
      </c>
      <c r="U13" s="15"/>
      <c r="V13" s="41">
        <f t="shared" si="5"/>
        <v>32369</v>
      </c>
      <c r="W13" s="14">
        <f t="shared" si="6"/>
        <v>16184.5</v>
      </c>
      <c r="X13" s="102">
        <v>0</v>
      </c>
      <c r="Y13" s="14">
        <f t="shared" si="7"/>
        <v>31089.999999999996</v>
      </c>
      <c r="Z13" s="42">
        <f t="shared" si="8"/>
        <v>15544.999999999998</v>
      </c>
      <c r="AA13" s="15"/>
      <c r="AB13" s="15"/>
    </row>
    <row r="14" spans="1:45">
      <c r="A14" s="17" t="s">
        <v>20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58"/>
      <c r="P14" s="41"/>
      <c r="Q14" s="14"/>
      <c r="R14" s="14"/>
      <c r="S14" s="65"/>
      <c r="T14" s="62"/>
      <c r="U14" s="15"/>
      <c r="V14" s="41"/>
      <c r="W14" s="14"/>
      <c r="X14" s="102"/>
      <c r="Y14" s="14"/>
      <c r="Z14" s="42"/>
      <c r="AA14" s="15"/>
      <c r="AB14" s="15"/>
    </row>
    <row r="15" spans="1:45">
      <c r="A15" s="13" t="s">
        <v>88</v>
      </c>
      <c r="B15" s="14">
        <v>32369</v>
      </c>
      <c r="C15" s="14">
        <v>624</v>
      </c>
      <c r="D15" s="14">
        <v>31090</v>
      </c>
      <c r="E15" s="14">
        <v>11575</v>
      </c>
      <c r="F15" s="14">
        <v>4630</v>
      </c>
      <c r="G15" s="14">
        <v>3470</v>
      </c>
      <c r="H15" s="14"/>
      <c r="I15" s="14">
        <v>8000</v>
      </c>
      <c r="J15" s="14">
        <v>28940</v>
      </c>
      <c r="K15" s="14">
        <v>25000</v>
      </c>
      <c r="L15" s="14"/>
      <c r="M15" s="16"/>
      <c r="N15" s="14"/>
      <c r="O15" s="58">
        <f t="shared" si="0"/>
        <v>145698</v>
      </c>
      <c r="P15" s="41">
        <f t="shared" si="1"/>
        <v>2265.8300000000004</v>
      </c>
      <c r="Q15" s="14">
        <f t="shared" si="2"/>
        <v>971.06999999999994</v>
      </c>
      <c r="R15" s="14">
        <v>7663.32</v>
      </c>
      <c r="S15" s="65">
        <f t="shared" si="3"/>
        <v>10900.220000000001</v>
      </c>
      <c r="T15" s="62">
        <f>O15-S15</f>
        <v>134797.78</v>
      </c>
      <c r="U15" s="15"/>
      <c r="V15" s="41">
        <f t="shared" ref="V15:V32" si="9">B15/30*30</f>
        <v>32369</v>
      </c>
      <c r="W15" s="14">
        <f t="shared" ref="W15:W32" si="10">B15/30*15</f>
        <v>16184.5</v>
      </c>
      <c r="X15" s="102">
        <v>0</v>
      </c>
      <c r="Y15" s="14">
        <f t="shared" ref="Y15:Y32" si="11">D15/30*30</f>
        <v>31089.999999999996</v>
      </c>
      <c r="Z15" s="42">
        <f t="shared" ref="Z15:Z32" si="12">D15/30*15</f>
        <v>15544.999999999998</v>
      </c>
      <c r="AA15" s="15"/>
      <c r="AB15" s="15"/>
    </row>
    <row r="16" spans="1:45">
      <c r="A16" s="13" t="s">
        <v>89</v>
      </c>
      <c r="B16" s="14">
        <v>32369</v>
      </c>
      <c r="C16" s="14">
        <v>624</v>
      </c>
      <c r="D16" s="14">
        <v>31090</v>
      </c>
      <c r="E16" s="14">
        <v>11575</v>
      </c>
      <c r="F16" s="14">
        <v>4630</v>
      </c>
      <c r="G16" s="14">
        <v>3470</v>
      </c>
      <c r="H16" s="14"/>
      <c r="I16" s="14">
        <v>8000</v>
      </c>
      <c r="J16" s="14">
        <v>28940</v>
      </c>
      <c r="K16" s="14">
        <v>25000</v>
      </c>
      <c r="L16" s="14"/>
      <c r="M16" s="14"/>
      <c r="N16" s="14"/>
      <c r="O16" s="58">
        <f t="shared" si="0"/>
        <v>145698</v>
      </c>
      <c r="P16" s="41">
        <f t="shared" si="1"/>
        <v>2265.8300000000004</v>
      </c>
      <c r="Q16" s="14">
        <f t="shared" si="2"/>
        <v>971.06999999999994</v>
      </c>
      <c r="R16" s="14">
        <v>7663.32</v>
      </c>
      <c r="S16" s="65">
        <f t="shared" si="3"/>
        <v>10900.220000000001</v>
      </c>
      <c r="T16" s="62">
        <f>O16-S16</f>
        <v>134797.78</v>
      </c>
      <c r="U16" s="15"/>
      <c r="V16" s="41">
        <f t="shared" si="9"/>
        <v>32369</v>
      </c>
      <c r="W16" s="14">
        <f t="shared" si="10"/>
        <v>16184.5</v>
      </c>
      <c r="X16" s="102">
        <v>0</v>
      </c>
      <c r="Y16" s="14">
        <f t="shared" si="11"/>
        <v>31089.999999999996</v>
      </c>
      <c r="Z16" s="42">
        <f t="shared" si="12"/>
        <v>15544.999999999998</v>
      </c>
      <c r="AA16" s="15"/>
      <c r="AB16" s="15"/>
    </row>
    <row r="17" spans="1:28">
      <c r="A17" s="13" t="s">
        <v>90</v>
      </c>
      <c r="B17" s="14">
        <v>32369</v>
      </c>
      <c r="C17" s="14">
        <v>624</v>
      </c>
      <c r="D17" s="14">
        <v>31090</v>
      </c>
      <c r="E17" s="14">
        <v>11575</v>
      </c>
      <c r="F17" s="14">
        <v>4630</v>
      </c>
      <c r="G17" s="14">
        <v>3470</v>
      </c>
      <c r="H17" s="14"/>
      <c r="I17" s="14">
        <v>8000</v>
      </c>
      <c r="J17" s="14">
        <v>28940</v>
      </c>
      <c r="K17" s="14">
        <v>25000</v>
      </c>
      <c r="L17" s="14"/>
      <c r="M17" s="14"/>
      <c r="N17" s="14"/>
      <c r="O17" s="58">
        <f t="shared" si="0"/>
        <v>145698</v>
      </c>
      <c r="P17" s="41">
        <f t="shared" si="1"/>
        <v>2265.8300000000004</v>
      </c>
      <c r="Q17" s="14">
        <f t="shared" si="2"/>
        <v>971.06999999999994</v>
      </c>
      <c r="R17" s="14">
        <v>7663.32</v>
      </c>
      <c r="S17" s="65">
        <f t="shared" si="3"/>
        <v>10900.220000000001</v>
      </c>
      <c r="T17" s="62">
        <f>O17-S17</f>
        <v>134797.78</v>
      </c>
      <c r="U17" s="15"/>
      <c r="V17" s="41">
        <f t="shared" si="9"/>
        <v>32369</v>
      </c>
      <c r="W17" s="14">
        <f t="shared" si="10"/>
        <v>16184.5</v>
      </c>
      <c r="X17" s="102">
        <v>0</v>
      </c>
      <c r="Y17" s="14">
        <f t="shared" si="11"/>
        <v>31089.999999999996</v>
      </c>
      <c r="Z17" s="42">
        <f t="shared" si="12"/>
        <v>15544.999999999998</v>
      </c>
      <c r="AA17" s="15"/>
      <c r="AB17" s="15"/>
    </row>
    <row r="18" spans="1:28">
      <c r="A18" s="13" t="s">
        <v>184</v>
      </c>
      <c r="B18" s="14">
        <v>32369</v>
      </c>
      <c r="C18" s="14">
        <v>624</v>
      </c>
      <c r="D18" s="14">
        <v>31090</v>
      </c>
      <c r="E18" s="14">
        <v>11575</v>
      </c>
      <c r="F18" s="14">
        <v>4630</v>
      </c>
      <c r="G18" s="14">
        <v>3470</v>
      </c>
      <c r="H18" s="14"/>
      <c r="I18" s="14">
        <v>8000</v>
      </c>
      <c r="J18" s="14">
        <v>28940</v>
      </c>
      <c r="K18" s="14">
        <v>25000</v>
      </c>
      <c r="L18" s="14"/>
      <c r="M18" s="14"/>
      <c r="N18" s="14"/>
      <c r="O18" s="58">
        <f t="shared" si="0"/>
        <v>145698</v>
      </c>
      <c r="P18" s="41">
        <f t="shared" si="1"/>
        <v>2265.8300000000004</v>
      </c>
      <c r="Q18" s="14">
        <f t="shared" si="2"/>
        <v>971.06999999999994</v>
      </c>
      <c r="R18" s="14">
        <v>7663.32</v>
      </c>
      <c r="S18" s="65">
        <f t="shared" si="3"/>
        <v>10900.220000000001</v>
      </c>
      <c r="T18" s="62">
        <f>O18-S18</f>
        <v>134797.78</v>
      </c>
      <c r="U18" s="15"/>
      <c r="V18" s="41">
        <f t="shared" si="9"/>
        <v>32369</v>
      </c>
      <c r="W18" s="14">
        <f t="shared" si="10"/>
        <v>16184.5</v>
      </c>
      <c r="X18" s="102">
        <v>0</v>
      </c>
      <c r="Y18" s="14">
        <f t="shared" si="11"/>
        <v>31089.999999999996</v>
      </c>
      <c r="Z18" s="42">
        <f t="shared" si="12"/>
        <v>15544.999999999998</v>
      </c>
      <c r="AA18" s="15"/>
      <c r="AB18" s="15"/>
    </row>
    <row r="19" spans="1:28">
      <c r="A19" s="13" t="s">
        <v>93</v>
      </c>
      <c r="B19" s="14">
        <v>32369</v>
      </c>
      <c r="C19" s="14">
        <v>624</v>
      </c>
      <c r="D19" s="14">
        <v>31090</v>
      </c>
      <c r="E19" s="14">
        <v>11575</v>
      </c>
      <c r="F19" s="14">
        <v>4630</v>
      </c>
      <c r="G19" s="14">
        <v>3470</v>
      </c>
      <c r="H19" s="14"/>
      <c r="I19" s="14">
        <v>8000</v>
      </c>
      <c r="J19" s="14">
        <v>28940</v>
      </c>
      <c r="K19" s="14">
        <v>25000</v>
      </c>
      <c r="L19" s="14"/>
      <c r="M19" s="14"/>
      <c r="N19" s="14"/>
      <c r="O19" s="58">
        <f t="shared" si="0"/>
        <v>145698</v>
      </c>
      <c r="P19" s="41">
        <f t="shared" si="1"/>
        <v>2265.8300000000004</v>
      </c>
      <c r="Q19" s="14">
        <f t="shared" si="2"/>
        <v>971.06999999999994</v>
      </c>
      <c r="R19" s="14">
        <v>7663.32</v>
      </c>
      <c r="S19" s="65">
        <f t="shared" si="3"/>
        <v>10900.220000000001</v>
      </c>
      <c r="T19" s="62">
        <f>O19-S19</f>
        <v>134797.78</v>
      </c>
      <c r="U19" s="15"/>
      <c r="V19" s="41">
        <f t="shared" si="9"/>
        <v>32369</v>
      </c>
      <c r="W19" s="14">
        <f t="shared" si="10"/>
        <v>16184.5</v>
      </c>
      <c r="X19" s="102">
        <v>0</v>
      </c>
      <c r="Y19" s="14">
        <f t="shared" si="11"/>
        <v>31089.999999999996</v>
      </c>
      <c r="Z19" s="42">
        <f t="shared" si="12"/>
        <v>15544.999999999998</v>
      </c>
      <c r="AA19" s="15"/>
      <c r="AB19" s="15"/>
    </row>
    <row r="20" spans="1:28">
      <c r="A20" s="13" t="s">
        <v>95</v>
      </c>
      <c r="B20" s="14">
        <v>32369</v>
      </c>
      <c r="C20" s="14">
        <v>624</v>
      </c>
      <c r="D20" s="14">
        <v>31090</v>
      </c>
      <c r="E20" s="14">
        <v>11575</v>
      </c>
      <c r="F20" s="14">
        <v>4630</v>
      </c>
      <c r="G20" s="14">
        <v>3470</v>
      </c>
      <c r="H20" s="14"/>
      <c r="I20" s="14">
        <v>8000</v>
      </c>
      <c r="J20" s="14">
        <v>28940</v>
      </c>
      <c r="K20" s="14">
        <v>25000</v>
      </c>
      <c r="L20" s="14"/>
      <c r="M20" s="14"/>
      <c r="N20" s="14"/>
      <c r="O20" s="58">
        <f t="shared" si="0"/>
        <v>145698</v>
      </c>
      <c r="P20" s="41">
        <f t="shared" si="1"/>
        <v>2265.8300000000004</v>
      </c>
      <c r="Q20" s="14">
        <f t="shared" si="2"/>
        <v>971.06999999999994</v>
      </c>
      <c r="R20" s="14">
        <v>7663.32</v>
      </c>
      <c r="S20" s="65">
        <f t="shared" si="3"/>
        <v>10900.220000000001</v>
      </c>
      <c r="T20" s="62">
        <f t="shared" ref="T20:T32" si="13">O20-S20</f>
        <v>134797.78</v>
      </c>
      <c r="U20" s="15"/>
      <c r="V20" s="41">
        <f t="shared" si="9"/>
        <v>32369</v>
      </c>
      <c r="W20" s="14">
        <f t="shared" si="10"/>
        <v>16184.5</v>
      </c>
      <c r="X20" s="102">
        <v>0</v>
      </c>
      <c r="Y20" s="14">
        <f t="shared" si="11"/>
        <v>31089.999999999996</v>
      </c>
      <c r="Z20" s="42">
        <f t="shared" si="12"/>
        <v>15544.999999999998</v>
      </c>
      <c r="AA20" s="15"/>
      <c r="AB20" s="15"/>
    </row>
    <row r="21" spans="1:28">
      <c r="A21" s="13" t="s">
        <v>94</v>
      </c>
      <c r="B21" s="14">
        <v>32369</v>
      </c>
      <c r="C21" s="14">
        <v>624</v>
      </c>
      <c r="D21" s="14">
        <v>31090</v>
      </c>
      <c r="E21" s="14">
        <v>11575</v>
      </c>
      <c r="F21" s="14">
        <v>4630</v>
      </c>
      <c r="G21" s="14">
        <v>3470</v>
      </c>
      <c r="H21" s="14"/>
      <c r="I21" s="14">
        <v>8000</v>
      </c>
      <c r="J21" s="14">
        <v>28940</v>
      </c>
      <c r="K21" s="14">
        <v>25000</v>
      </c>
      <c r="L21" s="14"/>
      <c r="M21" s="14"/>
      <c r="N21" s="14">
        <v>19090</v>
      </c>
      <c r="O21" s="58">
        <f t="shared" si="0"/>
        <v>164788</v>
      </c>
      <c r="P21" s="41">
        <f t="shared" si="1"/>
        <v>2265.8300000000004</v>
      </c>
      <c r="Q21" s="14">
        <f t="shared" si="2"/>
        <v>971.06999999999994</v>
      </c>
      <c r="R21" s="14">
        <v>7663.32</v>
      </c>
      <c r="S21" s="65">
        <f t="shared" si="3"/>
        <v>10900.220000000001</v>
      </c>
      <c r="T21" s="62">
        <f t="shared" si="13"/>
        <v>153887.78</v>
      </c>
      <c r="U21" s="15"/>
      <c r="V21" s="41">
        <f t="shared" si="9"/>
        <v>32369</v>
      </c>
      <c r="W21" s="14">
        <f t="shared" si="10"/>
        <v>16184.5</v>
      </c>
      <c r="X21" s="102">
        <v>0</v>
      </c>
      <c r="Y21" s="14">
        <f t="shared" si="11"/>
        <v>31089.999999999996</v>
      </c>
      <c r="Z21" s="42">
        <f t="shared" si="12"/>
        <v>15544.999999999998</v>
      </c>
      <c r="AA21" s="15"/>
      <c r="AB21" s="15"/>
    </row>
    <row r="22" spans="1:28">
      <c r="A22" s="13" t="s">
        <v>96</v>
      </c>
      <c r="B22" s="14">
        <v>32369</v>
      </c>
      <c r="C22" s="14">
        <v>624</v>
      </c>
      <c r="D22" s="14">
        <v>31090</v>
      </c>
      <c r="E22" s="14">
        <v>11575</v>
      </c>
      <c r="F22" s="14">
        <v>4630</v>
      </c>
      <c r="G22" s="14">
        <v>3470</v>
      </c>
      <c r="H22" s="14"/>
      <c r="I22" s="14">
        <v>8000</v>
      </c>
      <c r="J22" s="14">
        <v>28940</v>
      </c>
      <c r="K22" s="14">
        <v>25000</v>
      </c>
      <c r="L22" s="14"/>
      <c r="M22" s="14"/>
      <c r="N22" s="14"/>
      <c r="O22" s="58">
        <f t="shared" si="0"/>
        <v>145698</v>
      </c>
      <c r="P22" s="41">
        <f t="shared" si="1"/>
        <v>2265.8300000000004</v>
      </c>
      <c r="Q22" s="14">
        <f t="shared" si="2"/>
        <v>971.06999999999994</v>
      </c>
      <c r="R22" s="14">
        <v>7663.32</v>
      </c>
      <c r="S22" s="65">
        <f t="shared" si="3"/>
        <v>10900.220000000001</v>
      </c>
      <c r="T22" s="62">
        <f t="shared" si="13"/>
        <v>134797.78</v>
      </c>
      <c r="U22" s="15"/>
      <c r="V22" s="41">
        <f t="shared" si="9"/>
        <v>32369</v>
      </c>
      <c r="W22" s="14">
        <f t="shared" si="10"/>
        <v>16184.5</v>
      </c>
      <c r="X22" s="102">
        <v>0</v>
      </c>
      <c r="Y22" s="14">
        <f t="shared" si="11"/>
        <v>31089.999999999996</v>
      </c>
      <c r="Z22" s="42">
        <f t="shared" si="12"/>
        <v>15544.999999999998</v>
      </c>
      <c r="AA22" s="15"/>
      <c r="AB22" s="15"/>
    </row>
    <row r="23" spans="1:28">
      <c r="A23" s="13" t="s">
        <v>98</v>
      </c>
      <c r="B23" s="14">
        <v>32369</v>
      </c>
      <c r="C23" s="14">
        <v>624</v>
      </c>
      <c r="D23" s="14">
        <v>31090</v>
      </c>
      <c r="E23" s="14">
        <v>11575</v>
      </c>
      <c r="F23" s="14">
        <v>4630</v>
      </c>
      <c r="G23" s="14">
        <v>3470</v>
      </c>
      <c r="H23" s="14"/>
      <c r="I23" s="14">
        <v>8000</v>
      </c>
      <c r="J23" s="14">
        <v>28940</v>
      </c>
      <c r="K23" s="14">
        <v>25000</v>
      </c>
      <c r="L23" s="14"/>
      <c r="M23" s="14"/>
      <c r="N23" s="14"/>
      <c r="O23" s="58">
        <f t="shared" si="0"/>
        <v>145698</v>
      </c>
      <c r="P23" s="41">
        <f t="shared" si="1"/>
        <v>2265.8300000000004</v>
      </c>
      <c r="Q23" s="14">
        <f t="shared" si="2"/>
        <v>971.06999999999994</v>
      </c>
      <c r="R23" s="14">
        <v>7663.32</v>
      </c>
      <c r="S23" s="65">
        <f t="shared" si="3"/>
        <v>10900.220000000001</v>
      </c>
      <c r="T23" s="62">
        <f t="shared" si="13"/>
        <v>134797.78</v>
      </c>
      <c r="U23" s="15"/>
      <c r="V23" s="41">
        <f t="shared" si="9"/>
        <v>32369</v>
      </c>
      <c r="W23" s="14">
        <f t="shared" si="10"/>
        <v>16184.5</v>
      </c>
      <c r="X23" s="102">
        <v>0</v>
      </c>
      <c r="Y23" s="14">
        <f t="shared" si="11"/>
        <v>31089.999999999996</v>
      </c>
      <c r="Z23" s="42">
        <f t="shared" si="12"/>
        <v>15544.999999999998</v>
      </c>
      <c r="AA23" s="15"/>
      <c r="AB23" s="15"/>
    </row>
    <row r="24" spans="1:28">
      <c r="A24" s="13" t="s">
        <v>99</v>
      </c>
      <c r="B24" s="14">
        <v>32369</v>
      </c>
      <c r="C24" s="14">
        <v>624</v>
      </c>
      <c r="D24" s="14">
        <v>31090</v>
      </c>
      <c r="E24" s="14">
        <v>11575</v>
      </c>
      <c r="F24" s="14">
        <v>4630</v>
      </c>
      <c r="G24" s="14">
        <v>3470</v>
      </c>
      <c r="H24" s="14"/>
      <c r="I24" s="14">
        <v>8000</v>
      </c>
      <c r="J24" s="14">
        <v>28940</v>
      </c>
      <c r="K24" s="14">
        <v>25000</v>
      </c>
      <c r="L24" s="14"/>
      <c r="M24" s="14"/>
      <c r="N24" s="14"/>
      <c r="O24" s="58">
        <f t="shared" si="0"/>
        <v>145698</v>
      </c>
      <c r="P24" s="41">
        <f t="shared" si="1"/>
        <v>2265.8300000000004</v>
      </c>
      <c r="Q24" s="14">
        <f t="shared" si="2"/>
        <v>971.06999999999994</v>
      </c>
      <c r="R24" s="14">
        <v>7663.32</v>
      </c>
      <c r="S24" s="65">
        <f t="shared" si="3"/>
        <v>10900.220000000001</v>
      </c>
      <c r="T24" s="62">
        <f t="shared" si="13"/>
        <v>134797.78</v>
      </c>
      <c r="U24" s="15"/>
      <c r="V24" s="41">
        <f t="shared" si="9"/>
        <v>32369</v>
      </c>
      <c r="W24" s="14">
        <f t="shared" si="10"/>
        <v>16184.5</v>
      </c>
      <c r="X24" s="102">
        <v>0</v>
      </c>
      <c r="Y24" s="14">
        <f t="shared" si="11"/>
        <v>31089.999999999996</v>
      </c>
      <c r="Z24" s="42">
        <f t="shared" si="12"/>
        <v>15544.999999999998</v>
      </c>
      <c r="AA24" s="15"/>
      <c r="AB24" s="15"/>
    </row>
    <row r="25" spans="1:28">
      <c r="A25" s="13" t="s">
        <v>100</v>
      </c>
      <c r="B25" s="14">
        <v>32369</v>
      </c>
      <c r="C25" s="14">
        <v>624</v>
      </c>
      <c r="D25" s="14">
        <v>31090</v>
      </c>
      <c r="E25" s="14">
        <v>11575</v>
      </c>
      <c r="F25" s="14">
        <v>4630</v>
      </c>
      <c r="G25" s="14">
        <v>3470</v>
      </c>
      <c r="H25" s="14"/>
      <c r="I25" s="14">
        <v>8000</v>
      </c>
      <c r="J25" s="14">
        <v>28940</v>
      </c>
      <c r="K25" s="14">
        <v>25000</v>
      </c>
      <c r="L25" s="14"/>
      <c r="M25" s="14"/>
      <c r="N25" s="14"/>
      <c r="O25" s="58">
        <f t="shared" si="0"/>
        <v>145698</v>
      </c>
      <c r="P25" s="41">
        <f t="shared" si="1"/>
        <v>2265.8300000000004</v>
      </c>
      <c r="Q25" s="14">
        <f t="shared" si="2"/>
        <v>971.06999999999994</v>
      </c>
      <c r="R25" s="14">
        <v>7663.32</v>
      </c>
      <c r="S25" s="65">
        <f t="shared" si="3"/>
        <v>10900.220000000001</v>
      </c>
      <c r="T25" s="62">
        <f t="shared" si="13"/>
        <v>134797.78</v>
      </c>
      <c r="U25" s="15"/>
      <c r="V25" s="41">
        <f t="shared" si="9"/>
        <v>32369</v>
      </c>
      <c r="W25" s="14">
        <f t="shared" si="10"/>
        <v>16184.5</v>
      </c>
      <c r="X25" s="102">
        <v>0</v>
      </c>
      <c r="Y25" s="14">
        <f t="shared" si="11"/>
        <v>31089.999999999996</v>
      </c>
      <c r="Z25" s="42">
        <f t="shared" si="12"/>
        <v>15544.999999999998</v>
      </c>
      <c r="AA25" s="15"/>
      <c r="AB25" s="15"/>
    </row>
    <row r="26" spans="1:28">
      <c r="A26" s="13" t="s">
        <v>101</v>
      </c>
      <c r="B26" s="14">
        <v>32369</v>
      </c>
      <c r="C26" s="14">
        <v>624</v>
      </c>
      <c r="D26" s="14">
        <v>31090</v>
      </c>
      <c r="E26" s="14">
        <v>11575</v>
      </c>
      <c r="F26" s="14">
        <v>4630</v>
      </c>
      <c r="G26" s="14">
        <v>3470</v>
      </c>
      <c r="H26" s="14"/>
      <c r="I26" s="14">
        <v>8000</v>
      </c>
      <c r="J26" s="14">
        <v>28940</v>
      </c>
      <c r="K26" s="14">
        <v>40000</v>
      </c>
      <c r="L26" s="14"/>
      <c r="M26" s="14">
        <v>51226</v>
      </c>
      <c r="N26" s="14"/>
      <c r="O26" s="58">
        <f t="shared" si="0"/>
        <v>211924</v>
      </c>
      <c r="P26" s="41">
        <f t="shared" si="1"/>
        <v>2265.8300000000004</v>
      </c>
      <c r="Q26" s="14">
        <f t="shared" si="2"/>
        <v>971.06999999999994</v>
      </c>
      <c r="R26" s="14">
        <v>7663.32</v>
      </c>
      <c r="S26" s="65">
        <f t="shared" si="3"/>
        <v>10900.220000000001</v>
      </c>
      <c r="T26" s="62">
        <f t="shared" si="13"/>
        <v>201023.78</v>
      </c>
      <c r="U26" s="15"/>
      <c r="V26" s="41">
        <f t="shared" si="9"/>
        <v>32369</v>
      </c>
      <c r="W26" s="14">
        <f t="shared" si="10"/>
        <v>16184.5</v>
      </c>
      <c r="X26" s="102">
        <v>0</v>
      </c>
      <c r="Y26" s="14">
        <f t="shared" si="11"/>
        <v>31089.999999999996</v>
      </c>
      <c r="Z26" s="42">
        <f t="shared" si="12"/>
        <v>15544.999999999998</v>
      </c>
      <c r="AA26" s="15"/>
      <c r="AB26" s="15"/>
    </row>
    <row r="27" spans="1:28">
      <c r="A27" s="13" t="s">
        <v>102</v>
      </c>
      <c r="B27" s="14">
        <v>32369</v>
      </c>
      <c r="C27" s="14">
        <v>624</v>
      </c>
      <c r="D27" s="14">
        <v>31090</v>
      </c>
      <c r="E27" s="14">
        <v>11575</v>
      </c>
      <c r="F27" s="14">
        <v>4630</v>
      </c>
      <c r="G27" s="14">
        <v>3470</v>
      </c>
      <c r="H27" s="14"/>
      <c r="I27" s="14">
        <v>8000</v>
      </c>
      <c r="J27" s="14">
        <v>28940</v>
      </c>
      <c r="K27" s="14">
        <v>25000</v>
      </c>
      <c r="L27" s="14"/>
      <c r="M27" s="14"/>
      <c r="N27" s="14"/>
      <c r="O27" s="58">
        <f t="shared" si="0"/>
        <v>145698</v>
      </c>
      <c r="P27" s="41">
        <f t="shared" si="1"/>
        <v>2265.8300000000004</v>
      </c>
      <c r="Q27" s="14">
        <f t="shared" si="2"/>
        <v>971.06999999999994</v>
      </c>
      <c r="R27" s="14">
        <v>7663.32</v>
      </c>
      <c r="S27" s="65">
        <f t="shared" si="3"/>
        <v>10900.220000000001</v>
      </c>
      <c r="T27" s="62">
        <f t="shared" si="13"/>
        <v>134797.78</v>
      </c>
      <c r="U27" s="15"/>
      <c r="V27" s="41">
        <f t="shared" si="9"/>
        <v>32369</v>
      </c>
      <c r="W27" s="14">
        <f t="shared" si="10"/>
        <v>16184.5</v>
      </c>
      <c r="X27" s="102">
        <v>0</v>
      </c>
      <c r="Y27" s="14">
        <f t="shared" si="11"/>
        <v>31089.999999999996</v>
      </c>
      <c r="Z27" s="42">
        <f t="shared" si="12"/>
        <v>15544.999999999998</v>
      </c>
      <c r="AA27" s="15"/>
      <c r="AB27" s="15"/>
    </row>
    <row r="28" spans="1:28">
      <c r="A28" s="13" t="s">
        <v>97</v>
      </c>
      <c r="B28" s="14">
        <v>32369</v>
      </c>
      <c r="C28" s="14">
        <v>624</v>
      </c>
      <c r="D28" s="14">
        <v>31090</v>
      </c>
      <c r="E28" s="14">
        <v>11575</v>
      </c>
      <c r="F28" s="14">
        <v>4630</v>
      </c>
      <c r="G28" s="14">
        <v>3470</v>
      </c>
      <c r="H28" s="14"/>
      <c r="I28" s="14">
        <v>8000</v>
      </c>
      <c r="J28" s="14">
        <v>28940</v>
      </c>
      <c r="K28" s="14">
        <v>25000</v>
      </c>
      <c r="L28" s="14"/>
      <c r="M28" s="14"/>
      <c r="N28" s="14"/>
      <c r="O28" s="58">
        <f t="shared" si="0"/>
        <v>145698</v>
      </c>
      <c r="P28" s="41">
        <f t="shared" si="1"/>
        <v>2265.8300000000004</v>
      </c>
      <c r="Q28" s="14">
        <f t="shared" si="2"/>
        <v>971.06999999999994</v>
      </c>
      <c r="R28" s="14">
        <v>7663.32</v>
      </c>
      <c r="S28" s="65">
        <f t="shared" si="3"/>
        <v>10900.220000000001</v>
      </c>
      <c r="T28" s="62">
        <f t="shared" si="13"/>
        <v>134797.78</v>
      </c>
      <c r="U28" s="15"/>
      <c r="V28" s="41">
        <f t="shared" si="9"/>
        <v>32369</v>
      </c>
      <c r="W28" s="14">
        <f t="shared" si="10"/>
        <v>16184.5</v>
      </c>
      <c r="X28" s="102">
        <v>0</v>
      </c>
      <c r="Y28" s="14">
        <f t="shared" si="11"/>
        <v>31089.999999999996</v>
      </c>
      <c r="Z28" s="42">
        <f t="shared" si="12"/>
        <v>15544.999999999998</v>
      </c>
      <c r="AA28" s="15"/>
      <c r="AB28" s="15"/>
    </row>
    <row r="29" spans="1:28">
      <c r="A29" s="13" t="s">
        <v>92</v>
      </c>
      <c r="B29" s="14">
        <v>32369</v>
      </c>
      <c r="C29" s="14">
        <v>624</v>
      </c>
      <c r="D29" s="14">
        <v>31090</v>
      </c>
      <c r="E29" s="14">
        <v>11575</v>
      </c>
      <c r="F29" s="14">
        <v>4630</v>
      </c>
      <c r="G29" s="14">
        <v>3470</v>
      </c>
      <c r="H29" s="14"/>
      <c r="I29" s="14">
        <v>8000</v>
      </c>
      <c r="J29" s="14">
        <v>28940</v>
      </c>
      <c r="K29" s="14">
        <v>25000</v>
      </c>
      <c r="L29" s="14"/>
      <c r="M29" s="14"/>
      <c r="N29" s="14"/>
      <c r="O29" s="58">
        <f t="shared" si="0"/>
        <v>145698</v>
      </c>
      <c r="P29" s="41">
        <f t="shared" si="1"/>
        <v>2265.8300000000004</v>
      </c>
      <c r="Q29" s="14">
        <f t="shared" si="2"/>
        <v>971.06999999999994</v>
      </c>
      <c r="R29" s="14">
        <v>7663.32</v>
      </c>
      <c r="S29" s="65">
        <f t="shared" si="3"/>
        <v>10900.220000000001</v>
      </c>
      <c r="T29" s="62">
        <f t="shared" si="13"/>
        <v>134797.78</v>
      </c>
      <c r="U29" s="15"/>
      <c r="V29" s="41">
        <f t="shared" si="9"/>
        <v>32369</v>
      </c>
      <c r="W29" s="14">
        <f t="shared" si="10"/>
        <v>16184.5</v>
      </c>
      <c r="X29" s="102">
        <v>0</v>
      </c>
      <c r="Y29" s="14">
        <f t="shared" si="11"/>
        <v>31089.999999999996</v>
      </c>
      <c r="Z29" s="42">
        <f t="shared" si="12"/>
        <v>15544.999999999998</v>
      </c>
      <c r="AA29" s="15"/>
      <c r="AB29" s="15"/>
    </row>
    <row r="30" spans="1:28">
      <c r="A30" s="13" t="s">
        <v>185</v>
      </c>
      <c r="B30" s="14">
        <v>32369</v>
      </c>
      <c r="C30" s="14">
        <v>624</v>
      </c>
      <c r="D30" s="14">
        <v>31090</v>
      </c>
      <c r="E30" s="14">
        <v>11575</v>
      </c>
      <c r="F30" s="14">
        <v>4630</v>
      </c>
      <c r="G30" s="14">
        <v>3470</v>
      </c>
      <c r="H30" s="14"/>
      <c r="I30" s="14">
        <v>8000</v>
      </c>
      <c r="J30" s="14">
        <v>28940</v>
      </c>
      <c r="K30" s="14">
        <v>25000</v>
      </c>
      <c r="L30" s="14"/>
      <c r="M30" s="14"/>
      <c r="N30" s="14"/>
      <c r="O30" s="58">
        <f t="shared" si="0"/>
        <v>145698</v>
      </c>
      <c r="P30" s="41">
        <f t="shared" si="1"/>
        <v>2265.8300000000004</v>
      </c>
      <c r="Q30" s="14">
        <f t="shared" si="2"/>
        <v>971.06999999999994</v>
      </c>
      <c r="R30" s="14">
        <v>7663.32</v>
      </c>
      <c r="S30" s="65">
        <f t="shared" si="3"/>
        <v>10900.220000000001</v>
      </c>
      <c r="T30" s="62">
        <f t="shared" si="13"/>
        <v>134797.78</v>
      </c>
      <c r="U30" s="15"/>
      <c r="V30" s="41">
        <f t="shared" si="9"/>
        <v>32369</v>
      </c>
      <c r="W30" s="14">
        <f t="shared" si="10"/>
        <v>16184.5</v>
      </c>
      <c r="X30" s="102">
        <v>0</v>
      </c>
      <c r="Y30" s="14">
        <f t="shared" si="11"/>
        <v>31089.999999999996</v>
      </c>
      <c r="Z30" s="42">
        <f t="shared" si="12"/>
        <v>15544.999999999998</v>
      </c>
      <c r="AA30" s="15"/>
      <c r="AB30" s="15"/>
    </row>
    <row r="31" spans="1:28">
      <c r="A31" s="13" t="s">
        <v>91</v>
      </c>
      <c r="B31" s="14">
        <v>32369</v>
      </c>
      <c r="C31" s="14">
        <v>624</v>
      </c>
      <c r="D31" s="14">
        <v>31090</v>
      </c>
      <c r="E31" s="14">
        <v>11575</v>
      </c>
      <c r="F31" s="14">
        <v>4630</v>
      </c>
      <c r="G31" s="14">
        <v>3470</v>
      </c>
      <c r="H31" s="14"/>
      <c r="I31" s="14">
        <v>8000</v>
      </c>
      <c r="J31" s="14">
        <v>28940</v>
      </c>
      <c r="K31" s="14">
        <v>25000</v>
      </c>
      <c r="L31" s="14"/>
      <c r="M31" s="14"/>
      <c r="N31" s="14"/>
      <c r="O31" s="58">
        <f t="shared" si="0"/>
        <v>145698</v>
      </c>
      <c r="P31" s="41">
        <f t="shared" si="1"/>
        <v>2265.8300000000004</v>
      </c>
      <c r="Q31" s="14">
        <f t="shared" si="2"/>
        <v>971.06999999999994</v>
      </c>
      <c r="R31" s="14">
        <v>7663.32</v>
      </c>
      <c r="S31" s="65">
        <f t="shared" si="3"/>
        <v>10900.220000000001</v>
      </c>
      <c r="T31" s="62">
        <f t="shared" si="13"/>
        <v>134797.78</v>
      </c>
      <c r="U31" s="15"/>
      <c r="V31" s="41">
        <f t="shared" si="9"/>
        <v>32369</v>
      </c>
      <c r="W31" s="14">
        <f t="shared" si="10"/>
        <v>16184.5</v>
      </c>
      <c r="X31" s="102">
        <v>0</v>
      </c>
      <c r="Y31" s="14">
        <f t="shared" si="11"/>
        <v>31089.999999999996</v>
      </c>
      <c r="Z31" s="42">
        <f t="shared" si="12"/>
        <v>15544.999999999998</v>
      </c>
      <c r="AA31" s="15"/>
      <c r="AB31" s="15"/>
    </row>
    <row r="32" spans="1:28">
      <c r="A32" s="13" t="s">
        <v>186</v>
      </c>
      <c r="B32" s="14">
        <v>32369</v>
      </c>
      <c r="C32" s="14">
        <v>624</v>
      </c>
      <c r="D32" s="14">
        <v>31090</v>
      </c>
      <c r="E32" s="14">
        <v>11575</v>
      </c>
      <c r="F32" s="14">
        <v>4630</v>
      </c>
      <c r="G32" s="14">
        <v>3470</v>
      </c>
      <c r="H32" s="14"/>
      <c r="I32" s="14">
        <v>8000</v>
      </c>
      <c r="J32" s="14">
        <v>28940</v>
      </c>
      <c r="K32" s="14">
        <v>25000</v>
      </c>
      <c r="L32" s="14"/>
      <c r="M32" s="14"/>
      <c r="N32" s="14"/>
      <c r="O32" s="58">
        <f t="shared" si="0"/>
        <v>145698</v>
      </c>
      <c r="P32" s="41">
        <f t="shared" si="1"/>
        <v>2265.8300000000004</v>
      </c>
      <c r="Q32" s="14">
        <f t="shared" si="2"/>
        <v>971.06999999999994</v>
      </c>
      <c r="R32" s="14">
        <v>7663.32</v>
      </c>
      <c r="S32" s="65">
        <f t="shared" si="3"/>
        <v>10900.220000000001</v>
      </c>
      <c r="T32" s="62">
        <f t="shared" si="13"/>
        <v>134797.78</v>
      </c>
      <c r="U32" s="15"/>
      <c r="V32" s="41">
        <f t="shared" si="9"/>
        <v>32369</v>
      </c>
      <c r="W32" s="14">
        <f t="shared" si="10"/>
        <v>16184.5</v>
      </c>
      <c r="X32" s="102">
        <v>0</v>
      </c>
      <c r="Y32" s="14">
        <f t="shared" si="11"/>
        <v>31089.999999999996</v>
      </c>
      <c r="Z32" s="42">
        <f t="shared" si="12"/>
        <v>15544.999999999998</v>
      </c>
      <c r="AA32" s="15"/>
      <c r="AB32" s="15"/>
    </row>
    <row r="33" spans="1:28">
      <c r="A33" s="17" t="s">
        <v>21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58"/>
      <c r="P33" s="41"/>
      <c r="Q33" s="14"/>
      <c r="R33" s="14"/>
      <c r="S33" s="65"/>
      <c r="T33" s="62"/>
      <c r="U33" s="15"/>
      <c r="V33" s="41"/>
      <c r="W33" s="14"/>
      <c r="X33" s="102"/>
      <c r="Y33" s="14"/>
      <c r="Z33" s="42"/>
      <c r="AA33" s="15"/>
      <c r="AB33" s="15"/>
    </row>
    <row r="34" spans="1:28">
      <c r="A34" s="13" t="s">
        <v>81</v>
      </c>
      <c r="B34" s="14">
        <v>32369</v>
      </c>
      <c r="C34" s="14">
        <v>624</v>
      </c>
      <c r="D34" s="14">
        <v>31090</v>
      </c>
      <c r="E34" s="14">
        <v>11575</v>
      </c>
      <c r="F34" s="14">
        <v>4630</v>
      </c>
      <c r="G34" s="14">
        <v>3470</v>
      </c>
      <c r="H34" s="14"/>
      <c r="I34" s="14">
        <v>8000</v>
      </c>
      <c r="J34" s="14">
        <v>28940</v>
      </c>
      <c r="K34" s="14">
        <v>30000</v>
      </c>
      <c r="L34" s="14"/>
      <c r="M34" s="14">
        <v>9065</v>
      </c>
      <c r="N34" s="14"/>
      <c r="O34" s="58">
        <f t="shared" si="0"/>
        <v>159763</v>
      </c>
      <c r="P34" s="41">
        <f t="shared" si="1"/>
        <v>2265.8300000000004</v>
      </c>
      <c r="Q34" s="14">
        <f t="shared" si="2"/>
        <v>971.06999999999994</v>
      </c>
      <c r="R34" s="14">
        <v>7663.32</v>
      </c>
      <c r="S34" s="65">
        <f t="shared" si="3"/>
        <v>10900.220000000001</v>
      </c>
      <c r="T34" s="62">
        <f>O34-S34</f>
        <v>148862.78</v>
      </c>
      <c r="U34" s="15"/>
      <c r="V34" s="41">
        <f t="shared" ref="V34:V35" si="14">B34/30*30</f>
        <v>32369</v>
      </c>
      <c r="W34" s="14">
        <f t="shared" ref="W34:W35" si="15">B34/30*15</f>
        <v>16184.5</v>
      </c>
      <c r="X34" s="102">
        <v>0</v>
      </c>
      <c r="Y34" s="14">
        <f t="shared" ref="Y34:Y35" si="16">D34/30*30</f>
        <v>31089.999999999996</v>
      </c>
      <c r="Z34" s="42">
        <f t="shared" ref="Z34:Z35" si="17">D34/30*15</f>
        <v>15544.999999999998</v>
      </c>
      <c r="AA34" s="15"/>
      <c r="AB34" s="15"/>
    </row>
    <row r="35" spans="1:28">
      <c r="A35" s="13" t="s">
        <v>110</v>
      </c>
      <c r="B35" s="14">
        <v>32369</v>
      </c>
      <c r="C35" s="14">
        <v>624</v>
      </c>
      <c r="D35" s="14">
        <v>31090</v>
      </c>
      <c r="E35" s="14">
        <v>11575</v>
      </c>
      <c r="F35" s="14">
        <v>4630</v>
      </c>
      <c r="G35" s="14">
        <v>3470</v>
      </c>
      <c r="H35" s="14"/>
      <c r="I35" s="14">
        <v>8000</v>
      </c>
      <c r="J35" s="14">
        <v>28940</v>
      </c>
      <c r="K35" s="14">
        <v>25000</v>
      </c>
      <c r="L35" s="14"/>
      <c r="M35" s="16"/>
      <c r="N35" s="14">
        <v>2642</v>
      </c>
      <c r="O35" s="58">
        <f t="shared" si="0"/>
        <v>148340</v>
      </c>
      <c r="P35" s="41">
        <f t="shared" si="1"/>
        <v>2265.8300000000004</v>
      </c>
      <c r="Q35" s="14">
        <f t="shared" si="2"/>
        <v>971.06999999999994</v>
      </c>
      <c r="R35" s="14">
        <v>7663.32</v>
      </c>
      <c r="S35" s="65">
        <f t="shared" si="3"/>
        <v>10900.220000000001</v>
      </c>
      <c r="T35" s="62">
        <f>O35-S35</f>
        <v>137439.78</v>
      </c>
      <c r="U35" s="15"/>
      <c r="V35" s="41">
        <f t="shared" si="14"/>
        <v>32369</v>
      </c>
      <c r="W35" s="14">
        <f t="shared" si="15"/>
        <v>16184.5</v>
      </c>
      <c r="X35" s="102">
        <v>0</v>
      </c>
      <c r="Y35" s="14">
        <f t="shared" si="16"/>
        <v>31089.999999999996</v>
      </c>
      <c r="Z35" s="42">
        <f t="shared" si="17"/>
        <v>15544.999999999998</v>
      </c>
      <c r="AA35" s="15"/>
      <c r="AB35" s="15"/>
    </row>
    <row r="36" spans="1:28">
      <c r="A36" s="18" t="s">
        <v>22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58"/>
      <c r="P36" s="41"/>
      <c r="Q36" s="14"/>
      <c r="R36" s="14"/>
      <c r="S36" s="65"/>
      <c r="T36" s="62"/>
      <c r="U36" s="15"/>
      <c r="V36" s="41"/>
      <c r="W36" s="14"/>
      <c r="X36" s="102"/>
      <c r="Y36" s="14"/>
      <c r="Z36" s="42"/>
      <c r="AA36" s="15"/>
      <c r="AB36" s="15"/>
    </row>
    <row r="37" spans="1:28">
      <c r="A37" s="13" t="s">
        <v>84</v>
      </c>
      <c r="B37" s="14">
        <v>32369</v>
      </c>
      <c r="C37" s="14">
        <v>624</v>
      </c>
      <c r="D37" s="14">
        <v>31090</v>
      </c>
      <c r="E37" s="14">
        <v>11575</v>
      </c>
      <c r="F37" s="14">
        <v>4630</v>
      </c>
      <c r="G37" s="14">
        <v>3470</v>
      </c>
      <c r="H37" s="14"/>
      <c r="I37" s="14">
        <v>8000</v>
      </c>
      <c r="J37" s="14">
        <v>28940</v>
      </c>
      <c r="K37" s="14">
        <v>25000</v>
      </c>
      <c r="L37" s="14"/>
      <c r="M37" s="14"/>
      <c r="N37" s="14"/>
      <c r="O37" s="58">
        <f t="shared" si="0"/>
        <v>145698</v>
      </c>
      <c r="P37" s="41">
        <f t="shared" si="1"/>
        <v>2265.8300000000004</v>
      </c>
      <c r="Q37" s="14">
        <f t="shared" si="2"/>
        <v>971.06999999999994</v>
      </c>
      <c r="R37" s="14">
        <v>7663.32</v>
      </c>
      <c r="S37" s="65">
        <f t="shared" si="3"/>
        <v>10900.220000000001</v>
      </c>
      <c r="T37" s="62">
        <f>O37-S37</f>
        <v>134797.78</v>
      </c>
      <c r="U37" s="15"/>
      <c r="V37" s="41">
        <f t="shared" ref="V37:V38" si="18">B37/30*30</f>
        <v>32369</v>
      </c>
      <c r="W37" s="14">
        <f t="shared" ref="W37:W38" si="19">B37/30*15</f>
        <v>16184.5</v>
      </c>
      <c r="X37" s="102">
        <v>0</v>
      </c>
      <c r="Y37" s="14">
        <f t="shared" ref="Y37:Y38" si="20">D37/30*30</f>
        <v>31089.999999999996</v>
      </c>
      <c r="Z37" s="42">
        <f t="shared" ref="Z37:Z38" si="21">D37/30*15</f>
        <v>15544.999999999998</v>
      </c>
      <c r="AA37" s="15"/>
      <c r="AB37" s="15"/>
    </row>
    <row r="38" spans="1:28">
      <c r="A38" s="13" t="s">
        <v>111</v>
      </c>
      <c r="B38" s="14">
        <v>32369</v>
      </c>
      <c r="C38" s="14">
        <v>624</v>
      </c>
      <c r="D38" s="14">
        <v>31090</v>
      </c>
      <c r="E38" s="14">
        <v>11575</v>
      </c>
      <c r="F38" s="14">
        <v>4630</v>
      </c>
      <c r="G38" s="14">
        <v>3470</v>
      </c>
      <c r="H38" s="14"/>
      <c r="I38" s="14">
        <v>8000</v>
      </c>
      <c r="J38" s="14">
        <v>28940</v>
      </c>
      <c r="K38" s="14">
        <v>25000</v>
      </c>
      <c r="L38" s="14"/>
      <c r="M38" s="16"/>
      <c r="N38" s="14"/>
      <c r="O38" s="58">
        <f t="shared" si="0"/>
        <v>145698</v>
      </c>
      <c r="P38" s="41">
        <f t="shared" si="1"/>
        <v>2265.8300000000004</v>
      </c>
      <c r="Q38" s="14">
        <f t="shared" si="2"/>
        <v>971.06999999999994</v>
      </c>
      <c r="R38" s="14">
        <v>7663.32</v>
      </c>
      <c r="S38" s="65">
        <f t="shared" si="3"/>
        <v>10900.220000000001</v>
      </c>
      <c r="T38" s="62">
        <f>O38-S38</f>
        <v>134797.78</v>
      </c>
      <c r="U38" s="15"/>
      <c r="V38" s="41">
        <f t="shared" si="18"/>
        <v>32369</v>
      </c>
      <c r="W38" s="14">
        <f t="shared" si="19"/>
        <v>16184.5</v>
      </c>
      <c r="X38" s="102">
        <v>0</v>
      </c>
      <c r="Y38" s="14">
        <f t="shared" si="20"/>
        <v>31089.999999999996</v>
      </c>
      <c r="Z38" s="42">
        <f t="shared" si="21"/>
        <v>15544.999999999998</v>
      </c>
      <c r="AA38" s="15"/>
      <c r="AB38" s="15"/>
    </row>
    <row r="39" spans="1:28">
      <c r="A39" s="17" t="s">
        <v>23</v>
      </c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58"/>
      <c r="P39" s="41"/>
      <c r="Q39" s="14"/>
      <c r="R39" s="14"/>
      <c r="S39" s="65"/>
      <c r="T39" s="62"/>
      <c r="U39" s="15"/>
      <c r="V39" s="41"/>
      <c r="W39" s="14"/>
      <c r="X39" s="102"/>
      <c r="Y39" s="14"/>
      <c r="Z39" s="42"/>
      <c r="AA39" s="15"/>
      <c r="AB39" s="15"/>
    </row>
    <row r="40" spans="1:28">
      <c r="A40" s="13" t="s">
        <v>69</v>
      </c>
      <c r="B40" s="14">
        <v>32369</v>
      </c>
      <c r="C40" s="14">
        <v>624</v>
      </c>
      <c r="D40" s="14">
        <v>31090</v>
      </c>
      <c r="E40" s="14">
        <v>11575</v>
      </c>
      <c r="F40" s="14">
        <v>4630</v>
      </c>
      <c r="G40" s="14">
        <v>3470</v>
      </c>
      <c r="H40" s="14"/>
      <c r="I40" s="14">
        <v>8000</v>
      </c>
      <c r="J40" s="14">
        <v>28940</v>
      </c>
      <c r="K40" s="14">
        <v>25000</v>
      </c>
      <c r="L40" s="14"/>
      <c r="M40" s="14"/>
      <c r="N40" s="14"/>
      <c r="O40" s="58">
        <f t="shared" si="0"/>
        <v>145698</v>
      </c>
      <c r="P40" s="41">
        <f t="shared" si="1"/>
        <v>2265.8300000000004</v>
      </c>
      <c r="Q40" s="14">
        <f t="shared" si="2"/>
        <v>971.06999999999994</v>
      </c>
      <c r="R40" s="14">
        <v>7663.32</v>
      </c>
      <c r="S40" s="65">
        <f t="shared" si="3"/>
        <v>10900.220000000001</v>
      </c>
      <c r="T40" s="62">
        <f>O40-S40</f>
        <v>134797.78</v>
      </c>
      <c r="U40" s="15"/>
      <c r="V40" s="41">
        <f t="shared" ref="V40" si="22">B40/30*30</f>
        <v>32369</v>
      </c>
      <c r="W40" s="14">
        <f t="shared" ref="W40" si="23">B40/30*15</f>
        <v>16184.5</v>
      </c>
      <c r="X40" s="102">
        <v>0</v>
      </c>
      <c r="Y40" s="14">
        <f t="shared" ref="Y40" si="24">D40/30*30</f>
        <v>31089.999999999996</v>
      </c>
      <c r="Z40" s="42">
        <f t="shared" ref="Z40" si="25">D40/30*15</f>
        <v>15544.999999999998</v>
      </c>
      <c r="AA40" s="15"/>
      <c r="AB40" s="15"/>
    </row>
    <row r="41" spans="1:28">
      <c r="A41" s="19" t="s">
        <v>24</v>
      </c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58"/>
      <c r="P41" s="41"/>
      <c r="Q41" s="14"/>
      <c r="R41" s="14"/>
      <c r="S41" s="65"/>
      <c r="T41" s="62"/>
      <c r="U41" s="15"/>
      <c r="V41" s="41"/>
      <c r="W41" s="14"/>
      <c r="X41" s="102"/>
      <c r="Y41" s="14"/>
      <c r="Z41" s="42"/>
      <c r="AA41" s="15"/>
      <c r="AB41" s="15"/>
    </row>
    <row r="42" spans="1:28">
      <c r="A42" s="13" t="s">
        <v>82</v>
      </c>
      <c r="B42" s="14">
        <v>32369</v>
      </c>
      <c r="C42" s="14">
        <v>624</v>
      </c>
      <c r="D42" s="14">
        <v>31090</v>
      </c>
      <c r="E42" s="14">
        <v>11575</v>
      </c>
      <c r="F42" s="14">
        <v>4630</v>
      </c>
      <c r="G42" s="14">
        <v>3470</v>
      </c>
      <c r="H42" s="14"/>
      <c r="I42" s="14">
        <v>8000</v>
      </c>
      <c r="J42" s="14">
        <v>28940</v>
      </c>
      <c r="K42" s="14">
        <v>25000</v>
      </c>
      <c r="L42" s="14"/>
      <c r="M42" s="14"/>
      <c r="N42" s="14"/>
      <c r="O42" s="58">
        <f t="shared" si="0"/>
        <v>145698</v>
      </c>
      <c r="P42" s="41">
        <f t="shared" si="1"/>
        <v>2265.8300000000004</v>
      </c>
      <c r="Q42" s="14">
        <f t="shared" si="2"/>
        <v>971.06999999999994</v>
      </c>
      <c r="R42" s="14">
        <v>7663.32</v>
      </c>
      <c r="S42" s="65">
        <f t="shared" si="3"/>
        <v>10900.220000000001</v>
      </c>
      <c r="T42" s="62">
        <f>O42-S42</f>
        <v>134797.78</v>
      </c>
      <c r="U42" s="15"/>
      <c r="V42" s="41">
        <f t="shared" ref="V42:V43" si="26">B42/30*30</f>
        <v>32369</v>
      </c>
      <c r="W42" s="14">
        <f t="shared" ref="W42:W43" si="27">B42/30*15</f>
        <v>16184.5</v>
      </c>
      <c r="X42" s="102">
        <v>0</v>
      </c>
      <c r="Y42" s="14">
        <f t="shared" ref="Y42:Y43" si="28">D42/30*30</f>
        <v>31089.999999999996</v>
      </c>
      <c r="Z42" s="42">
        <f t="shared" ref="Z42:Z43" si="29">D42/30*15</f>
        <v>15544.999999999998</v>
      </c>
      <c r="AA42" s="15"/>
      <c r="AB42" s="15"/>
    </row>
    <row r="43" spans="1:28">
      <c r="A43" s="13" t="s">
        <v>187</v>
      </c>
      <c r="B43" s="14">
        <v>32369</v>
      </c>
      <c r="C43" s="14">
        <v>624</v>
      </c>
      <c r="D43" s="14">
        <v>31090</v>
      </c>
      <c r="E43" s="14">
        <v>11575</v>
      </c>
      <c r="F43" s="14">
        <v>4630</v>
      </c>
      <c r="G43" s="14">
        <v>3470</v>
      </c>
      <c r="H43" s="14"/>
      <c r="I43" s="14">
        <v>8000</v>
      </c>
      <c r="J43" s="14">
        <v>28940</v>
      </c>
      <c r="K43" s="14">
        <v>25000</v>
      </c>
      <c r="L43" s="14"/>
      <c r="M43" s="14"/>
      <c r="N43" s="14"/>
      <c r="O43" s="58">
        <f t="shared" si="0"/>
        <v>145698</v>
      </c>
      <c r="P43" s="41">
        <f t="shared" si="1"/>
        <v>2265.8300000000004</v>
      </c>
      <c r="Q43" s="14">
        <f t="shared" si="2"/>
        <v>971.06999999999994</v>
      </c>
      <c r="R43" s="14">
        <v>7663.32</v>
      </c>
      <c r="S43" s="65">
        <f t="shared" si="3"/>
        <v>10900.220000000001</v>
      </c>
      <c r="T43" s="62">
        <f>O43-S43</f>
        <v>134797.78</v>
      </c>
      <c r="U43" s="15"/>
      <c r="V43" s="41">
        <f t="shared" si="26"/>
        <v>32369</v>
      </c>
      <c r="W43" s="14">
        <f t="shared" si="27"/>
        <v>16184.5</v>
      </c>
      <c r="X43" s="102">
        <v>0</v>
      </c>
      <c r="Y43" s="14">
        <f t="shared" si="28"/>
        <v>31089.999999999996</v>
      </c>
      <c r="Z43" s="42">
        <f t="shared" si="29"/>
        <v>15544.999999999998</v>
      </c>
      <c r="AA43" s="15"/>
      <c r="AB43" s="15"/>
    </row>
    <row r="44" spans="1:28">
      <c r="A44" s="18" t="s">
        <v>25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58"/>
      <c r="P44" s="41"/>
      <c r="Q44" s="14"/>
      <c r="R44" s="14"/>
      <c r="S44" s="65"/>
      <c r="T44" s="62"/>
      <c r="U44" s="15"/>
      <c r="V44" s="41"/>
      <c r="W44" s="14"/>
      <c r="X44" s="102"/>
      <c r="Y44" s="14"/>
      <c r="Z44" s="42"/>
      <c r="AA44" s="15"/>
      <c r="AB44" s="15"/>
    </row>
    <row r="45" spans="1:28">
      <c r="A45" s="13" t="s">
        <v>85</v>
      </c>
      <c r="B45" s="14">
        <v>32369</v>
      </c>
      <c r="C45" s="14">
        <v>624</v>
      </c>
      <c r="D45" s="14">
        <v>31090</v>
      </c>
      <c r="E45" s="14">
        <v>11575</v>
      </c>
      <c r="F45" s="14">
        <v>4630</v>
      </c>
      <c r="G45" s="14">
        <v>3470</v>
      </c>
      <c r="H45" s="14"/>
      <c r="I45" s="14">
        <v>8000</v>
      </c>
      <c r="J45" s="14">
        <v>28940</v>
      </c>
      <c r="K45" s="14">
        <v>25000</v>
      </c>
      <c r="L45" s="14"/>
      <c r="M45" s="14"/>
      <c r="N45" s="14"/>
      <c r="O45" s="58">
        <f t="shared" si="0"/>
        <v>145698</v>
      </c>
      <c r="P45" s="41">
        <f t="shared" si="1"/>
        <v>2265.8300000000004</v>
      </c>
      <c r="Q45" s="14">
        <f t="shared" si="2"/>
        <v>971.06999999999994</v>
      </c>
      <c r="R45" s="14">
        <v>7663.32</v>
      </c>
      <c r="S45" s="65">
        <f t="shared" si="3"/>
        <v>10900.220000000001</v>
      </c>
      <c r="T45" s="62">
        <f>O45-S45</f>
        <v>134797.78</v>
      </c>
      <c r="U45" s="15"/>
      <c r="V45" s="41">
        <f t="shared" ref="V45" si="30">B45/30*30</f>
        <v>32369</v>
      </c>
      <c r="W45" s="14">
        <f t="shared" ref="W45" si="31">B45/30*15</f>
        <v>16184.5</v>
      </c>
      <c r="X45" s="102">
        <v>0</v>
      </c>
      <c r="Y45" s="14">
        <f t="shared" ref="Y45" si="32">D45/30*30</f>
        <v>31089.999999999996</v>
      </c>
      <c r="Z45" s="42">
        <f t="shared" ref="Z45" si="33">D45/30*15</f>
        <v>15544.999999999998</v>
      </c>
      <c r="AA45" s="15"/>
      <c r="AB45" s="15"/>
    </row>
    <row r="46" spans="1:28" ht="14.25" thickBot="1">
      <c r="A46" s="23" t="s">
        <v>26</v>
      </c>
      <c r="B46" s="22">
        <f t="shared" ref="B46:G46" si="34">SUM(B7:B45)</f>
        <v>1068177</v>
      </c>
      <c r="C46" s="22">
        <f t="shared" si="34"/>
        <v>20592</v>
      </c>
      <c r="D46" s="22">
        <f t="shared" si="34"/>
        <v>1025970</v>
      </c>
      <c r="E46" s="22">
        <f t="shared" si="34"/>
        <v>381975</v>
      </c>
      <c r="F46" s="22">
        <f t="shared" si="34"/>
        <v>152790</v>
      </c>
      <c r="G46" s="22">
        <f t="shared" si="34"/>
        <v>114510</v>
      </c>
      <c r="H46" s="22"/>
      <c r="I46" s="22">
        <f t="shared" ref="I46:T46" si="35">SUM(I7:I45)</f>
        <v>264000</v>
      </c>
      <c r="J46" s="22">
        <f t="shared" si="35"/>
        <v>955020</v>
      </c>
      <c r="K46" s="22">
        <f t="shared" si="35"/>
        <v>855000</v>
      </c>
      <c r="L46" s="22">
        <f t="shared" si="35"/>
        <v>0</v>
      </c>
      <c r="M46" s="22">
        <f t="shared" si="35"/>
        <v>90291</v>
      </c>
      <c r="N46" s="22">
        <f t="shared" si="35"/>
        <v>27896</v>
      </c>
      <c r="O46" s="59">
        <f t="shared" si="35"/>
        <v>4956221</v>
      </c>
      <c r="P46" s="43">
        <f t="shared" si="35"/>
        <v>74772.390000000043</v>
      </c>
      <c r="Q46" s="22">
        <f t="shared" si="35"/>
        <v>32045.309999999994</v>
      </c>
      <c r="R46" s="22">
        <f t="shared" si="35"/>
        <v>252889.56000000017</v>
      </c>
      <c r="S46" s="33">
        <f t="shared" si="35"/>
        <v>359707.25999999978</v>
      </c>
      <c r="T46" s="63">
        <f t="shared" si="35"/>
        <v>4596513.7399999974</v>
      </c>
      <c r="V46" s="43">
        <f>SUM(V7:V45)</f>
        <v>1068177</v>
      </c>
      <c r="W46" s="22">
        <f>SUM(W7:W45)</f>
        <v>534088.5</v>
      </c>
      <c r="X46" s="22">
        <f>SUM(X7:X45)</f>
        <v>0</v>
      </c>
      <c r="Y46" s="22">
        <f>SUM(Y7:Y45)</f>
        <v>1025969.9999999999</v>
      </c>
      <c r="Z46" s="44">
        <f>SUM(Z7:Z45)</f>
        <v>512984.99999999994</v>
      </c>
    </row>
    <row r="47" spans="1:28" ht="15.75" thickTop="1">
      <c r="A47" s="113" t="s">
        <v>34</v>
      </c>
      <c r="B47" s="12" t="s">
        <v>42</v>
      </c>
    </row>
    <row r="48" spans="1:28">
      <c r="A48" s="66"/>
      <c r="B48" s="12" t="s">
        <v>43</v>
      </c>
    </row>
    <row r="49" spans="1:2">
      <c r="A49" s="67"/>
      <c r="B49" s="12" t="s">
        <v>44</v>
      </c>
    </row>
    <row r="50" spans="1:2" ht="15">
      <c r="A50" s="113" t="s">
        <v>33</v>
      </c>
      <c r="B50" s="12" t="s">
        <v>45</v>
      </c>
    </row>
    <row r="51" spans="1:2" ht="15">
      <c r="A51" s="113" t="s">
        <v>35</v>
      </c>
      <c r="B51" s="12" t="s">
        <v>46</v>
      </c>
    </row>
    <row r="52" spans="1:2" ht="15">
      <c r="A52" s="113" t="s">
        <v>47</v>
      </c>
      <c r="B52" s="12" t="s">
        <v>191</v>
      </c>
    </row>
    <row r="53" spans="1:2" ht="15">
      <c r="A53" s="113" t="s">
        <v>192</v>
      </c>
      <c r="B53" s="12" t="s">
        <v>209</v>
      </c>
    </row>
    <row r="54" spans="1:2" ht="15">
      <c r="A54" s="113" t="s">
        <v>197</v>
      </c>
      <c r="B54" s="47" t="s">
        <v>213</v>
      </c>
    </row>
    <row r="55" spans="1:2" ht="15">
      <c r="A55" s="113" t="s">
        <v>205</v>
      </c>
      <c r="B55" s="12" t="s">
        <v>207</v>
      </c>
    </row>
    <row r="56" spans="1:2" ht="15">
      <c r="A56" s="113" t="s">
        <v>206</v>
      </c>
      <c r="B56" s="12" t="s">
        <v>208</v>
      </c>
    </row>
    <row r="57" spans="1:2" ht="15">
      <c r="A57" s="113" t="s">
        <v>215</v>
      </c>
      <c r="B57" s="12" t="s">
        <v>218</v>
      </c>
    </row>
    <row r="62" spans="1:2">
      <c r="A62" s="21"/>
    </row>
    <row r="63" spans="1:2">
      <c r="A63" s="21"/>
    </row>
    <row r="64" spans="1:2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</sheetData>
  <mergeCells count="4">
    <mergeCell ref="A1:Z1"/>
    <mergeCell ref="B2:O2"/>
    <mergeCell ref="P2:S2"/>
    <mergeCell ref="V2:Z2"/>
  </mergeCells>
  <pageMargins left="0.70866141732283472" right="0.70866141732283472" top="0.74803149606299213" bottom="0.74803149606299213" header="0.31496062992125984" footer="0.31496062992125984"/>
  <pageSetup paperSize="5" scale="6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D35"/>
  <sheetViews>
    <sheetView topLeftCell="B1" workbookViewId="0">
      <selection activeCell="B1" sqref="B1:P35"/>
    </sheetView>
  </sheetViews>
  <sheetFormatPr baseColWidth="10" defaultRowHeight="15"/>
  <cols>
    <col min="1" max="1" width="3" style="68" hidden="1" customWidth="1"/>
    <col min="2" max="2" width="4.7109375" style="47" bestFit="1" customWidth="1"/>
    <col min="3" max="3" width="33.42578125" style="69" customWidth="1"/>
    <col min="4" max="4" width="19" style="69" customWidth="1"/>
    <col min="5" max="5" width="10.5703125" style="69" customWidth="1"/>
    <col min="6" max="6" width="8.85546875" style="69" bestFit="1" customWidth="1"/>
    <col min="7" max="7" width="7.5703125" style="69" bestFit="1" customWidth="1"/>
    <col min="8" max="11" width="7.28515625" style="69" bestFit="1" customWidth="1"/>
    <col min="12" max="12" width="7.7109375" style="69" customWidth="1"/>
    <col min="13" max="13" width="7.28515625" style="69" bestFit="1" customWidth="1"/>
    <col min="14" max="14" width="5.85546875" style="69" customWidth="1"/>
    <col min="15" max="15" width="4.85546875" style="69" customWidth="1"/>
    <col min="16" max="16" width="6.7109375" style="69" customWidth="1"/>
    <col min="17" max="16384" width="11.42578125" style="69"/>
  </cols>
  <sheetData>
    <row r="1" spans="1:30" ht="18">
      <c r="C1" s="123" t="s">
        <v>154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</row>
    <row r="2" spans="1:30" s="71" customFormat="1" ht="15.75" customHeight="1">
      <c r="A2" s="70"/>
      <c r="B2" s="116"/>
      <c r="C2" s="124" t="s">
        <v>151</v>
      </c>
      <c r="D2" s="124" t="s">
        <v>152</v>
      </c>
      <c r="E2" s="101" t="s">
        <v>49</v>
      </c>
      <c r="F2" s="101" t="s">
        <v>50</v>
      </c>
      <c r="G2" s="101" t="s">
        <v>51</v>
      </c>
      <c r="H2" s="101" t="s">
        <v>52</v>
      </c>
      <c r="I2" s="101" t="s">
        <v>53</v>
      </c>
      <c r="J2" s="101" t="s">
        <v>54</v>
      </c>
      <c r="K2" s="101" t="s">
        <v>55</v>
      </c>
      <c r="L2" s="101" t="s">
        <v>56</v>
      </c>
      <c r="M2" s="101" t="s">
        <v>57</v>
      </c>
      <c r="N2" s="101" t="s">
        <v>58</v>
      </c>
      <c r="O2" s="101" t="s">
        <v>59</v>
      </c>
      <c r="P2" s="101" t="s">
        <v>60</v>
      </c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</row>
    <row r="3" spans="1:30" s="73" customFormat="1" ht="15" customHeight="1">
      <c r="A3" s="72"/>
      <c r="B3" s="117"/>
      <c r="C3" s="124"/>
      <c r="D3" s="124"/>
      <c r="E3" s="127" t="s">
        <v>61</v>
      </c>
      <c r="F3" s="127"/>
      <c r="G3" s="128" t="s">
        <v>62</v>
      </c>
      <c r="H3" s="128"/>
      <c r="I3" s="128"/>
      <c r="J3" s="128"/>
      <c r="K3" s="129" t="s">
        <v>63</v>
      </c>
      <c r="L3" s="129"/>
      <c r="M3" s="129"/>
      <c r="N3" s="130" t="s">
        <v>64</v>
      </c>
      <c r="O3" s="130"/>
      <c r="P3" s="130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</row>
    <row r="4" spans="1:30" ht="15.75" thickBot="1"/>
    <row r="5" spans="1:30" ht="15.75" thickTop="1">
      <c r="C5" s="76" t="s">
        <v>155</v>
      </c>
      <c r="D5" s="77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9"/>
    </row>
    <row r="6" spans="1:30">
      <c r="B6" s="118" t="s">
        <v>219</v>
      </c>
      <c r="C6" s="90" t="s">
        <v>158</v>
      </c>
      <c r="D6" s="80" t="s">
        <v>65</v>
      </c>
      <c r="E6" s="81">
        <v>10000</v>
      </c>
      <c r="F6" s="81">
        <v>10000</v>
      </c>
      <c r="G6" s="82"/>
      <c r="H6" s="82"/>
      <c r="I6" s="82"/>
      <c r="J6" s="82"/>
      <c r="K6" s="82"/>
      <c r="L6" s="82"/>
      <c r="M6" s="82"/>
      <c r="N6" s="82"/>
      <c r="O6" s="82"/>
      <c r="P6" s="83"/>
    </row>
    <row r="7" spans="1:30">
      <c r="C7" s="74" t="s">
        <v>159</v>
      </c>
      <c r="D7" s="80" t="s">
        <v>73</v>
      </c>
      <c r="E7" s="81">
        <v>2663</v>
      </c>
      <c r="F7" s="81">
        <v>2663</v>
      </c>
      <c r="G7" s="82"/>
      <c r="H7" s="82"/>
      <c r="I7" s="82"/>
      <c r="J7" s="82"/>
      <c r="K7" s="82"/>
      <c r="L7" s="82"/>
      <c r="M7" s="82"/>
      <c r="N7" s="82"/>
      <c r="O7" s="82"/>
      <c r="P7" s="83"/>
    </row>
    <row r="8" spans="1:30">
      <c r="C8" s="88" t="s">
        <v>160</v>
      </c>
      <c r="D8" s="80" t="s">
        <v>74</v>
      </c>
      <c r="E8" s="81">
        <v>4000</v>
      </c>
      <c r="F8" s="81">
        <v>4000</v>
      </c>
      <c r="G8" s="82"/>
      <c r="H8" s="82"/>
      <c r="I8" s="82"/>
      <c r="J8" s="82"/>
      <c r="K8" s="82"/>
      <c r="L8" s="82"/>
      <c r="M8" s="82"/>
      <c r="N8" s="82"/>
      <c r="O8" s="82"/>
      <c r="P8" s="83"/>
    </row>
    <row r="9" spans="1:30">
      <c r="C9" s="74" t="s">
        <v>161</v>
      </c>
      <c r="D9" s="80" t="s">
        <v>75</v>
      </c>
      <c r="E9" s="81">
        <v>2663</v>
      </c>
      <c r="F9" s="81">
        <v>2663</v>
      </c>
      <c r="G9" s="82"/>
      <c r="H9" s="82"/>
      <c r="I9" s="82"/>
      <c r="J9" s="82"/>
      <c r="K9" s="82"/>
      <c r="L9" s="82"/>
      <c r="M9" s="82"/>
      <c r="N9" s="82"/>
      <c r="O9" s="82"/>
      <c r="P9" s="83"/>
    </row>
    <row r="10" spans="1:30">
      <c r="C10" s="90" t="s">
        <v>162</v>
      </c>
      <c r="D10" s="80" t="s">
        <v>75</v>
      </c>
      <c r="E10" s="81">
        <v>2663</v>
      </c>
      <c r="F10" s="81">
        <v>2663</v>
      </c>
      <c r="G10" s="82"/>
      <c r="H10" s="82"/>
      <c r="I10" s="82"/>
      <c r="J10" s="82"/>
      <c r="K10" s="82"/>
      <c r="L10" s="82"/>
      <c r="M10" s="82"/>
      <c r="N10" s="82"/>
      <c r="O10" s="82"/>
      <c r="P10" s="83"/>
    </row>
    <row r="11" spans="1:30">
      <c r="C11" s="88" t="s">
        <v>170</v>
      </c>
      <c r="D11" s="80" t="s">
        <v>76</v>
      </c>
      <c r="E11" s="82">
        <v>0</v>
      </c>
      <c r="F11" s="82">
        <v>0</v>
      </c>
      <c r="G11" s="82"/>
      <c r="H11" s="82"/>
      <c r="I11" s="82"/>
      <c r="J11" s="82"/>
      <c r="K11" s="82"/>
      <c r="L11" s="82"/>
      <c r="M11" s="82"/>
      <c r="N11" s="82"/>
      <c r="O11" s="82"/>
      <c r="P11" s="83"/>
    </row>
    <row r="12" spans="1:30">
      <c r="C12" s="90" t="s">
        <v>139</v>
      </c>
      <c r="D12" s="80" t="s">
        <v>76</v>
      </c>
      <c r="E12" s="82">
        <v>0</v>
      </c>
      <c r="F12" s="82">
        <v>0</v>
      </c>
      <c r="G12" s="82"/>
      <c r="H12" s="82"/>
      <c r="I12" s="82"/>
      <c r="J12" s="82"/>
      <c r="K12" s="82"/>
      <c r="L12" s="82"/>
      <c r="M12" s="82"/>
      <c r="N12" s="82"/>
      <c r="O12" s="82"/>
      <c r="P12" s="83"/>
    </row>
    <row r="13" spans="1:30">
      <c r="C13" s="84"/>
      <c r="D13" s="85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3"/>
    </row>
    <row r="14" spans="1:30">
      <c r="C14" s="86" t="s">
        <v>156</v>
      </c>
      <c r="D14" s="87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3"/>
    </row>
    <row r="15" spans="1:30">
      <c r="B15" s="118" t="s">
        <v>219</v>
      </c>
      <c r="C15" s="88" t="s">
        <v>170</v>
      </c>
      <c r="D15" s="80" t="s">
        <v>167</v>
      </c>
      <c r="E15" s="89"/>
      <c r="F15" s="82"/>
      <c r="G15" s="89">
        <v>10000</v>
      </c>
      <c r="H15" s="89">
        <v>10000</v>
      </c>
      <c r="I15" s="89">
        <v>10000</v>
      </c>
      <c r="J15" s="89">
        <v>10000</v>
      </c>
      <c r="K15" s="82"/>
      <c r="L15" s="82"/>
      <c r="M15" s="82"/>
      <c r="N15" s="82"/>
      <c r="O15" s="82"/>
      <c r="P15" s="83"/>
    </row>
    <row r="16" spans="1:30">
      <c r="C16" s="90" t="s">
        <v>171</v>
      </c>
      <c r="D16" s="80" t="s">
        <v>178</v>
      </c>
      <c r="E16" s="81"/>
      <c r="F16" s="82"/>
      <c r="G16" s="81">
        <v>2663</v>
      </c>
      <c r="H16" s="81">
        <v>2663</v>
      </c>
      <c r="I16" s="81">
        <v>2663</v>
      </c>
      <c r="J16" s="81">
        <v>2663</v>
      </c>
      <c r="K16" s="82"/>
      <c r="L16" s="82"/>
      <c r="M16" s="82"/>
      <c r="N16" s="82"/>
      <c r="O16" s="82"/>
      <c r="P16" s="83"/>
    </row>
    <row r="17" spans="1:17">
      <c r="C17" s="90" t="s">
        <v>172</v>
      </c>
      <c r="D17" s="80" t="s">
        <v>169</v>
      </c>
      <c r="E17" s="81"/>
      <c r="F17" s="82"/>
      <c r="G17" s="81">
        <v>2663</v>
      </c>
      <c r="H17" s="81">
        <v>2663</v>
      </c>
      <c r="I17" s="81">
        <v>2663</v>
      </c>
      <c r="J17" s="81">
        <v>2663</v>
      </c>
      <c r="K17" s="82"/>
      <c r="L17" s="82"/>
      <c r="M17" s="82"/>
      <c r="N17" s="82"/>
      <c r="O17" s="82"/>
      <c r="P17" s="83"/>
    </row>
    <row r="18" spans="1:17">
      <c r="C18" s="74" t="s">
        <v>173</v>
      </c>
      <c r="D18" s="80" t="s">
        <v>165</v>
      </c>
      <c r="E18" s="81"/>
      <c r="F18" s="82"/>
      <c r="G18" s="81">
        <v>4000</v>
      </c>
      <c r="H18" s="81">
        <v>4000</v>
      </c>
      <c r="I18" s="81">
        <v>4000</v>
      </c>
      <c r="J18" s="81">
        <v>4000</v>
      </c>
      <c r="K18" s="82"/>
      <c r="L18" s="82"/>
      <c r="M18" s="82"/>
      <c r="N18" s="82"/>
      <c r="O18" s="82"/>
      <c r="P18" s="83"/>
    </row>
    <row r="19" spans="1:17">
      <c r="C19" s="74" t="s">
        <v>174</v>
      </c>
      <c r="D19" s="80" t="s">
        <v>70</v>
      </c>
      <c r="E19" s="81"/>
      <c r="F19" s="82"/>
      <c r="G19" s="81">
        <v>4000</v>
      </c>
      <c r="H19" s="81">
        <v>4000</v>
      </c>
      <c r="I19" s="81">
        <v>4000</v>
      </c>
      <c r="J19" s="81">
        <v>4000</v>
      </c>
      <c r="K19" s="82"/>
      <c r="L19" s="82"/>
      <c r="M19" s="82"/>
      <c r="N19" s="82"/>
      <c r="O19" s="82"/>
      <c r="P19" s="83"/>
    </row>
    <row r="20" spans="1:17">
      <c r="C20" s="90" t="s">
        <v>175</v>
      </c>
      <c r="D20" s="80" t="s">
        <v>177</v>
      </c>
      <c r="E20" s="91"/>
      <c r="F20" s="82"/>
      <c r="G20" s="91">
        <v>2663</v>
      </c>
      <c r="H20" s="91">
        <v>2663</v>
      </c>
      <c r="I20" s="91">
        <v>2663</v>
      </c>
      <c r="J20" s="91">
        <v>2663</v>
      </c>
      <c r="K20" s="82"/>
      <c r="L20" s="82"/>
      <c r="M20" s="82"/>
      <c r="N20" s="82"/>
      <c r="O20" s="82"/>
      <c r="P20" s="83"/>
    </row>
    <row r="21" spans="1:17">
      <c r="C21" s="90" t="s">
        <v>176</v>
      </c>
      <c r="D21" s="80" t="s">
        <v>164</v>
      </c>
      <c r="E21" s="91"/>
      <c r="F21" s="82"/>
      <c r="G21" s="91">
        <v>2663</v>
      </c>
      <c r="H21" s="91">
        <v>2663</v>
      </c>
      <c r="I21" s="91">
        <v>2663</v>
      </c>
      <c r="J21" s="91">
        <v>2663</v>
      </c>
      <c r="K21" s="82"/>
      <c r="L21" s="82"/>
      <c r="M21" s="82"/>
      <c r="N21" s="82"/>
      <c r="O21" s="82"/>
      <c r="P21" s="83"/>
    </row>
    <row r="22" spans="1:17">
      <c r="C22" s="84"/>
      <c r="D22" s="85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3"/>
    </row>
    <row r="23" spans="1:17">
      <c r="C23" s="86" t="s">
        <v>157</v>
      </c>
      <c r="D23" s="9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3"/>
    </row>
    <row r="24" spans="1:17">
      <c r="B24" s="118" t="s">
        <v>219</v>
      </c>
      <c r="C24" s="90" t="s">
        <v>179</v>
      </c>
      <c r="D24" s="80" t="s">
        <v>65</v>
      </c>
      <c r="E24" s="81"/>
      <c r="F24" s="82"/>
      <c r="G24" s="82"/>
      <c r="H24" s="82"/>
      <c r="I24" s="82"/>
      <c r="J24" s="82"/>
      <c r="K24" s="81">
        <v>10000</v>
      </c>
      <c r="L24" s="81">
        <v>10000</v>
      </c>
      <c r="M24" s="81">
        <v>10000</v>
      </c>
      <c r="N24" s="82"/>
      <c r="O24" s="82"/>
      <c r="P24" s="83"/>
    </row>
    <row r="25" spans="1:17">
      <c r="C25" s="90" t="s">
        <v>180</v>
      </c>
      <c r="D25" s="80" t="s">
        <v>73</v>
      </c>
      <c r="E25" s="81"/>
      <c r="F25" s="82"/>
      <c r="G25" s="82"/>
      <c r="H25" s="82"/>
      <c r="I25" s="82"/>
      <c r="J25" s="82"/>
      <c r="K25" s="81">
        <v>2663</v>
      </c>
      <c r="L25" s="81">
        <v>2663</v>
      </c>
      <c r="M25" s="81">
        <v>2663</v>
      </c>
      <c r="N25" s="82"/>
      <c r="O25" s="82"/>
      <c r="P25" s="83"/>
    </row>
    <row r="26" spans="1:17">
      <c r="C26" s="90" t="s">
        <v>181</v>
      </c>
      <c r="D26" s="80" t="s">
        <v>78</v>
      </c>
      <c r="E26" s="81"/>
      <c r="F26" s="82"/>
      <c r="G26" s="82"/>
      <c r="H26" s="82"/>
      <c r="I26" s="82"/>
      <c r="J26" s="82"/>
      <c r="K26" s="81">
        <v>4000</v>
      </c>
      <c r="L26" s="81">
        <v>4000</v>
      </c>
      <c r="M26" s="81">
        <v>4000</v>
      </c>
      <c r="N26" s="82"/>
      <c r="O26" s="82"/>
      <c r="P26" s="83"/>
    </row>
    <row r="27" spans="1:17">
      <c r="C27" s="90" t="s">
        <v>182</v>
      </c>
      <c r="D27" s="80" t="s">
        <v>75</v>
      </c>
      <c r="E27" s="81"/>
      <c r="F27" s="82"/>
      <c r="G27" s="82"/>
      <c r="H27" s="82"/>
      <c r="I27" s="82"/>
      <c r="J27" s="82"/>
      <c r="K27" s="81">
        <v>2663</v>
      </c>
      <c r="L27" s="81">
        <v>2663</v>
      </c>
      <c r="M27" s="81">
        <v>2663</v>
      </c>
      <c r="N27" s="82"/>
      <c r="O27" s="82"/>
      <c r="P27" s="83"/>
    </row>
    <row r="28" spans="1:17">
      <c r="C28" s="90" t="s">
        <v>183</v>
      </c>
      <c r="D28" s="80" t="s">
        <v>75</v>
      </c>
      <c r="E28" s="81"/>
      <c r="F28" s="82"/>
      <c r="G28" s="82"/>
      <c r="H28" s="82"/>
      <c r="I28" s="82"/>
      <c r="J28" s="82"/>
      <c r="K28" s="81">
        <v>2663</v>
      </c>
      <c r="L28" s="81">
        <v>2663</v>
      </c>
      <c r="M28" s="81">
        <v>2663</v>
      </c>
      <c r="N28" s="82"/>
      <c r="O28" s="82"/>
      <c r="P28" s="83"/>
    </row>
    <row r="29" spans="1:17">
      <c r="C29" s="90" t="s">
        <v>175</v>
      </c>
      <c r="D29" s="80" t="s">
        <v>76</v>
      </c>
      <c r="E29" s="82"/>
      <c r="F29" s="82"/>
      <c r="G29" s="82"/>
      <c r="H29" s="82"/>
      <c r="I29" s="82"/>
      <c r="J29" s="82"/>
      <c r="K29" s="82">
        <v>0</v>
      </c>
      <c r="L29" s="82">
        <v>0</v>
      </c>
      <c r="M29" s="82">
        <v>0</v>
      </c>
      <c r="N29" s="82"/>
      <c r="O29" s="82"/>
      <c r="P29" s="83"/>
    </row>
    <row r="30" spans="1:17">
      <c r="C30" s="90" t="s">
        <v>176</v>
      </c>
      <c r="D30" s="80" t="s">
        <v>76</v>
      </c>
      <c r="E30" s="82"/>
      <c r="F30" s="82"/>
      <c r="G30" s="82"/>
      <c r="H30" s="82"/>
      <c r="I30" s="82"/>
      <c r="J30" s="82"/>
      <c r="K30" s="82">
        <v>0</v>
      </c>
      <c r="L30" s="82">
        <v>0</v>
      </c>
      <c r="M30" s="82">
        <v>0</v>
      </c>
      <c r="N30" s="82"/>
      <c r="O30" s="82"/>
      <c r="P30" s="83"/>
    </row>
    <row r="31" spans="1:17">
      <c r="C31" s="84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3"/>
    </row>
    <row r="32" spans="1:17" s="99" customFormat="1" ht="13.5" thickBot="1">
      <c r="A32" s="75"/>
      <c r="B32" s="47"/>
      <c r="C32" s="125" t="s">
        <v>86</v>
      </c>
      <c r="D32" s="126"/>
      <c r="E32" s="97">
        <f t="shared" ref="E32:P32" si="0">SUM(E6:E31)</f>
        <v>21989</v>
      </c>
      <c r="F32" s="97">
        <f t="shared" si="0"/>
        <v>21989</v>
      </c>
      <c r="G32" s="97">
        <f t="shared" si="0"/>
        <v>28652</v>
      </c>
      <c r="H32" s="97">
        <f t="shared" si="0"/>
        <v>28652</v>
      </c>
      <c r="I32" s="97">
        <f t="shared" si="0"/>
        <v>28652</v>
      </c>
      <c r="J32" s="97">
        <f t="shared" si="0"/>
        <v>28652</v>
      </c>
      <c r="K32" s="97">
        <f t="shared" si="0"/>
        <v>21989</v>
      </c>
      <c r="L32" s="97">
        <f t="shared" si="0"/>
        <v>21989</v>
      </c>
      <c r="M32" s="97">
        <f t="shared" si="0"/>
        <v>21989</v>
      </c>
      <c r="N32" s="97">
        <f t="shared" si="0"/>
        <v>0</v>
      </c>
      <c r="O32" s="97">
        <f t="shared" si="0"/>
        <v>0</v>
      </c>
      <c r="P32" s="98">
        <f t="shared" si="0"/>
        <v>0</v>
      </c>
      <c r="Q32" s="69"/>
    </row>
    <row r="33" spans="2:3" ht="15.75" thickTop="1">
      <c r="B33" s="118"/>
    </row>
    <row r="34" spans="2:3">
      <c r="B34" s="118" t="s">
        <v>34</v>
      </c>
      <c r="C34" s="115" t="s">
        <v>221</v>
      </c>
    </row>
    <row r="35" spans="2:3">
      <c r="B35" s="118" t="s">
        <v>33</v>
      </c>
      <c r="C35" s="115" t="s">
        <v>220</v>
      </c>
    </row>
  </sheetData>
  <mergeCells count="8">
    <mergeCell ref="C32:D32"/>
    <mergeCell ref="C1:P1"/>
    <mergeCell ref="C2:C3"/>
    <mergeCell ref="D2:D3"/>
    <mergeCell ref="E3:F3"/>
    <mergeCell ref="G3:J3"/>
    <mergeCell ref="K3:M3"/>
    <mergeCell ref="N3:P3"/>
  </mergeCells>
  <printOptions horizontalCentered="1"/>
  <pageMargins left="0.70866141732283472" right="0.70866141732283472" top="0.74803149606299213" bottom="0.74803149606299213" header="0.31496062992125984" footer="0.31496062992125984"/>
  <pageSetup scale="8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MESA DIRECTIVA OCT DIC 2013</vt:lpstr>
      <vt:lpstr>2013</vt:lpstr>
      <vt:lpstr>2014</vt:lpstr>
      <vt:lpstr>mesa directiva 2014</vt:lpstr>
      <vt:lpstr>2015</vt:lpstr>
      <vt:lpstr>mesa directiva 2015</vt:lpstr>
      <vt:lpstr>2016</vt:lpstr>
      <vt:lpstr>mesa directiva enero sept 2016</vt:lpstr>
      <vt:lpstr>Hoja1</vt:lpstr>
      <vt:lpstr>'2013'!Área_de_impresión</vt:lpstr>
      <vt:lpstr>'2014'!Área_de_impresión</vt:lpstr>
      <vt:lpstr>'2015'!Área_de_impresión</vt:lpstr>
      <vt:lpstr>'2016'!Área_de_impresión</vt:lpstr>
      <vt:lpstr>'mesa directiva 2014'!Área_de_impresión</vt:lpstr>
      <vt:lpstr>'mesa directiva 2015'!Área_de_impresión</vt:lpstr>
      <vt:lpstr>'mesa directiva enero sept 2016'!Área_de_impresión</vt:lpstr>
      <vt:lpstr>'MESA DIRECTIVA OCT DIC 2013'!Área_de_impresión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Mireya Ortega Melendez</dc:creator>
  <cp:lastModifiedBy>ppayan</cp:lastModifiedBy>
  <cp:revision/>
  <cp:lastPrinted>2017-05-23T15:57:45Z</cp:lastPrinted>
  <dcterms:created xsi:type="dcterms:W3CDTF">2016-11-25T23:45:39Z</dcterms:created>
  <dcterms:modified xsi:type="dcterms:W3CDTF">2017-05-24T18:09:16Z</dcterms:modified>
</cp:coreProperties>
</file>