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5600" windowHeight="9210" activeTab="1"/>
  </bookViews>
  <sheets>
    <sheet name="PERCEPCIONES DIP PROPORCION (2)" sheetId="5" r:id="rId1"/>
    <sheet name="Hoja1" sheetId="7" r:id="rId2"/>
  </sheets>
  <definedNames>
    <definedName name="_xlnm.Print_Area" localSheetId="0">'PERCEPCIONES DIP PROPORCION (2)'!$A$1:$X$54</definedName>
  </definedNames>
  <calcPr calcId="125725"/>
</workbook>
</file>

<file path=xl/calcChain.xml><?xml version="1.0" encoding="utf-8"?>
<calcChain xmlns="http://schemas.openxmlformats.org/spreadsheetml/2006/main">
  <c r="X7" i="5"/>
  <c r="P47"/>
  <c r="P45"/>
  <c r="P43"/>
  <c r="P41"/>
  <c r="P40"/>
  <c r="P38"/>
  <c r="P37"/>
  <c r="P35"/>
  <c r="P34"/>
  <c r="P32"/>
  <c r="P31"/>
  <c r="P30"/>
  <c r="P28"/>
  <c r="P27"/>
  <c r="P26"/>
  <c r="P25"/>
  <c r="P24"/>
  <c r="P22"/>
  <c r="P21"/>
  <c r="P20"/>
  <c r="P19"/>
  <c r="P18"/>
  <c r="P17"/>
  <c r="P16"/>
  <c r="P15"/>
  <c r="P14"/>
  <c r="P13"/>
  <c r="P12"/>
  <c r="P11"/>
  <c r="P10"/>
  <c r="P9"/>
  <c r="P8"/>
  <c r="P7"/>
  <c r="N7"/>
  <c r="M7"/>
  <c r="X47"/>
  <c r="W47"/>
  <c r="U47"/>
  <c r="T47"/>
  <c r="X45"/>
  <c r="W45"/>
  <c r="U45"/>
  <c r="T45"/>
  <c r="X43"/>
  <c r="W43"/>
  <c r="U43"/>
  <c r="T43"/>
  <c r="X41"/>
  <c r="W41"/>
  <c r="U41"/>
  <c r="T41"/>
  <c r="X40"/>
  <c r="W40"/>
  <c r="U40"/>
  <c r="T40"/>
  <c r="X38"/>
  <c r="W38"/>
  <c r="U38"/>
  <c r="T38"/>
  <c r="X37"/>
  <c r="W37"/>
  <c r="U37"/>
  <c r="T37"/>
  <c r="X35"/>
  <c r="W35"/>
  <c r="U35"/>
  <c r="T35"/>
  <c r="X34"/>
  <c r="W34"/>
  <c r="U34"/>
  <c r="T34"/>
  <c r="X32"/>
  <c r="W32"/>
  <c r="U32"/>
  <c r="T32"/>
  <c r="X31"/>
  <c r="W31"/>
  <c r="U31"/>
  <c r="T31"/>
  <c r="X30"/>
  <c r="W30"/>
  <c r="U30"/>
  <c r="T30"/>
  <c r="X28"/>
  <c r="W28"/>
  <c r="U28"/>
  <c r="T28"/>
  <c r="X27"/>
  <c r="W27"/>
  <c r="U27"/>
  <c r="T27"/>
  <c r="X26"/>
  <c r="W26"/>
  <c r="U26"/>
  <c r="T26"/>
  <c r="X25"/>
  <c r="W25"/>
  <c r="U25"/>
  <c r="T25"/>
  <c r="X24"/>
  <c r="W24"/>
  <c r="U24"/>
  <c r="T24"/>
  <c r="T8"/>
  <c r="U8"/>
  <c r="W8"/>
  <c r="X8"/>
  <c r="T9"/>
  <c r="U9"/>
  <c r="W9"/>
  <c r="X9"/>
  <c r="T10"/>
  <c r="U10"/>
  <c r="W10"/>
  <c r="X10"/>
  <c r="T11"/>
  <c r="U11"/>
  <c r="W11"/>
  <c r="X11"/>
  <c r="T12"/>
  <c r="U12"/>
  <c r="W12"/>
  <c r="X12"/>
  <c r="T13"/>
  <c r="U13"/>
  <c r="W13"/>
  <c r="X13"/>
  <c r="T14"/>
  <c r="U14"/>
  <c r="W14"/>
  <c r="X14"/>
  <c r="T15"/>
  <c r="U15"/>
  <c r="W15"/>
  <c r="X15"/>
  <c r="T16"/>
  <c r="U16"/>
  <c r="W16"/>
  <c r="X16"/>
  <c r="T17"/>
  <c r="U17"/>
  <c r="W17"/>
  <c r="X17"/>
  <c r="T18"/>
  <c r="U18"/>
  <c r="W18"/>
  <c r="X18"/>
  <c r="T19"/>
  <c r="U19"/>
  <c r="W19"/>
  <c r="X19"/>
  <c r="T20"/>
  <c r="U20"/>
  <c r="W20"/>
  <c r="X20"/>
  <c r="T21"/>
  <c r="U21"/>
  <c r="W21"/>
  <c r="X21"/>
  <c r="T22"/>
  <c r="U22"/>
  <c r="W22"/>
  <c r="X22"/>
  <c r="W7"/>
  <c r="U7"/>
  <c r="T7"/>
  <c r="V48"/>
  <c r="L48"/>
  <c r="K48"/>
  <c r="J48"/>
  <c r="I48"/>
  <c r="G48"/>
  <c r="F48"/>
  <c r="E48"/>
  <c r="D48"/>
  <c r="C48"/>
  <c r="B48"/>
  <c r="O47"/>
  <c r="N47"/>
  <c r="M47"/>
  <c r="O45"/>
  <c r="N45"/>
  <c r="M45"/>
  <c r="O43"/>
  <c r="N43"/>
  <c r="M43"/>
  <c r="O41"/>
  <c r="N41"/>
  <c r="M41"/>
  <c r="O40"/>
  <c r="N40"/>
  <c r="M40"/>
  <c r="O38"/>
  <c r="N38"/>
  <c r="M38"/>
  <c r="O37"/>
  <c r="N37"/>
  <c r="M37"/>
  <c r="O35"/>
  <c r="N35"/>
  <c r="M35"/>
  <c r="O34"/>
  <c r="N34"/>
  <c r="M34"/>
  <c r="O32"/>
  <c r="N32"/>
  <c r="M32"/>
  <c r="O31"/>
  <c r="N31"/>
  <c r="M31"/>
  <c r="O30"/>
  <c r="N30"/>
  <c r="M30"/>
  <c r="O28"/>
  <c r="N28"/>
  <c r="M28"/>
  <c r="O27"/>
  <c r="N27"/>
  <c r="M27"/>
  <c r="O26"/>
  <c r="N26"/>
  <c r="M26"/>
  <c r="O25"/>
  <c r="N25"/>
  <c r="M25"/>
  <c r="O24"/>
  <c r="N24"/>
  <c r="M24"/>
  <c r="O22"/>
  <c r="N22"/>
  <c r="M22"/>
  <c r="O21"/>
  <c r="N21"/>
  <c r="M21"/>
  <c r="O20"/>
  <c r="N20"/>
  <c r="M20"/>
  <c r="O19"/>
  <c r="N19"/>
  <c r="O18"/>
  <c r="N18"/>
  <c r="O17"/>
  <c r="N17"/>
  <c r="M17"/>
  <c r="O16"/>
  <c r="N16"/>
  <c r="O15"/>
  <c r="N15"/>
  <c r="M15"/>
  <c r="O14"/>
  <c r="N14"/>
  <c r="O13"/>
  <c r="N13"/>
  <c r="M13"/>
  <c r="O12"/>
  <c r="N12"/>
  <c r="O11"/>
  <c r="N11"/>
  <c r="M11"/>
  <c r="O10"/>
  <c r="N10"/>
  <c r="O9"/>
  <c r="N9"/>
  <c r="M9"/>
  <c r="O8"/>
  <c r="N8"/>
  <c r="O7"/>
  <c r="X48" l="1"/>
  <c r="Q20"/>
  <c r="R20" s="1"/>
  <c r="U48"/>
  <c r="Q22"/>
  <c r="R22" s="1"/>
  <c r="Q25"/>
  <c r="R25" s="1"/>
  <c r="Q27"/>
  <c r="R27" s="1"/>
  <c r="Q30"/>
  <c r="R30" s="1"/>
  <c r="Q32"/>
  <c r="R32" s="1"/>
  <c r="Q35"/>
  <c r="R35" s="1"/>
  <c r="R38"/>
  <c r="Q38"/>
  <c r="W48"/>
  <c r="Q19"/>
  <c r="Q21"/>
  <c r="R21" s="1"/>
  <c r="Q24"/>
  <c r="R24" s="1"/>
  <c r="Q26"/>
  <c r="R26" s="1"/>
  <c r="Q28"/>
  <c r="R28" s="1"/>
  <c r="Q31"/>
  <c r="R31" s="1"/>
  <c r="Q34"/>
  <c r="R34" s="1"/>
  <c r="Q37"/>
  <c r="R37" s="1"/>
  <c r="N48"/>
  <c r="P48"/>
  <c r="Q11"/>
  <c r="R11" s="1"/>
  <c r="Q15"/>
  <c r="R15" s="1"/>
  <c r="Q47"/>
  <c r="R47" s="1"/>
  <c r="T48"/>
  <c r="Q9"/>
  <c r="R9" s="1"/>
  <c r="Q13"/>
  <c r="R13" s="1"/>
  <c r="Q17"/>
  <c r="R17" s="1"/>
  <c r="M19"/>
  <c r="M8"/>
  <c r="M10"/>
  <c r="Q10"/>
  <c r="M12"/>
  <c r="Q12"/>
  <c r="M14"/>
  <c r="Q14"/>
  <c r="M16"/>
  <c r="Q16"/>
  <c r="M18"/>
  <c r="Q18"/>
  <c r="Q45"/>
  <c r="R45" s="1"/>
  <c r="O48"/>
  <c r="Q8"/>
  <c r="Q40"/>
  <c r="R40" s="1"/>
  <c r="Q41"/>
  <c r="R41" s="1"/>
  <c r="Q43"/>
  <c r="R43" s="1"/>
  <c r="Q7"/>
  <c r="R8" l="1"/>
  <c r="R19"/>
  <c r="Q48"/>
  <c r="R7"/>
  <c r="R18"/>
  <c r="R16"/>
  <c r="R14"/>
  <c r="R12"/>
  <c r="R10"/>
  <c r="M48"/>
  <c r="R48" l="1"/>
</calcChain>
</file>

<file path=xl/sharedStrings.xml><?xml version="1.0" encoding="utf-8"?>
<sst xmlns="http://schemas.openxmlformats.org/spreadsheetml/2006/main" count="108" uniqueCount="85">
  <si>
    <t xml:space="preserve">P E R C E P C I O N E S  </t>
  </si>
  <si>
    <t xml:space="preserve">D E D U C C I O N E S </t>
  </si>
  <si>
    <t>NOMBRE</t>
  </si>
  <si>
    <t>DIETA</t>
  </si>
  <si>
    <t>BONO DE DESPENSA</t>
  </si>
  <si>
    <t>BONO DE PRODUCTIVIDAD</t>
  </si>
  <si>
    <t>COMPENSACION</t>
  </si>
  <si>
    <t>SUBVENCIONES</t>
  </si>
  <si>
    <t>COMBUSTIBLE</t>
  </si>
  <si>
    <t>CELULAR</t>
  </si>
  <si>
    <t>FONDO DE AHORRO</t>
  </si>
  <si>
    <t>MESA DIRECTIVA</t>
  </si>
  <si>
    <t>COORDINADORES</t>
  </si>
  <si>
    <t>SUBCOORDINADORES</t>
  </si>
  <si>
    <t>TOTAL PERCEPCIONES BRUTAS</t>
  </si>
  <si>
    <t>TOTAL DEDUCCIONES</t>
  </si>
  <si>
    <t>PERCEPCIONES NETAS</t>
  </si>
  <si>
    <t>PERIODICIDAD</t>
  </si>
  <si>
    <t>MENSUAL</t>
  </si>
  <si>
    <t>P A N</t>
  </si>
  <si>
    <t>DIP. PATRICIA GLORIA JURADO ALONSO</t>
  </si>
  <si>
    <t>DIP. VICTOR MANUEL URIBE MONTOYA</t>
  </si>
  <si>
    <t>DIP. GABRIEL ANGEL GARCIA CANTU</t>
  </si>
  <si>
    <t>DIP. GUSTAVO ALFARO ONTIVEROS</t>
  </si>
  <si>
    <t>DIP.LAURA MONICA MARIN FRANCO</t>
  </si>
  <si>
    <t>DIP. MARIBEL HERNANDEZ MARTINEZ</t>
  </si>
  <si>
    <t>DIP. LILIANA ARACELI IBARRA RIVERA</t>
  </si>
  <si>
    <t>DIP. JESUS VILLARREAL MACIAS</t>
  </si>
  <si>
    <t>DIP. NADIA XOCHILT SIQUEIROS LOERA</t>
  </si>
  <si>
    <t>DIP. FRANCISCO JAVIER MALAXECHEVERRIA GONZALEZ</t>
  </si>
  <si>
    <t>DIP. JORGE CARLOS SOTO PRIETO</t>
  </si>
  <si>
    <t>DIP. MIGUEL FRANCISCO LA TORRE SAENZ</t>
  </si>
  <si>
    <t>DIP. BLANCA AMELIA GAMEZ GUTIERREZ</t>
  </si>
  <si>
    <t>DIP. CARMEN ROCIO GONZALEZ ALONSO</t>
  </si>
  <si>
    <t>DIP. JESUS ALBERTO VALENCIANO GARCIA</t>
  </si>
  <si>
    <t>DIP. CITLALIC GUADALUPE PORTILLO HIDALGO</t>
  </si>
  <si>
    <t>P R I</t>
  </si>
  <si>
    <t>DIP. MARIA ISELA TORRES HERNANDEZ</t>
  </si>
  <si>
    <t>DIP. ROCIO GRISEL SAENZ RAMIREZ</t>
  </si>
  <si>
    <t>DIP. ADRIANA FUENTES TELLES</t>
  </si>
  <si>
    <t>DIP. DIANA KARINA VELAZQUEZ RAMIREZ</t>
  </si>
  <si>
    <t>DIP. IMELDA IRENE BELTRAN AMAYA</t>
  </si>
  <si>
    <t>P A N A L</t>
  </si>
  <si>
    <t>DIP. RENE FRIAS BENCOMO</t>
  </si>
  <si>
    <t>DIP. MARIA ANTONIETA MENDOZA MENDOZA</t>
  </si>
  <si>
    <t>DIP. MARTHA REA PEREZ</t>
  </si>
  <si>
    <t>P T</t>
  </si>
  <si>
    <t>DIP. RUBEN AGUILAR JIMENEZ</t>
  </si>
  <si>
    <t>DIP. HECTOR VEGA NEVAREZ</t>
  </si>
  <si>
    <t>PVE</t>
  </si>
  <si>
    <t>DIP. HEVER QUEZADA FLORES</t>
  </si>
  <si>
    <t>DIP. ALEJANDRO GLORIA GONZALEZ</t>
  </si>
  <si>
    <t>MORENA</t>
  </si>
  <si>
    <t>DIP. LETICIA ORTEGA MAYNEZ</t>
  </si>
  <si>
    <t>DIP. PEDRO TORRES ESTRADA</t>
  </si>
  <si>
    <t>P R D</t>
  </si>
  <si>
    <t>DIP. CRYSTAL TOVAR ARAGON</t>
  </si>
  <si>
    <t>MC</t>
  </si>
  <si>
    <t>DIP. MIGUEL ALBERTO VALLEJO LOZANO</t>
  </si>
  <si>
    <t>ENCUENTRO SOCIAL</t>
  </si>
  <si>
    <t>DIP. ISRAEL FIERRO TERRAZAS</t>
  </si>
  <si>
    <t>SUMATORIA</t>
  </si>
  <si>
    <t xml:space="preserve"> PRIMA VACACIONAL S/DIETA</t>
  </si>
  <si>
    <t xml:space="preserve">GRATIF. ANUAL S/DIETA </t>
  </si>
  <si>
    <t xml:space="preserve">GRATIF. ANUAL S/COMPENSACION </t>
  </si>
  <si>
    <t xml:space="preserve">PRIMA VACACIONAL S/COMPENSACION </t>
  </si>
  <si>
    <t>PERCEPCIONES ANUALES</t>
  </si>
  <si>
    <t xml:space="preserve">IMPUESTOS </t>
  </si>
  <si>
    <t>(2)</t>
  </si>
  <si>
    <t>(1)</t>
  </si>
  <si>
    <t>(3)</t>
  </si>
  <si>
    <t xml:space="preserve"> 40 DIAS AL AÑO</t>
  </si>
  <si>
    <t xml:space="preserve"> 20 DIAS AL AÑO</t>
  </si>
  <si>
    <t>20 DIAS AL AÑO</t>
  </si>
  <si>
    <t xml:space="preserve"> SERVICIO MEDICO</t>
  </si>
  <si>
    <t xml:space="preserve"> FONDO PROPIO</t>
  </si>
  <si>
    <t>ANUAL         (15 DE DICIEMBRE)</t>
  </si>
  <si>
    <t xml:space="preserve">PERCEPCIONES 2017 DE LOS C. DIPUTADOS DEL H. CONGRESO DEL ESTADO DE CHIHUAHUA </t>
  </si>
  <si>
    <t xml:space="preserve">EL CALCULO DE IMPUESTOS SE LLEVA A CABO POR LA DIRECCION DE CONTABILIDAD DE GOBIERNO DEL ESTADO DE LA SIGUIENTE MANERA: </t>
  </si>
  <si>
    <t xml:space="preserve">SE INTEGRAN TODAS LAS PERCEPCIONES QUE VA A RECIBIR EL SERVIDOR PÚBLICO DURANTE UN EJERCICIO FISCAL QUE ESTAN GRAVADAS PARA EFECTOS DEL IMPUESTO SOBRE LA RENTA Y SE LE APLICA LA TARIFA ANUAL DE ISR, IMPORTE QUE  SE DIVIDE EN LAS VEINTICUATRO QUINCENAS DEL EJERCICIO, DANDO COMO RESULTADO EL IMPUESTO A PAGAR, </t>
  </si>
  <si>
    <t>MISMO QUE PODRA VARIAR SE DE DA UN AUMENTO EN LAS PERCEPCIONES GRAVABLES.</t>
  </si>
  <si>
    <t>PERCEPCIONES GRAVABLES</t>
  </si>
  <si>
    <t>LA PRESTACIÓN DE FONDO DE AHORRO PERMANECE EN UNA CUENTA DE INVERSION Y  ES ENTREGADA A CADA UNO DE LOS DIPUTADOS AL TERMINO DE LA LEGISLATURA.</t>
  </si>
  <si>
    <t>(4)</t>
  </si>
  <si>
    <t>SOLICITA LA DIP. PRESIDENTA  CON FECHA 29 DE NOVIEMBRE DE 2016 NO SE LE OTORGE EL IMPORTE DE $3,470.00 POR CONCEPTO DE PARTIDA DE CELULAR.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</si>
</sst>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indexed="10"/>
      <name val="Arial Unicode MS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color indexed="18"/>
      <name val="Arial Unicode MS"/>
      <family val="2"/>
    </font>
    <font>
      <sz val="8"/>
      <name val="Arial Unicode MS"/>
      <family val="2"/>
    </font>
    <font>
      <b/>
      <u/>
      <sz val="8"/>
      <color indexed="17"/>
      <name val="Arial Unicode MS"/>
      <family val="2"/>
    </font>
    <font>
      <b/>
      <u/>
      <sz val="8"/>
      <color indexed="10"/>
      <name val="Arial Unicode MS"/>
      <family val="2"/>
    </font>
    <font>
      <b/>
      <u/>
      <sz val="8"/>
      <color indexed="52"/>
      <name val="Arial Unicode MS"/>
      <family val="2"/>
    </font>
    <font>
      <b/>
      <sz val="8"/>
      <name val="Arial Unicode MS"/>
      <family val="2"/>
    </font>
    <font>
      <b/>
      <u/>
      <sz val="8"/>
      <color theme="2" tint="-0.749992370372631"/>
      <name val="Arial Unicode MS"/>
      <family val="2"/>
    </font>
    <font>
      <sz val="14"/>
      <name val="Arial Unicode MS"/>
      <family val="2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3" borderId="13" xfId="0" applyFont="1" applyFill="1" applyBorder="1" applyAlignment="1">
      <alignment horizontal="left"/>
    </xf>
    <xf numFmtId="0" fontId="4" fillId="3" borderId="0" xfId="0" applyFont="1" applyFill="1"/>
    <xf numFmtId="0" fontId="5" fillId="3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wrapText="1"/>
    </xf>
    <xf numFmtId="0" fontId="4" fillId="4" borderId="0" xfId="0" applyFont="1" applyFill="1" applyAlignment="1">
      <alignment horizontal="center"/>
    </xf>
    <xf numFmtId="0" fontId="6" fillId="0" borderId="8" xfId="0" applyFont="1" applyFill="1" applyBorder="1" applyAlignment="1">
      <alignment horizontal="left"/>
    </xf>
    <xf numFmtId="0" fontId="4" fillId="0" borderId="4" xfId="0" applyFont="1" applyBorder="1"/>
    <xf numFmtId="0" fontId="4" fillId="0" borderId="0" xfId="0" applyFont="1"/>
    <xf numFmtId="0" fontId="7" fillId="0" borderId="8" xfId="0" applyFont="1" applyFill="1" applyBorder="1" applyAlignment="1">
      <alignment horizontal="left"/>
    </xf>
    <xf numFmtId="4" fontId="4" fillId="0" borderId="3" xfId="0" applyNumberFormat="1" applyFont="1" applyBorder="1"/>
    <xf numFmtId="4" fontId="4" fillId="0" borderId="0" xfId="0" applyNumberFormat="1" applyFont="1"/>
    <xf numFmtId="0" fontId="4" fillId="0" borderId="3" xfId="0" applyFont="1" applyBorder="1"/>
    <xf numFmtId="0" fontId="8" fillId="0" borderId="8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0" fillId="0" borderId="8" xfId="0" applyFont="1" applyFill="1" applyBorder="1" applyAlignment="1">
      <alignment horizontal="left"/>
    </xf>
    <xf numFmtId="0" fontId="7" fillId="0" borderId="0" xfId="0" applyFont="1"/>
    <xf numFmtId="0" fontId="7" fillId="0" borderId="0" xfId="0" applyFont="1" applyFill="1"/>
    <xf numFmtId="0" fontId="12" fillId="0" borderId="8" xfId="0" applyFont="1" applyFill="1" applyBorder="1" applyAlignment="1">
      <alignment horizontal="left"/>
    </xf>
    <xf numFmtId="4" fontId="3" fillId="5" borderId="11" xfId="0" applyNumberFormat="1" applyFont="1" applyFill="1" applyBorder="1"/>
    <xf numFmtId="0" fontId="11" fillId="5" borderId="9" xfId="0" applyFont="1" applyFill="1" applyBorder="1" applyAlignment="1">
      <alignment horizontal="right"/>
    </xf>
    <xf numFmtId="0" fontId="5" fillId="5" borderId="7" xfId="0" applyFont="1" applyFill="1" applyBorder="1" applyAlignment="1">
      <alignment horizontal="right"/>
    </xf>
    <xf numFmtId="0" fontId="5" fillId="2" borderId="16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4" fontId="4" fillId="2" borderId="3" xfId="0" applyNumberFormat="1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 wrapText="1"/>
    </xf>
    <xf numFmtId="0" fontId="14" fillId="2" borderId="17" xfId="0" applyFont="1" applyFill="1" applyBorder="1" applyAlignment="1">
      <alignment horizontal="center" wrapText="1"/>
    </xf>
    <xf numFmtId="0" fontId="1" fillId="0" borderId="0" xfId="0" applyFont="1"/>
    <xf numFmtId="0" fontId="1" fillId="5" borderId="14" xfId="0" applyFont="1" applyFill="1" applyBorder="1"/>
    <xf numFmtId="0" fontId="14" fillId="5" borderId="15" xfId="0" applyFont="1" applyFill="1" applyBorder="1" applyAlignment="1">
      <alignment horizontal="center" wrapText="1"/>
    </xf>
    <xf numFmtId="4" fontId="1" fillId="5" borderId="12" xfId="0" applyNumberFormat="1" applyFont="1" applyFill="1" applyBorder="1"/>
    <xf numFmtId="4" fontId="4" fillId="2" borderId="16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4" fontId="4" fillId="2" borderId="10" xfId="0" applyNumberFormat="1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 wrapText="1"/>
    </xf>
    <xf numFmtId="0" fontId="5" fillId="5" borderId="12" xfId="0" applyFont="1" applyFill="1" applyBorder="1" applyAlignment="1">
      <alignment horizontal="center" wrapText="1"/>
    </xf>
    <xf numFmtId="0" fontId="4" fillId="0" borderId="20" xfId="0" applyFont="1" applyBorder="1"/>
    <xf numFmtId="0" fontId="4" fillId="0" borderId="21" xfId="0" applyFont="1" applyBorder="1"/>
    <xf numFmtId="4" fontId="4" fillId="0" borderId="8" xfId="0" applyNumberFormat="1" applyFont="1" applyBorder="1"/>
    <xf numFmtId="4" fontId="4" fillId="0" borderId="10" xfId="0" applyNumberFormat="1" applyFont="1" applyBorder="1"/>
    <xf numFmtId="4" fontId="3" fillId="5" borderId="9" xfId="0" applyNumberFormat="1" applyFont="1" applyFill="1" applyBorder="1"/>
    <xf numFmtId="4" fontId="3" fillId="5" borderId="12" xfId="0" applyNumberFormat="1" applyFont="1" applyFill="1" applyBorder="1"/>
    <xf numFmtId="49" fontId="11" fillId="0" borderId="0" xfId="0" applyNumberFormat="1" applyFont="1" applyAlignment="1">
      <alignment horizontal="right"/>
    </xf>
    <xf numFmtId="49" fontId="3" fillId="0" borderId="3" xfId="0" applyNumberFormat="1" applyFont="1" applyBorder="1" applyAlignment="1">
      <alignment horizontal="center"/>
    </xf>
    <xf numFmtId="49" fontId="3" fillId="2" borderId="3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/>
    <xf numFmtId="0" fontId="5" fillId="8" borderId="9" xfId="0" applyFont="1" applyFill="1" applyBorder="1" applyAlignment="1">
      <alignment horizontal="center" wrapText="1"/>
    </xf>
    <xf numFmtId="0" fontId="5" fillId="8" borderId="11" xfId="0" applyFont="1" applyFill="1" applyBorder="1" applyAlignment="1">
      <alignment horizontal="center" wrapText="1"/>
    </xf>
    <xf numFmtId="0" fontId="3" fillId="8" borderId="12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 wrapText="1"/>
    </xf>
    <xf numFmtId="0" fontId="14" fillId="2" borderId="18" xfId="0" applyFont="1" applyFill="1" applyBorder="1" applyAlignment="1">
      <alignment horizontal="center" wrapText="1"/>
    </xf>
    <xf numFmtId="0" fontId="14" fillId="2" borderId="23" xfId="0" applyFont="1" applyFill="1" applyBorder="1" applyAlignment="1">
      <alignment horizontal="center" wrapText="1"/>
    </xf>
    <xf numFmtId="0" fontId="3" fillId="5" borderId="24" xfId="0" applyFont="1" applyFill="1" applyBorder="1" applyAlignment="1">
      <alignment horizontal="center"/>
    </xf>
    <xf numFmtId="0" fontId="1" fillId="0" borderId="25" xfId="0" applyFont="1" applyBorder="1"/>
    <xf numFmtId="4" fontId="1" fillId="0" borderId="18" xfId="0" applyNumberFormat="1" applyFont="1" applyBorder="1"/>
    <xf numFmtId="4" fontId="1" fillId="5" borderId="24" xfId="0" applyNumberFormat="1" applyFont="1" applyFill="1" applyBorder="1"/>
    <xf numFmtId="0" fontId="5" fillId="5" borderId="26" xfId="0" applyFont="1" applyFill="1" applyBorder="1" applyAlignment="1">
      <alignment horizontal="center" wrapText="1"/>
    </xf>
    <xf numFmtId="0" fontId="1" fillId="5" borderId="15" xfId="0" applyFont="1" applyFill="1" applyBorder="1"/>
    <xf numFmtId="4" fontId="1" fillId="5" borderId="15" xfId="0" applyNumberFormat="1" applyFont="1" applyFill="1" applyBorder="1"/>
    <xf numFmtId="4" fontId="1" fillId="5" borderId="26" xfId="0" applyNumberFormat="1" applyFont="1" applyFill="1" applyBorder="1"/>
    <xf numFmtId="0" fontId="1" fillId="0" borderId="21" xfId="0" applyFont="1" applyBorder="1"/>
    <xf numFmtId="4" fontId="1" fillId="0" borderId="10" xfId="0" applyNumberFormat="1" applyFont="1" applyBorder="1"/>
    <xf numFmtId="49" fontId="11" fillId="0" borderId="0" xfId="0" applyNumberFormat="1" applyFont="1"/>
    <xf numFmtId="49" fontId="7" fillId="0" borderId="0" xfId="0" applyNumberFormat="1" applyFont="1"/>
    <xf numFmtId="0" fontId="15" fillId="6" borderId="1" xfId="0" applyFont="1" applyFill="1" applyBorder="1" applyAlignment="1">
      <alignment horizontal="center"/>
    </xf>
    <xf numFmtId="0" fontId="15" fillId="6" borderId="5" xfId="0" applyFont="1" applyFill="1" applyBorder="1" applyAlignment="1">
      <alignment horizontal="center"/>
    </xf>
    <xf numFmtId="0" fontId="15" fillId="6" borderId="22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90"/>
  <sheetViews>
    <sheetView workbookViewId="0">
      <pane xSplit="1" ySplit="5" topLeftCell="B30" activePane="bottomRight" state="frozen"/>
      <selection pane="topRight" activeCell="B1" sqref="B1"/>
      <selection pane="bottomLeft" activeCell="A6" sqref="A6"/>
      <selection pane="bottomRight" activeCell="D63" sqref="D63"/>
    </sheetView>
  </sheetViews>
  <sheetFormatPr baseColWidth="10" defaultColWidth="11.42578125" defaultRowHeight="13.5"/>
  <cols>
    <col min="1" max="1" width="36.7109375" style="20" customWidth="1"/>
    <col min="2" max="2" width="9.7109375" style="12" customWidth="1"/>
    <col min="3" max="3" width="7.85546875" style="12" customWidth="1"/>
    <col min="4" max="4" width="12.85546875" style="12" customWidth="1"/>
    <col min="5" max="5" width="12" style="12" customWidth="1"/>
    <col min="6" max="6" width="10.28515625" style="12" customWidth="1"/>
    <col min="7" max="7" width="8.7109375" style="12" bestFit="1" customWidth="1"/>
    <col min="8" max="8" width="2.7109375" style="12" bestFit="1" customWidth="1"/>
    <col min="9" max="9" width="8.7109375" style="12" bestFit="1" customWidth="1"/>
    <col min="10" max="10" width="8" style="12" bestFit="1" customWidth="1"/>
    <col min="11" max="11" width="7.85546875" style="12" bestFit="1" customWidth="1"/>
    <col min="12" max="12" width="9" style="12" customWidth="1"/>
    <col min="13" max="13" width="12.140625" style="31" customWidth="1"/>
    <col min="14" max="14" width="9.140625" style="12" bestFit="1" customWidth="1"/>
    <col min="15" max="15" width="9.28515625" style="12" bestFit="1" customWidth="1"/>
    <col min="16" max="16" width="8.7109375" style="12" bestFit="1" customWidth="1"/>
    <col min="17" max="17" width="12.140625" style="31" customWidth="1"/>
    <col min="18" max="18" width="12.5703125" style="31" customWidth="1"/>
    <col min="19" max="19" width="3.7109375" style="12" customWidth="1"/>
    <col min="20" max="20" width="10.42578125" style="12" customWidth="1"/>
    <col min="21" max="21" width="10.140625" style="12" customWidth="1"/>
    <col min="22" max="22" width="9.140625" style="12" customWidth="1"/>
    <col min="23" max="23" width="10" style="12" customWidth="1"/>
    <col min="24" max="24" width="8.5703125" style="12" customWidth="1"/>
    <col min="25" max="16384" width="11.42578125" style="12"/>
  </cols>
  <sheetData>
    <row r="1" spans="1:43" ht="21" thickBot="1">
      <c r="A1" s="81" t="s">
        <v>77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</row>
    <row r="2" spans="1:43" s="2" customFormat="1" ht="15.75" thickTop="1">
      <c r="A2" s="1"/>
      <c r="B2" s="72" t="s">
        <v>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4"/>
      <c r="N2" s="75" t="s">
        <v>1</v>
      </c>
      <c r="O2" s="76"/>
      <c r="P2" s="76"/>
      <c r="Q2" s="77"/>
      <c r="R2" s="32"/>
      <c r="S2" s="51"/>
      <c r="T2" s="78" t="s">
        <v>66</v>
      </c>
      <c r="U2" s="79"/>
      <c r="V2" s="79"/>
      <c r="W2" s="79"/>
      <c r="X2" s="80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</row>
    <row r="3" spans="1:43" s="2" customFormat="1" ht="61.5" customHeight="1">
      <c r="A3" s="3" t="s">
        <v>2</v>
      </c>
      <c r="B3" s="4" t="s">
        <v>3</v>
      </c>
      <c r="C3" s="5" t="s">
        <v>4</v>
      </c>
      <c r="D3" s="5" t="s">
        <v>6</v>
      </c>
      <c r="E3" s="5" t="s">
        <v>7</v>
      </c>
      <c r="F3" s="5" t="s">
        <v>8</v>
      </c>
      <c r="G3" s="5" t="s">
        <v>9</v>
      </c>
      <c r="H3" s="5"/>
      <c r="I3" s="5" t="s">
        <v>10</v>
      </c>
      <c r="J3" s="5" t="s">
        <v>11</v>
      </c>
      <c r="K3" s="5" t="s">
        <v>12</v>
      </c>
      <c r="L3" s="5" t="s">
        <v>13</v>
      </c>
      <c r="M3" s="58" t="s">
        <v>14</v>
      </c>
      <c r="N3" s="6" t="s">
        <v>75</v>
      </c>
      <c r="O3" s="5" t="s">
        <v>74</v>
      </c>
      <c r="P3" s="5" t="s">
        <v>67</v>
      </c>
      <c r="Q3" s="29" t="s">
        <v>15</v>
      </c>
      <c r="R3" s="33" t="s">
        <v>16</v>
      </c>
      <c r="S3" s="51"/>
      <c r="T3" s="36" t="s">
        <v>63</v>
      </c>
      <c r="U3" s="57" t="s">
        <v>62</v>
      </c>
      <c r="V3" s="5" t="s">
        <v>5</v>
      </c>
      <c r="W3" s="5" t="s">
        <v>64</v>
      </c>
      <c r="X3" s="37" t="s">
        <v>65</v>
      </c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</row>
    <row r="4" spans="1:43" s="2" customFormat="1" ht="14.25" customHeight="1">
      <c r="A4" s="3"/>
      <c r="B4" s="49" t="s">
        <v>68</v>
      </c>
      <c r="C4" s="28"/>
      <c r="D4" s="28"/>
      <c r="E4" s="35"/>
      <c r="F4" s="35"/>
      <c r="G4" s="35"/>
      <c r="H4" s="35"/>
      <c r="I4" s="49" t="s">
        <v>83</v>
      </c>
      <c r="J4" s="26"/>
      <c r="K4" s="26"/>
      <c r="L4" s="26"/>
      <c r="M4" s="59"/>
      <c r="N4" s="27"/>
      <c r="O4" s="26"/>
      <c r="P4" s="49" t="s">
        <v>69</v>
      </c>
      <c r="Q4" s="30"/>
      <c r="R4" s="33"/>
      <c r="S4" s="51"/>
      <c r="T4" s="50" t="s">
        <v>68</v>
      </c>
      <c r="U4" s="49" t="s">
        <v>68</v>
      </c>
      <c r="V4" s="49" t="s">
        <v>68</v>
      </c>
      <c r="W4" s="28"/>
      <c r="X4" s="38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</row>
    <row r="5" spans="1:43" s="9" customFormat="1" ht="34.5" thickBot="1">
      <c r="A5" s="25" t="s">
        <v>17</v>
      </c>
      <c r="B5" s="7" t="s">
        <v>18</v>
      </c>
      <c r="C5" s="8" t="s">
        <v>18</v>
      </c>
      <c r="D5" s="8" t="s">
        <v>18</v>
      </c>
      <c r="E5" s="8" t="s">
        <v>18</v>
      </c>
      <c r="F5" s="8" t="s">
        <v>18</v>
      </c>
      <c r="G5" s="8" t="s">
        <v>18</v>
      </c>
      <c r="H5" s="8"/>
      <c r="I5" s="8" t="s">
        <v>18</v>
      </c>
      <c r="J5" s="8" t="s">
        <v>18</v>
      </c>
      <c r="K5" s="8" t="s">
        <v>18</v>
      </c>
      <c r="L5" s="8" t="s">
        <v>18</v>
      </c>
      <c r="M5" s="60" t="s">
        <v>18</v>
      </c>
      <c r="N5" s="54" t="s">
        <v>18</v>
      </c>
      <c r="O5" s="55" t="s">
        <v>18</v>
      </c>
      <c r="P5" s="55" t="s">
        <v>18</v>
      </c>
      <c r="Q5" s="56" t="s">
        <v>18</v>
      </c>
      <c r="R5" s="64" t="s">
        <v>18</v>
      </c>
      <c r="S5" s="52"/>
      <c r="T5" s="39" t="s">
        <v>71</v>
      </c>
      <c r="U5" s="8" t="s">
        <v>72</v>
      </c>
      <c r="V5" s="8" t="s">
        <v>76</v>
      </c>
      <c r="W5" s="8" t="s">
        <v>71</v>
      </c>
      <c r="X5" s="40" t="s">
        <v>73</v>
      </c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</row>
    <row r="6" spans="1:43" ht="14.25" thickTop="1">
      <c r="A6" s="10" t="s">
        <v>19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61"/>
      <c r="N6" s="41"/>
      <c r="O6" s="11"/>
      <c r="P6" s="11"/>
      <c r="Q6" s="68"/>
      <c r="R6" s="65"/>
      <c r="S6" s="51"/>
      <c r="T6" s="41"/>
      <c r="U6" s="11"/>
      <c r="V6" s="11"/>
      <c r="W6" s="11"/>
      <c r="X6" s="42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</row>
    <row r="7" spans="1:43">
      <c r="A7" s="13" t="s">
        <v>20</v>
      </c>
      <c r="B7" s="14">
        <v>32369</v>
      </c>
      <c r="C7" s="14">
        <v>624</v>
      </c>
      <c r="D7" s="14">
        <v>31090</v>
      </c>
      <c r="E7" s="14">
        <v>11575</v>
      </c>
      <c r="F7" s="14">
        <v>4630</v>
      </c>
      <c r="G7" s="14">
        <v>3470</v>
      </c>
      <c r="H7" s="14"/>
      <c r="I7" s="14">
        <v>8000</v>
      </c>
      <c r="J7" s="14"/>
      <c r="K7" s="14"/>
      <c r="L7" s="14"/>
      <c r="M7" s="62">
        <f>SUM(B7:L7)</f>
        <v>91758</v>
      </c>
      <c r="N7" s="43">
        <f>B7*0.12</f>
        <v>3884.2799999999997</v>
      </c>
      <c r="O7" s="14">
        <f>B7*0.03</f>
        <v>971.06999999999994</v>
      </c>
      <c r="P7" s="14">
        <f>3801.25+3801.25</f>
        <v>7602.5</v>
      </c>
      <c r="Q7" s="69">
        <f>SUM(N7:P7)</f>
        <v>12457.849999999999</v>
      </c>
      <c r="R7" s="66">
        <f>M7-Q7</f>
        <v>79300.149999999994</v>
      </c>
      <c r="S7" s="15"/>
      <c r="T7" s="43">
        <f>B7/30*40</f>
        <v>43158.666666666672</v>
      </c>
      <c r="U7" s="14">
        <f>B7/30*20</f>
        <v>21579.333333333336</v>
      </c>
      <c r="V7" s="14">
        <v>1700</v>
      </c>
      <c r="W7" s="14">
        <f>D7/30*40</f>
        <v>41453.333333333328</v>
      </c>
      <c r="X7" s="44">
        <f>D7/30*20</f>
        <v>20726.666666666664</v>
      </c>
      <c r="Y7" s="53"/>
      <c r="Z7" s="53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</row>
    <row r="8" spans="1:43">
      <c r="A8" s="13" t="s">
        <v>21</v>
      </c>
      <c r="B8" s="14">
        <v>32369</v>
      </c>
      <c r="C8" s="14">
        <v>624</v>
      </c>
      <c r="D8" s="14">
        <v>31090</v>
      </c>
      <c r="E8" s="14">
        <v>11575</v>
      </c>
      <c r="F8" s="14">
        <v>4630</v>
      </c>
      <c r="G8" s="14">
        <v>3470</v>
      </c>
      <c r="H8" s="14"/>
      <c r="I8" s="14">
        <v>8000</v>
      </c>
      <c r="J8" s="14"/>
      <c r="K8" s="14"/>
      <c r="L8" s="14"/>
      <c r="M8" s="62">
        <f t="shared" ref="M8:M47" si="0">SUM(B8:L8)</f>
        <v>91758</v>
      </c>
      <c r="N8" s="43">
        <f t="shared" ref="N8:N47" si="1">B8*0.12</f>
        <v>3884.2799999999997</v>
      </c>
      <c r="O8" s="14">
        <f t="shared" ref="O8:O47" si="2">B8*0.03</f>
        <v>971.06999999999994</v>
      </c>
      <c r="P8" s="14">
        <f t="shared" ref="P8:P22" si="3">3801.25+3801.25</f>
        <v>7602.5</v>
      </c>
      <c r="Q8" s="69">
        <f t="shared" ref="Q8:Q47" si="4">SUM(N8:P8)</f>
        <v>12457.849999999999</v>
      </c>
      <c r="R8" s="66">
        <f t="shared" ref="R8:R22" si="5">M8-Q8</f>
        <v>79300.149999999994</v>
      </c>
      <c r="S8" s="15"/>
      <c r="T8" s="43">
        <f t="shared" ref="T8:T22" si="6">B8/30*40</f>
        <v>43158.666666666672</v>
      </c>
      <c r="U8" s="14">
        <f t="shared" ref="U8:U22" si="7">B8/30*20</f>
        <v>21579.333333333336</v>
      </c>
      <c r="V8" s="14">
        <v>1700</v>
      </c>
      <c r="W8" s="14">
        <f t="shared" ref="W8:W22" si="8">D8/30*40</f>
        <v>41453.333333333328</v>
      </c>
      <c r="X8" s="44">
        <f t="shared" ref="X8:X22" si="9">D8/30*20</f>
        <v>20726.666666666664</v>
      </c>
      <c r="Y8" s="53"/>
      <c r="Z8" s="53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</row>
    <row r="9" spans="1:43">
      <c r="A9" s="13" t="s">
        <v>22</v>
      </c>
      <c r="B9" s="14">
        <v>32369</v>
      </c>
      <c r="C9" s="14">
        <v>624</v>
      </c>
      <c r="D9" s="14">
        <v>31090</v>
      </c>
      <c r="E9" s="14">
        <v>11575</v>
      </c>
      <c r="F9" s="14">
        <v>4630</v>
      </c>
      <c r="G9" s="14">
        <v>3470</v>
      </c>
      <c r="H9" s="14"/>
      <c r="I9" s="14">
        <v>8000</v>
      </c>
      <c r="J9" s="14"/>
      <c r="K9" s="16"/>
      <c r="L9" s="14"/>
      <c r="M9" s="62">
        <f t="shared" si="0"/>
        <v>91758</v>
      </c>
      <c r="N9" s="43">
        <f t="shared" si="1"/>
        <v>3884.2799999999997</v>
      </c>
      <c r="O9" s="14">
        <f t="shared" si="2"/>
        <v>971.06999999999994</v>
      </c>
      <c r="P9" s="14">
        <f t="shared" si="3"/>
        <v>7602.5</v>
      </c>
      <c r="Q9" s="69">
        <f t="shared" si="4"/>
        <v>12457.849999999999</v>
      </c>
      <c r="R9" s="66">
        <f t="shared" si="5"/>
        <v>79300.149999999994</v>
      </c>
      <c r="S9" s="15"/>
      <c r="T9" s="43">
        <f t="shared" si="6"/>
        <v>43158.666666666672</v>
      </c>
      <c r="U9" s="14">
        <f t="shared" si="7"/>
        <v>21579.333333333336</v>
      </c>
      <c r="V9" s="14">
        <v>1700</v>
      </c>
      <c r="W9" s="14">
        <f t="shared" si="8"/>
        <v>41453.333333333328</v>
      </c>
      <c r="X9" s="44">
        <f t="shared" si="9"/>
        <v>20726.666666666664</v>
      </c>
      <c r="Y9" s="53"/>
      <c r="Z9" s="53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</row>
    <row r="10" spans="1:43">
      <c r="A10" s="13" t="s">
        <v>23</v>
      </c>
      <c r="B10" s="14">
        <v>32369</v>
      </c>
      <c r="C10" s="14">
        <v>624</v>
      </c>
      <c r="D10" s="14">
        <v>31090</v>
      </c>
      <c r="E10" s="14">
        <v>11575</v>
      </c>
      <c r="F10" s="14">
        <v>4630</v>
      </c>
      <c r="G10" s="14">
        <v>3470</v>
      </c>
      <c r="H10" s="14"/>
      <c r="I10" s="14">
        <v>8000</v>
      </c>
      <c r="J10" s="14"/>
      <c r="K10" s="14"/>
      <c r="L10" s="14"/>
      <c r="M10" s="62">
        <f t="shared" si="0"/>
        <v>91758</v>
      </c>
      <c r="N10" s="43">
        <f t="shared" si="1"/>
        <v>3884.2799999999997</v>
      </c>
      <c r="O10" s="14">
        <f t="shared" si="2"/>
        <v>971.06999999999994</v>
      </c>
      <c r="P10" s="14">
        <f t="shared" si="3"/>
        <v>7602.5</v>
      </c>
      <c r="Q10" s="69">
        <f t="shared" si="4"/>
        <v>12457.849999999999</v>
      </c>
      <c r="R10" s="66">
        <f t="shared" si="5"/>
        <v>79300.149999999994</v>
      </c>
      <c r="S10" s="15"/>
      <c r="T10" s="43">
        <f t="shared" si="6"/>
        <v>43158.666666666672</v>
      </c>
      <c r="U10" s="14">
        <f t="shared" si="7"/>
        <v>21579.333333333336</v>
      </c>
      <c r="V10" s="14">
        <v>1700</v>
      </c>
      <c r="W10" s="14">
        <f t="shared" si="8"/>
        <v>41453.333333333328</v>
      </c>
      <c r="X10" s="44">
        <f t="shared" si="9"/>
        <v>20726.666666666664</v>
      </c>
      <c r="Y10" s="53"/>
      <c r="Z10" s="53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</row>
    <row r="11" spans="1:43">
      <c r="A11" s="13" t="s">
        <v>24</v>
      </c>
      <c r="B11" s="14">
        <v>32369</v>
      </c>
      <c r="C11" s="14">
        <v>624</v>
      </c>
      <c r="D11" s="14">
        <v>31090</v>
      </c>
      <c r="E11" s="14">
        <v>11575</v>
      </c>
      <c r="F11" s="14">
        <v>4630</v>
      </c>
      <c r="G11" s="14">
        <v>3470</v>
      </c>
      <c r="H11" s="14"/>
      <c r="I11" s="14">
        <v>8000</v>
      </c>
      <c r="J11" s="14"/>
      <c r="K11" s="14"/>
      <c r="L11" s="14"/>
      <c r="M11" s="62">
        <f t="shared" si="0"/>
        <v>91758</v>
      </c>
      <c r="N11" s="43">
        <f t="shared" si="1"/>
        <v>3884.2799999999997</v>
      </c>
      <c r="O11" s="14">
        <f t="shared" si="2"/>
        <v>971.06999999999994</v>
      </c>
      <c r="P11" s="14">
        <f t="shared" si="3"/>
        <v>7602.5</v>
      </c>
      <c r="Q11" s="69">
        <f t="shared" si="4"/>
        <v>12457.849999999999</v>
      </c>
      <c r="R11" s="66">
        <f t="shared" si="5"/>
        <v>79300.149999999994</v>
      </c>
      <c r="S11" s="15"/>
      <c r="T11" s="43">
        <f t="shared" si="6"/>
        <v>43158.666666666672</v>
      </c>
      <c r="U11" s="14">
        <f t="shared" si="7"/>
        <v>21579.333333333336</v>
      </c>
      <c r="V11" s="14">
        <v>1700</v>
      </c>
      <c r="W11" s="14">
        <f t="shared" si="8"/>
        <v>41453.333333333328</v>
      </c>
      <c r="X11" s="44">
        <f t="shared" si="9"/>
        <v>20726.666666666664</v>
      </c>
      <c r="Y11" s="15"/>
      <c r="Z11" s="15"/>
    </row>
    <row r="12" spans="1:43">
      <c r="A12" s="13" t="s">
        <v>25</v>
      </c>
      <c r="B12" s="14">
        <v>32369</v>
      </c>
      <c r="C12" s="14">
        <v>624</v>
      </c>
      <c r="D12" s="14">
        <v>31090</v>
      </c>
      <c r="E12" s="14">
        <v>11575</v>
      </c>
      <c r="F12" s="14">
        <v>4630</v>
      </c>
      <c r="G12" s="14">
        <v>3470</v>
      </c>
      <c r="H12" s="14"/>
      <c r="I12" s="14">
        <v>8000</v>
      </c>
      <c r="J12" s="14"/>
      <c r="K12" s="14"/>
      <c r="L12" s="14"/>
      <c r="M12" s="62">
        <f t="shared" si="0"/>
        <v>91758</v>
      </c>
      <c r="N12" s="43">
        <f t="shared" si="1"/>
        <v>3884.2799999999997</v>
      </c>
      <c r="O12" s="14">
        <f t="shared" si="2"/>
        <v>971.06999999999994</v>
      </c>
      <c r="P12" s="14">
        <f t="shared" si="3"/>
        <v>7602.5</v>
      </c>
      <c r="Q12" s="69">
        <f t="shared" si="4"/>
        <v>12457.849999999999</v>
      </c>
      <c r="R12" s="66">
        <f t="shared" si="5"/>
        <v>79300.149999999994</v>
      </c>
      <c r="S12" s="15"/>
      <c r="T12" s="43">
        <f t="shared" si="6"/>
        <v>43158.666666666672</v>
      </c>
      <c r="U12" s="14">
        <f t="shared" si="7"/>
        <v>21579.333333333336</v>
      </c>
      <c r="V12" s="14">
        <v>1700</v>
      </c>
      <c r="W12" s="14">
        <f t="shared" si="8"/>
        <v>41453.333333333328</v>
      </c>
      <c r="X12" s="44">
        <f t="shared" si="9"/>
        <v>20726.666666666664</v>
      </c>
      <c r="Y12" s="15"/>
      <c r="Z12" s="15"/>
    </row>
    <row r="13" spans="1:43">
      <c r="A13" s="13" t="s">
        <v>26</v>
      </c>
      <c r="B13" s="14">
        <v>32369</v>
      </c>
      <c r="C13" s="14">
        <v>624</v>
      </c>
      <c r="D13" s="14">
        <v>31090</v>
      </c>
      <c r="E13" s="14">
        <v>11575</v>
      </c>
      <c r="F13" s="14">
        <v>4630</v>
      </c>
      <c r="G13" s="14">
        <v>3470</v>
      </c>
      <c r="H13" s="14"/>
      <c r="I13" s="14">
        <v>8000</v>
      </c>
      <c r="J13" s="14"/>
      <c r="K13" s="14"/>
      <c r="L13" s="14"/>
      <c r="M13" s="62">
        <f t="shared" si="0"/>
        <v>91758</v>
      </c>
      <c r="N13" s="43">
        <f t="shared" si="1"/>
        <v>3884.2799999999997</v>
      </c>
      <c r="O13" s="14">
        <f t="shared" si="2"/>
        <v>971.06999999999994</v>
      </c>
      <c r="P13" s="14">
        <f t="shared" si="3"/>
        <v>7602.5</v>
      </c>
      <c r="Q13" s="69">
        <f t="shared" si="4"/>
        <v>12457.849999999999</v>
      </c>
      <c r="R13" s="66">
        <f t="shared" si="5"/>
        <v>79300.149999999994</v>
      </c>
      <c r="S13" s="15"/>
      <c r="T13" s="43">
        <f t="shared" si="6"/>
        <v>43158.666666666672</v>
      </c>
      <c r="U13" s="14">
        <f t="shared" si="7"/>
        <v>21579.333333333336</v>
      </c>
      <c r="V13" s="14">
        <v>1700</v>
      </c>
      <c r="W13" s="14">
        <f t="shared" si="8"/>
        <v>41453.333333333328</v>
      </c>
      <c r="X13" s="44">
        <f t="shared" si="9"/>
        <v>20726.666666666664</v>
      </c>
      <c r="Y13" s="15"/>
      <c r="Z13" s="15"/>
    </row>
    <row r="14" spans="1:43">
      <c r="A14" s="13" t="s">
        <v>27</v>
      </c>
      <c r="B14" s="14">
        <v>32369</v>
      </c>
      <c r="C14" s="14">
        <v>624</v>
      </c>
      <c r="D14" s="14">
        <v>31090</v>
      </c>
      <c r="E14" s="14">
        <v>11575</v>
      </c>
      <c r="F14" s="14">
        <v>4630</v>
      </c>
      <c r="G14" s="14">
        <v>3470</v>
      </c>
      <c r="H14" s="14"/>
      <c r="I14" s="14">
        <v>8000</v>
      </c>
      <c r="J14" s="14">
        <v>4000</v>
      </c>
      <c r="K14" s="14">
        <v>48160</v>
      </c>
      <c r="L14" s="14"/>
      <c r="M14" s="62">
        <f t="shared" si="0"/>
        <v>143918</v>
      </c>
      <c r="N14" s="43">
        <f t="shared" si="1"/>
        <v>3884.2799999999997</v>
      </c>
      <c r="O14" s="14">
        <f t="shared" si="2"/>
        <v>971.06999999999994</v>
      </c>
      <c r="P14" s="14">
        <f t="shared" si="3"/>
        <v>7602.5</v>
      </c>
      <c r="Q14" s="69">
        <f t="shared" si="4"/>
        <v>12457.849999999999</v>
      </c>
      <c r="R14" s="66">
        <f t="shared" si="5"/>
        <v>131460.15</v>
      </c>
      <c r="S14" s="15"/>
      <c r="T14" s="43">
        <f t="shared" si="6"/>
        <v>43158.666666666672</v>
      </c>
      <c r="U14" s="14">
        <f t="shared" si="7"/>
        <v>21579.333333333336</v>
      </c>
      <c r="V14" s="14">
        <v>1700</v>
      </c>
      <c r="W14" s="14">
        <f t="shared" si="8"/>
        <v>41453.333333333328</v>
      </c>
      <c r="X14" s="44">
        <f t="shared" si="9"/>
        <v>20726.666666666664</v>
      </c>
      <c r="Y14" s="15"/>
      <c r="Z14" s="15"/>
    </row>
    <row r="15" spans="1:43">
      <c r="A15" s="13" t="s">
        <v>28</v>
      </c>
      <c r="B15" s="14">
        <v>32369</v>
      </c>
      <c r="C15" s="14">
        <v>624</v>
      </c>
      <c r="D15" s="14">
        <v>31090</v>
      </c>
      <c r="E15" s="14">
        <v>11575</v>
      </c>
      <c r="F15" s="14">
        <v>4630</v>
      </c>
      <c r="G15" s="14">
        <v>3470</v>
      </c>
      <c r="H15" s="14"/>
      <c r="I15" s="14">
        <v>8000</v>
      </c>
      <c r="J15" s="14"/>
      <c r="K15" s="14"/>
      <c r="L15" s="14"/>
      <c r="M15" s="62">
        <f t="shared" si="0"/>
        <v>91758</v>
      </c>
      <c r="N15" s="43">
        <f t="shared" si="1"/>
        <v>3884.2799999999997</v>
      </c>
      <c r="O15" s="14">
        <f t="shared" si="2"/>
        <v>971.06999999999994</v>
      </c>
      <c r="P15" s="14">
        <f t="shared" si="3"/>
        <v>7602.5</v>
      </c>
      <c r="Q15" s="69">
        <f t="shared" si="4"/>
        <v>12457.849999999999</v>
      </c>
      <c r="R15" s="66">
        <f t="shared" si="5"/>
        <v>79300.149999999994</v>
      </c>
      <c r="S15" s="15"/>
      <c r="T15" s="43">
        <f t="shared" si="6"/>
        <v>43158.666666666672</v>
      </c>
      <c r="U15" s="14">
        <f t="shared" si="7"/>
        <v>21579.333333333336</v>
      </c>
      <c r="V15" s="14">
        <v>1700</v>
      </c>
      <c r="W15" s="14">
        <f t="shared" si="8"/>
        <v>41453.333333333328</v>
      </c>
      <c r="X15" s="44">
        <f t="shared" si="9"/>
        <v>20726.666666666664</v>
      </c>
      <c r="Y15" s="15"/>
      <c r="Z15" s="15"/>
    </row>
    <row r="16" spans="1:43">
      <c r="A16" s="13" t="s">
        <v>29</v>
      </c>
      <c r="B16" s="14">
        <v>32369</v>
      </c>
      <c r="C16" s="14">
        <v>624</v>
      </c>
      <c r="D16" s="14">
        <v>31090</v>
      </c>
      <c r="E16" s="14">
        <v>11575</v>
      </c>
      <c r="F16" s="14">
        <v>4630</v>
      </c>
      <c r="G16" s="14">
        <v>3470</v>
      </c>
      <c r="H16" s="14"/>
      <c r="I16" s="14">
        <v>8000</v>
      </c>
      <c r="J16" s="14">
        <v>2663</v>
      </c>
      <c r="K16" s="14"/>
      <c r="L16" s="14">
        <v>14878</v>
      </c>
      <c r="M16" s="62">
        <f t="shared" si="0"/>
        <v>109299</v>
      </c>
      <c r="N16" s="43">
        <f t="shared" si="1"/>
        <v>3884.2799999999997</v>
      </c>
      <c r="O16" s="14">
        <f t="shared" si="2"/>
        <v>971.06999999999994</v>
      </c>
      <c r="P16" s="14">
        <f t="shared" si="3"/>
        <v>7602.5</v>
      </c>
      <c r="Q16" s="69">
        <f t="shared" si="4"/>
        <v>12457.849999999999</v>
      </c>
      <c r="R16" s="66">
        <f t="shared" si="5"/>
        <v>96841.15</v>
      </c>
      <c r="S16" s="15"/>
      <c r="T16" s="43">
        <f t="shared" si="6"/>
        <v>43158.666666666672</v>
      </c>
      <c r="U16" s="14">
        <f t="shared" si="7"/>
        <v>21579.333333333336</v>
      </c>
      <c r="V16" s="14">
        <v>1700</v>
      </c>
      <c r="W16" s="14">
        <f t="shared" si="8"/>
        <v>41453.333333333328</v>
      </c>
      <c r="X16" s="44">
        <f t="shared" si="9"/>
        <v>20726.666666666664</v>
      </c>
      <c r="Y16" s="15"/>
      <c r="Z16" s="15"/>
    </row>
    <row r="17" spans="1:26">
      <c r="A17" s="13" t="s">
        <v>30</v>
      </c>
      <c r="B17" s="14">
        <v>32369</v>
      </c>
      <c r="C17" s="14">
        <v>624</v>
      </c>
      <c r="D17" s="14">
        <v>31090</v>
      </c>
      <c r="E17" s="14">
        <v>11575</v>
      </c>
      <c r="F17" s="14">
        <v>4630</v>
      </c>
      <c r="G17" s="14">
        <v>3470</v>
      </c>
      <c r="H17" s="14"/>
      <c r="I17" s="14">
        <v>8000</v>
      </c>
      <c r="J17" s="14"/>
      <c r="K17" s="14"/>
      <c r="L17" s="14"/>
      <c r="M17" s="62">
        <f t="shared" si="0"/>
        <v>91758</v>
      </c>
      <c r="N17" s="43">
        <f t="shared" si="1"/>
        <v>3884.2799999999997</v>
      </c>
      <c r="O17" s="14">
        <f t="shared" si="2"/>
        <v>971.06999999999994</v>
      </c>
      <c r="P17" s="14">
        <f t="shared" si="3"/>
        <v>7602.5</v>
      </c>
      <c r="Q17" s="69">
        <f t="shared" si="4"/>
        <v>12457.849999999999</v>
      </c>
      <c r="R17" s="66">
        <f t="shared" si="5"/>
        <v>79300.149999999994</v>
      </c>
      <c r="S17" s="15"/>
      <c r="T17" s="43">
        <f t="shared" si="6"/>
        <v>43158.666666666672</v>
      </c>
      <c r="U17" s="14">
        <f t="shared" si="7"/>
        <v>21579.333333333336</v>
      </c>
      <c r="V17" s="14">
        <v>1700</v>
      </c>
      <c r="W17" s="14">
        <f t="shared" si="8"/>
        <v>41453.333333333328</v>
      </c>
      <c r="X17" s="44">
        <f t="shared" si="9"/>
        <v>20726.666666666664</v>
      </c>
      <c r="Y17" s="15"/>
      <c r="Z17" s="15"/>
    </row>
    <row r="18" spans="1:26">
      <c r="A18" s="13" t="s">
        <v>31</v>
      </c>
      <c r="B18" s="14">
        <v>32369</v>
      </c>
      <c r="C18" s="14">
        <v>624</v>
      </c>
      <c r="D18" s="14">
        <v>31090</v>
      </c>
      <c r="E18" s="14">
        <v>11575</v>
      </c>
      <c r="F18" s="14">
        <v>4630</v>
      </c>
      <c r="G18" s="14">
        <v>3470</v>
      </c>
      <c r="H18" s="14"/>
      <c r="I18" s="14">
        <v>8000</v>
      </c>
      <c r="J18" s="14"/>
      <c r="K18" s="14"/>
      <c r="L18" s="14"/>
      <c r="M18" s="62">
        <f t="shared" si="0"/>
        <v>91758</v>
      </c>
      <c r="N18" s="43">
        <f t="shared" si="1"/>
        <v>3884.2799999999997</v>
      </c>
      <c r="O18" s="14">
        <f t="shared" si="2"/>
        <v>971.06999999999994</v>
      </c>
      <c r="P18" s="14">
        <f t="shared" si="3"/>
        <v>7602.5</v>
      </c>
      <c r="Q18" s="69">
        <f t="shared" si="4"/>
        <v>12457.849999999999</v>
      </c>
      <c r="R18" s="66">
        <f t="shared" si="5"/>
        <v>79300.149999999994</v>
      </c>
      <c r="S18" s="15"/>
      <c r="T18" s="43">
        <f t="shared" si="6"/>
        <v>43158.666666666672</v>
      </c>
      <c r="U18" s="14">
        <f t="shared" si="7"/>
        <v>21579.333333333336</v>
      </c>
      <c r="V18" s="14">
        <v>1700</v>
      </c>
      <c r="W18" s="14">
        <f t="shared" si="8"/>
        <v>41453.333333333328</v>
      </c>
      <c r="X18" s="44">
        <f t="shared" si="9"/>
        <v>20726.666666666664</v>
      </c>
      <c r="Y18" s="15"/>
      <c r="Z18" s="15"/>
    </row>
    <row r="19" spans="1:26">
      <c r="A19" s="13" t="s">
        <v>32</v>
      </c>
      <c r="B19" s="14">
        <v>32369</v>
      </c>
      <c r="C19" s="14">
        <v>624</v>
      </c>
      <c r="D19" s="14">
        <v>31090</v>
      </c>
      <c r="E19" s="14">
        <v>11575</v>
      </c>
      <c r="F19" s="14">
        <v>4630</v>
      </c>
      <c r="G19" s="14">
        <v>0</v>
      </c>
      <c r="H19" s="48" t="s">
        <v>70</v>
      </c>
      <c r="I19" s="14">
        <v>8000</v>
      </c>
      <c r="J19" s="14">
        <v>10000</v>
      </c>
      <c r="K19" s="14"/>
      <c r="L19" s="14"/>
      <c r="M19" s="62">
        <f t="shared" si="0"/>
        <v>98288</v>
      </c>
      <c r="N19" s="43">
        <f t="shared" si="1"/>
        <v>3884.2799999999997</v>
      </c>
      <c r="O19" s="14">
        <f t="shared" si="2"/>
        <v>971.06999999999994</v>
      </c>
      <c r="P19" s="14">
        <f t="shared" si="3"/>
        <v>7602.5</v>
      </c>
      <c r="Q19" s="69">
        <f t="shared" si="4"/>
        <v>12457.849999999999</v>
      </c>
      <c r="R19" s="66">
        <f t="shared" si="5"/>
        <v>85830.15</v>
      </c>
      <c r="S19" s="15"/>
      <c r="T19" s="43">
        <f t="shared" si="6"/>
        <v>43158.666666666672</v>
      </c>
      <c r="U19" s="14">
        <f t="shared" si="7"/>
        <v>21579.333333333336</v>
      </c>
      <c r="V19" s="14">
        <v>1700</v>
      </c>
      <c r="W19" s="14">
        <f t="shared" si="8"/>
        <v>41453.333333333328</v>
      </c>
      <c r="X19" s="44">
        <f t="shared" si="9"/>
        <v>20726.666666666664</v>
      </c>
      <c r="Y19" s="15"/>
      <c r="Z19" s="15"/>
    </row>
    <row r="20" spans="1:26">
      <c r="A20" s="13" t="s">
        <v>33</v>
      </c>
      <c r="B20" s="14">
        <v>32369</v>
      </c>
      <c r="C20" s="14">
        <v>624</v>
      </c>
      <c r="D20" s="14">
        <v>31090</v>
      </c>
      <c r="E20" s="14">
        <v>11575</v>
      </c>
      <c r="F20" s="14">
        <v>4630</v>
      </c>
      <c r="G20" s="14">
        <v>3470</v>
      </c>
      <c r="H20" s="14"/>
      <c r="I20" s="14">
        <v>8000</v>
      </c>
      <c r="J20" s="14"/>
      <c r="K20" s="14"/>
      <c r="L20" s="14"/>
      <c r="M20" s="62">
        <f t="shared" si="0"/>
        <v>91758</v>
      </c>
      <c r="N20" s="43">
        <f t="shared" si="1"/>
        <v>3884.2799999999997</v>
      </c>
      <c r="O20" s="14">
        <f t="shared" si="2"/>
        <v>971.06999999999994</v>
      </c>
      <c r="P20" s="14">
        <f t="shared" si="3"/>
        <v>7602.5</v>
      </c>
      <c r="Q20" s="69">
        <f t="shared" si="4"/>
        <v>12457.849999999999</v>
      </c>
      <c r="R20" s="66">
        <f t="shared" si="5"/>
        <v>79300.149999999994</v>
      </c>
      <c r="S20" s="15"/>
      <c r="T20" s="43">
        <f t="shared" si="6"/>
        <v>43158.666666666672</v>
      </c>
      <c r="U20" s="14">
        <f t="shared" si="7"/>
        <v>21579.333333333336</v>
      </c>
      <c r="V20" s="14">
        <v>1700</v>
      </c>
      <c r="W20" s="14">
        <f t="shared" si="8"/>
        <v>41453.333333333328</v>
      </c>
      <c r="X20" s="44">
        <f t="shared" si="9"/>
        <v>20726.666666666664</v>
      </c>
      <c r="Y20" s="15"/>
      <c r="Z20" s="15"/>
    </row>
    <row r="21" spans="1:26">
      <c r="A21" s="13" t="s">
        <v>34</v>
      </c>
      <c r="B21" s="14">
        <v>32369</v>
      </c>
      <c r="C21" s="14">
        <v>624</v>
      </c>
      <c r="D21" s="14">
        <v>31090</v>
      </c>
      <c r="E21" s="14">
        <v>11575</v>
      </c>
      <c r="F21" s="14">
        <v>4630</v>
      </c>
      <c r="G21" s="14">
        <v>3470</v>
      </c>
      <c r="H21" s="14"/>
      <c r="I21" s="14">
        <v>8000</v>
      </c>
      <c r="J21" s="14">
        <v>2663</v>
      </c>
      <c r="K21" s="14"/>
      <c r="L21" s="14"/>
      <c r="M21" s="62">
        <f t="shared" si="0"/>
        <v>94421</v>
      </c>
      <c r="N21" s="43">
        <f t="shared" si="1"/>
        <v>3884.2799999999997</v>
      </c>
      <c r="O21" s="14">
        <f t="shared" si="2"/>
        <v>971.06999999999994</v>
      </c>
      <c r="P21" s="14">
        <f t="shared" si="3"/>
        <v>7602.5</v>
      </c>
      <c r="Q21" s="69">
        <f t="shared" si="4"/>
        <v>12457.849999999999</v>
      </c>
      <c r="R21" s="66">
        <f t="shared" si="5"/>
        <v>81963.149999999994</v>
      </c>
      <c r="S21" s="15"/>
      <c r="T21" s="43">
        <f t="shared" si="6"/>
        <v>43158.666666666672</v>
      </c>
      <c r="U21" s="14">
        <f t="shared" si="7"/>
        <v>21579.333333333336</v>
      </c>
      <c r="V21" s="14">
        <v>1700</v>
      </c>
      <c r="W21" s="14">
        <f t="shared" si="8"/>
        <v>41453.333333333328</v>
      </c>
      <c r="X21" s="44">
        <f t="shared" si="9"/>
        <v>20726.666666666664</v>
      </c>
      <c r="Y21" s="15"/>
      <c r="Z21" s="15"/>
    </row>
    <row r="22" spans="1:26">
      <c r="A22" s="13" t="s">
        <v>35</v>
      </c>
      <c r="B22" s="14">
        <v>32369</v>
      </c>
      <c r="C22" s="14">
        <v>624</v>
      </c>
      <c r="D22" s="14">
        <v>31090</v>
      </c>
      <c r="E22" s="14">
        <v>11575</v>
      </c>
      <c r="F22" s="14">
        <v>4630</v>
      </c>
      <c r="G22" s="14">
        <v>3470</v>
      </c>
      <c r="H22" s="14"/>
      <c r="I22" s="14">
        <v>8000</v>
      </c>
      <c r="J22" s="14"/>
      <c r="K22" s="14"/>
      <c r="L22" s="14"/>
      <c r="M22" s="62">
        <f t="shared" si="0"/>
        <v>91758</v>
      </c>
      <c r="N22" s="43">
        <f t="shared" si="1"/>
        <v>3884.2799999999997</v>
      </c>
      <c r="O22" s="14">
        <f t="shared" si="2"/>
        <v>971.06999999999994</v>
      </c>
      <c r="P22" s="14">
        <f t="shared" si="3"/>
        <v>7602.5</v>
      </c>
      <c r="Q22" s="69">
        <f t="shared" si="4"/>
        <v>12457.849999999999</v>
      </c>
      <c r="R22" s="66">
        <f t="shared" si="5"/>
        <v>79300.149999999994</v>
      </c>
      <c r="S22" s="15"/>
      <c r="T22" s="43">
        <f t="shared" si="6"/>
        <v>43158.666666666672</v>
      </c>
      <c r="U22" s="14">
        <f t="shared" si="7"/>
        <v>21579.333333333336</v>
      </c>
      <c r="V22" s="14">
        <v>1700</v>
      </c>
      <c r="W22" s="14">
        <f t="shared" si="8"/>
        <v>41453.333333333328</v>
      </c>
      <c r="X22" s="44">
        <f t="shared" si="9"/>
        <v>20726.666666666664</v>
      </c>
      <c r="Y22" s="15"/>
      <c r="Z22" s="15"/>
    </row>
    <row r="23" spans="1:26">
      <c r="A23" s="17" t="s">
        <v>36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62"/>
      <c r="N23" s="43"/>
      <c r="O23" s="14"/>
      <c r="P23" s="14"/>
      <c r="Q23" s="69"/>
      <c r="R23" s="66"/>
      <c r="S23" s="15"/>
      <c r="T23" s="43"/>
      <c r="U23" s="14"/>
      <c r="V23" s="14"/>
      <c r="W23" s="14"/>
      <c r="X23" s="44"/>
      <c r="Y23" s="15"/>
      <c r="Z23" s="15"/>
    </row>
    <row r="24" spans="1:26">
      <c r="A24" s="13" t="s">
        <v>37</v>
      </c>
      <c r="B24" s="14">
        <v>32369</v>
      </c>
      <c r="C24" s="14">
        <v>624</v>
      </c>
      <c r="D24" s="14">
        <v>31090</v>
      </c>
      <c r="E24" s="14">
        <v>11575</v>
      </c>
      <c r="F24" s="14">
        <v>4630</v>
      </c>
      <c r="G24" s="14">
        <v>3470</v>
      </c>
      <c r="H24" s="14"/>
      <c r="I24" s="14">
        <v>8000</v>
      </c>
      <c r="J24" s="14"/>
      <c r="K24" s="16"/>
      <c r="L24" s="14">
        <v>4650</v>
      </c>
      <c r="M24" s="62">
        <f t="shared" si="0"/>
        <v>96408</v>
      </c>
      <c r="N24" s="43">
        <f t="shared" si="1"/>
        <v>3884.2799999999997</v>
      </c>
      <c r="O24" s="14">
        <f t="shared" si="2"/>
        <v>971.06999999999994</v>
      </c>
      <c r="P24" s="14">
        <f t="shared" ref="P24:P28" si="10">3801.25+3801.25</f>
        <v>7602.5</v>
      </c>
      <c r="Q24" s="69">
        <f t="shared" si="4"/>
        <v>12457.849999999999</v>
      </c>
      <c r="R24" s="66">
        <f>M24-Q24</f>
        <v>83950.15</v>
      </c>
      <c r="S24" s="15"/>
      <c r="T24" s="43">
        <f t="shared" ref="T24:T28" si="11">B24/30*40</f>
        <v>43158.666666666672</v>
      </c>
      <c r="U24" s="14">
        <f t="shared" ref="U24:U28" si="12">B24/30*20</f>
        <v>21579.333333333336</v>
      </c>
      <c r="V24" s="14">
        <v>1700</v>
      </c>
      <c r="W24" s="14">
        <f t="shared" ref="W24:W28" si="13">D24/30*40</f>
        <v>41453.333333333328</v>
      </c>
      <c r="X24" s="44">
        <f t="shared" ref="X24:X28" si="14">D24/30*20</f>
        <v>20726.666666666664</v>
      </c>
      <c r="Y24" s="15"/>
      <c r="Z24" s="15"/>
    </row>
    <row r="25" spans="1:26">
      <c r="A25" s="13" t="s">
        <v>38</v>
      </c>
      <c r="B25" s="14">
        <v>32369</v>
      </c>
      <c r="C25" s="14">
        <v>624</v>
      </c>
      <c r="D25" s="14">
        <v>31090</v>
      </c>
      <c r="E25" s="14">
        <v>11575</v>
      </c>
      <c r="F25" s="14">
        <v>4630</v>
      </c>
      <c r="G25" s="14">
        <v>3470</v>
      </c>
      <c r="H25" s="14"/>
      <c r="I25" s="14">
        <v>8000</v>
      </c>
      <c r="J25" s="14">
        <v>4000</v>
      </c>
      <c r="K25" s="14"/>
      <c r="L25" s="14"/>
      <c r="M25" s="62">
        <f t="shared" si="0"/>
        <v>95758</v>
      </c>
      <c r="N25" s="43">
        <f t="shared" si="1"/>
        <v>3884.2799999999997</v>
      </c>
      <c r="O25" s="14">
        <f t="shared" si="2"/>
        <v>971.06999999999994</v>
      </c>
      <c r="P25" s="14">
        <f t="shared" si="10"/>
        <v>7602.5</v>
      </c>
      <c r="Q25" s="69">
        <f t="shared" si="4"/>
        <v>12457.849999999999</v>
      </c>
      <c r="R25" s="66">
        <f>M25-Q25</f>
        <v>83300.149999999994</v>
      </c>
      <c r="S25" s="15"/>
      <c r="T25" s="43">
        <f t="shared" si="11"/>
        <v>43158.666666666672</v>
      </c>
      <c r="U25" s="14">
        <f t="shared" si="12"/>
        <v>21579.333333333336</v>
      </c>
      <c r="V25" s="14">
        <v>1700</v>
      </c>
      <c r="W25" s="14">
        <f t="shared" si="13"/>
        <v>41453.333333333328</v>
      </c>
      <c r="X25" s="44">
        <f t="shared" si="14"/>
        <v>20726.666666666664</v>
      </c>
      <c r="Y25" s="15"/>
      <c r="Z25" s="15"/>
    </row>
    <row r="26" spans="1:26">
      <c r="A26" s="13" t="s">
        <v>39</v>
      </c>
      <c r="B26" s="14">
        <v>32369</v>
      </c>
      <c r="C26" s="14">
        <v>624</v>
      </c>
      <c r="D26" s="14">
        <v>31090</v>
      </c>
      <c r="E26" s="14">
        <v>11575</v>
      </c>
      <c r="F26" s="14">
        <v>4630</v>
      </c>
      <c r="G26" s="14">
        <v>3470</v>
      </c>
      <c r="H26" s="14"/>
      <c r="I26" s="14">
        <v>8000</v>
      </c>
      <c r="J26" s="14"/>
      <c r="K26" s="14"/>
      <c r="L26" s="14"/>
      <c r="M26" s="62">
        <f t="shared" si="0"/>
        <v>91758</v>
      </c>
      <c r="N26" s="43">
        <f t="shared" si="1"/>
        <v>3884.2799999999997</v>
      </c>
      <c r="O26" s="14">
        <f t="shared" si="2"/>
        <v>971.06999999999994</v>
      </c>
      <c r="P26" s="14">
        <f t="shared" si="10"/>
        <v>7602.5</v>
      </c>
      <c r="Q26" s="69">
        <f t="shared" si="4"/>
        <v>12457.849999999999</v>
      </c>
      <c r="R26" s="66">
        <f>M26-Q26</f>
        <v>79300.149999999994</v>
      </c>
      <c r="S26" s="15"/>
      <c r="T26" s="43">
        <f t="shared" si="11"/>
        <v>43158.666666666672</v>
      </c>
      <c r="U26" s="14">
        <f t="shared" si="12"/>
        <v>21579.333333333336</v>
      </c>
      <c r="V26" s="14">
        <v>1700</v>
      </c>
      <c r="W26" s="14">
        <f t="shared" si="13"/>
        <v>41453.333333333328</v>
      </c>
      <c r="X26" s="44">
        <f t="shared" si="14"/>
        <v>20726.666666666664</v>
      </c>
      <c r="Y26" s="15"/>
      <c r="Z26" s="15"/>
    </row>
    <row r="27" spans="1:26">
      <c r="A27" s="13" t="s">
        <v>40</v>
      </c>
      <c r="B27" s="14">
        <v>32369</v>
      </c>
      <c r="C27" s="14">
        <v>624</v>
      </c>
      <c r="D27" s="14">
        <v>31090</v>
      </c>
      <c r="E27" s="14">
        <v>11575</v>
      </c>
      <c r="F27" s="14">
        <v>4630</v>
      </c>
      <c r="G27" s="14">
        <v>3470</v>
      </c>
      <c r="H27" s="14"/>
      <c r="I27" s="14">
        <v>8000</v>
      </c>
      <c r="J27" s="14"/>
      <c r="K27" s="14">
        <v>15050</v>
      </c>
      <c r="L27" s="14"/>
      <c r="M27" s="62">
        <f t="shared" si="0"/>
        <v>106808</v>
      </c>
      <c r="N27" s="43">
        <f t="shared" si="1"/>
        <v>3884.2799999999997</v>
      </c>
      <c r="O27" s="14">
        <f t="shared" si="2"/>
        <v>971.06999999999994</v>
      </c>
      <c r="P27" s="14">
        <f t="shared" si="10"/>
        <v>7602.5</v>
      </c>
      <c r="Q27" s="69">
        <f t="shared" si="4"/>
        <v>12457.849999999999</v>
      </c>
      <c r="R27" s="66">
        <f>M27-Q27</f>
        <v>94350.15</v>
      </c>
      <c r="S27" s="15"/>
      <c r="T27" s="43">
        <f t="shared" si="11"/>
        <v>43158.666666666672</v>
      </c>
      <c r="U27" s="14">
        <f t="shared" si="12"/>
        <v>21579.333333333336</v>
      </c>
      <c r="V27" s="14">
        <v>1700</v>
      </c>
      <c r="W27" s="14">
        <f t="shared" si="13"/>
        <v>41453.333333333328</v>
      </c>
      <c r="X27" s="44">
        <f t="shared" si="14"/>
        <v>20726.666666666664</v>
      </c>
      <c r="Y27" s="15"/>
      <c r="Z27" s="15"/>
    </row>
    <row r="28" spans="1:26">
      <c r="A28" s="13" t="s">
        <v>41</v>
      </c>
      <c r="B28" s="14">
        <v>32369</v>
      </c>
      <c r="C28" s="14">
        <v>624</v>
      </c>
      <c r="D28" s="14">
        <v>31090</v>
      </c>
      <c r="E28" s="14">
        <v>11575</v>
      </c>
      <c r="F28" s="14">
        <v>4630</v>
      </c>
      <c r="G28" s="14">
        <v>3470</v>
      </c>
      <c r="H28" s="14"/>
      <c r="I28" s="14">
        <v>8000</v>
      </c>
      <c r="J28" s="14">
        <v>2663</v>
      </c>
      <c r="K28" s="14"/>
      <c r="L28" s="14"/>
      <c r="M28" s="62">
        <f t="shared" si="0"/>
        <v>94421</v>
      </c>
      <c r="N28" s="43">
        <f t="shared" si="1"/>
        <v>3884.2799999999997</v>
      </c>
      <c r="O28" s="14">
        <f t="shared" si="2"/>
        <v>971.06999999999994</v>
      </c>
      <c r="P28" s="14">
        <f t="shared" si="10"/>
        <v>7602.5</v>
      </c>
      <c r="Q28" s="69">
        <f t="shared" si="4"/>
        <v>12457.849999999999</v>
      </c>
      <c r="R28" s="66">
        <f>M28-Q28</f>
        <v>81963.149999999994</v>
      </c>
      <c r="S28" s="15"/>
      <c r="T28" s="43">
        <f t="shared" si="11"/>
        <v>43158.666666666672</v>
      </c>
      <c r="U28" s="14">
        <f t="shared" si="12"/>
        <v>21579.333333333336</v>
      </c>
      <c r="V28" s="14">
        <v>1700</v>
      </c>
      <c r="W28" s="14">
        <f t="shared" si="13"/>
        <v>41453.333333333328</v>
      </c>
      <c r="X28" s="44">
        <f t="shared" si="14"/>
        <v>20726.666666666664</v>
      </c>
      <c r="Y28" s="15"/>
      <c r="Z28" s="15"/>
    </row>
    <row r="29" spans="1:26">
      <c r="A29" s="17" t="s">
        <v>42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62"/>
      <c r="N29" s="43"/>
      <c r="O29" s="14"/>
      <c r="P29" s="14"/>
      <c r="Q29" s="69"/>
      <c r="R29" s="66"/>
      <c r="S29" s="15"/>
      <c r="T29" s="43"/>
      <c r="U29" s="14"/>
      <c r="V29" s="14"/>
      <c r="W29" s="14"/>
      <c r="X29" s="44"/>
      <c r="Y29" s="15"/>
      <c r="Z29" s="15"/>
    </row>
    <row r="30" spans="1:26">
      <c r="A30" s="13" t="s">
        <v>43</v>
      </c>
      <c r="B30" s="14">
        <v>32369</v>
      </c>
      <c r="C30" s="14">
        <v>624</v>
      </c>
      <c r="D30" s="14">
        <v>31090</v>
      </c>
      <c r="E30" s="14">
        <v>11575</v>
      </c>
      <c r="F30" s="14">
        <v>4630</v>
      </c>
      <c r="G30" s="14">
        <v>3470</v>
      </c>
      <c r="H30" s="14"/>
      <c r="I30" s="14">
        <v>8000</v>
      </c>
      <c r="J30" s="14"/>
      <c r="K30" s="14">
        <v>9030</v>
      </c>
      <c r="L30" s="14"/>
      <c r="M30" s="62">
        <f t="shared" si="0"/>
        <v>100788</v>
      </c>
      <c r="N30" s="43">
        <f t="shared" si="1"/>
        <v>3884.2799999999997</v>
      </c>
      <c r="O30" s="14">
        <f t="shared" si="2"/>
        <v>971.06999999999994</v>
      </c>
      <c r="P30" s="14">
        <f t="shared" ref="P30:P32" si="15">3801.25+3801.25</f>
        <v>7602.5</v>
      </c>
      <c r="Q30" s="69">
        <f t="shared" si="4"/>
        <v>12457.849999999999</v>
      </c>
      <c r="R30" s="66">
        <f>M30-Q30</f>
        <v>88330.15</v>
      </c>
      <c r="S30" s="15"/>
      <c r="T30" s="43">
        <f t="shared" ref="T30:T32" si="16">B30/30*40</f>
        <v>43158.666666666672</v>
      </c>
      <c r="U30" s="14">
        <f t="shared" ref="U30:U32" si="17">B30/30*20</f>
        <v>21579.333333333336</v>
      </c>
      <c r="V30" s="14">
        <v>1700</v>
      </c>
      <c r="W30" s="14">
        <f t="shared" ref="W30:W32" si="18">D30/30*40</f>
        <v>41453.333333333328</v>
      </c>
      <c r="X30" s="44">
        <f t="shared" ref="X30:X32" si="19">D30/30*20</f>
        <v>20726.666666666664</v>
      </c>
      <c r="Y30" s="15"/>
      <c r="Z30" s="15"/>
    </row>
    <row r="31" spans="1:26">
      <c r="A31" s="13" t="s">
        <v>44</v>
      </c>
      <c r="B31" s="14">
        <v>32369</v>
      </c>
      <c r="C31" s="14">
        <v>624</v>
      </c>
      <c r="D31" s="14">
        <v>31090</v>
      </c>
      <c r="E31" s="14">
        <v>11575</v>
      </c>
      <c r="F31" s="14">
        <v>4630</v>
      </c>
      <c r="G31" s="14">
        <v>3470</v>
      </c>
      <c r="H31" s="14"/>
      <c r="I31" s="14">
        <v>8000</v>
      </c>
      <c r="J31" s="14">
        <v>2663</v>
      </c>
      <c r="K31" s="16"/>
      <c r="L31" s="14">
        <v>2790</v>
      </c>
      <c r="M31" s="62">
        <f t="shared" si="0"/>
        <v>97211</v>
      </c>
      <c r="N31" s="43">
        <f t="shared" si="1"/>
        <v>3884.2799999999997</v>
      </c>
      <c r="O31" s="14">
        <f t="shared" si="2"/>
        <v>971.06999999999994</v>
      </c>
      <c r="P31" s="14">
        <f t="shared" si="15"/>
        <v>7602.5</v>
      </c>
      <c r="Q31" s="69">
        <f t="shared" si="4"/>
        <v>12457.849999999999</v>
      </c>
      <c r="R31" s="66">
        <f>M31-Q31</f>
        <v>84753.15</v>
      </c>
      <c r="S31" s="15"/>
      <c r="T31" s="43">
        <f t="shared" si="16"/>
        <v>43158.666666666672</v>
      </c>
      <c r="U31" s="14">
        <f t="shared" si="17"/>
        <v>21579.333333333336</v>
      </c>
      <c r="V31" s="14">
        <v>1700</v>
      </c>
      <c r="W31" s="14">
        <f t="shared" si="18"/>
        <v>41453.333333333328</v>
      </c>
      <c r="X31" s="44">
        <f t="shared" si="19"/>
        <v>20726.666666666664</v>
      </c>
      <c r="Y31" s="15"/>
      <c r="Z31" s="15"/>
    </row>
    <row r="32" spans="1:26">
      <c r="A32" s="13" t="s">
        <v>45</v>
      </c>
      <c r="B32" s="14">
        <v>32369</v>
      </c>
      <c r="C32" s="14">
        <v>624</v>
      </c>
      <c r="D32" s="14">
        <v>31090</v>
      </c>
      <c r="E32" s="14">
        <v>11575</v>
      </c>
      <c r="F32" s="14">
        <v>4630</v>
      </c>
      <c r="G32" s="14">
        <v>3470</v>
      </c>
      <c r="H32" s="14"/>
      <c r="I32" s="14">
        <v>8000</v>
      </c>
      <c r="J32" s="14"/>
      <c r="K32" s="14"/>
      <c r="L32" s="14"/>
      <c r="M32" s="62">
        <f t="shared" si="0"/>
        <v>91758</v>
      </c>
      <c r="N32" s="43">
        <f t="shared" si="1"/>
        <v>3884.2799999999997</v>
      </c>
      <c r="O32" s="14">
        <f t="shared" si="2"/>
        <v>971.06999999999994</v>
      </c>
      <c r="P32" s="14">
        <f t="shared" si="15"/>
        <v>7602.5</v>
      </c>
      <c r="Q32" s="69">
        <f t="shared" si="4"/>
        <v>12457.849999999999</v>
      </c>
      <c r="R32" s="66">
        <f>M32-Q32</f>
        <v>79300.149999999994</v>
      </c>
      <c r="S32" s="15"/>
      <c r="T32" s="43">
        <f t="shared" si="16"/>
        <v>43158.666666666672</v>
      </c>
      <c r="U32" s="14">
        <f t="shared" si="17"/>
        <v>21579.333333333336</v>
      </c>
      <c r="V32" s="14">
        <v>1700</v>
      </c>
      <c r="W32" s="14">
        <f t="shared" si="18"/>
        <v>41453.333333333328</v>
      </c>
      <c r="X32" s="44">
        <f t="shared" si="19"/>
        <v>20726.666666666664</v>
      </c>
      <c r="Y32" s="15"/>
      <c r="Z32" s="15"/>
    </row>
    <row r="33" spans="1:26">
      <c r="A33" s="18" t="s">
        <v>46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62"/>
      <c r="N33" s="43"/>
      <c r="O33" s="14"/>
      <c r="P33" s="14"/>
      <c r="Q33" s="69"/>
      <c r="R33" s="66"/>
      <c r="S33" s="15"/>
      <c r="T33" s="43"/>
      <c r="U33" s="14"/>
      <c r="V33" s="14"/>
      <c r="W33" s="14"/>
      <c r="X33" s="44"/>
      <c r="Y33" s="15"/>
      <c r="Z33" s="15"/>
    </row>
    <row r="34" spans="1:26">
      <c r="A34" s="13" t="s">
        <v>47</v>
      </c>
      <c r="B34" s="14">
        <v>32369</v>
      </c>
      <c r="C34" s="14">
        <v>624</v>
      </c>
      <c r="D34" s="14">
        <v>31090</v>
      </c>
      <c r="E34" s="14">
        <v>11575</v>
      </c>
      <c r="F34" s="14">
        <v>4630</v>
      </c>
      <c r="G34" s="14">
        <v>3470</v>
      </c>
      <c r="H34" s="14"/>
      <c r="I34" s="14">
        <v>8000</v>
      </c>
      <c r="J34" s="14"/>
      <c r="K34" s="14">
        <v>6017</v>
      </c>
      <c r="L34" s="14"/>
      <c r="M34" s="62">
        <f t="shared" si="0"/>
        <v>97775</v>
      </c>
      <c r="N34" s="43">
        <f t="shared" si="1"/>
        <v>3884.2799999999997</v>
      </c>
      <c r="O34" s="14">
        <f t="shared" si="2"/>
        <v>971.06999999999994</v>
      </c>
      <c r="P34" s="14">
        <f t="shared" ref="P34:P35" si="20">3801.25+3801.25</f>
        <v>7602.5</v>
      </c>
      <c r="Q34" s="69">
        <f t="shared" si="4"/>
        <v>12457.849999999999</v>
      </c>
      <c r="R34" s="66">
        <f>M34-Q34</f>
        <v>85317.15</v>
      </c>
      <c r="S34" s="15"/>
      <c r="T34" s="43">
        <f t="shared" ref="T34:T35" si="21">B34/30*40</f>
        <v>43158.666666666672</v>
      </c>
      <c r="U34" s="14">
        <f t="shared" ref="U34:U35" si="22">B34/30*20</f>
        <v>21579.333333333336</v>
      </c>
      <c r="V34" s="14">
        <v>1700</v>
      </c>
      <c r="W34" s="14">
        <f t="shared" ref="W34:W35" si="23">D34/30*40</f>
        <v>41453.333333333328</v>
      </c>
      <c r="X34" s="44">
        <f t="shared" ref="X34:X35" si="24">D34/30*20</f>
        <v>20726.666666666664</v>
      </c>
      <c r="Y34" s="15"/>
      <c r="Z34" s="15"/>
    </row>
    <row r="35" spans="1:26">
      <c r="A35" s="13" t="s">
        <v>48</v>
      </c>
      <c r="B35" s="14">
        <v>32369</v>
      </c>
      <c r="C35" s="14">
        <v>624</v>
      </c>
      <c r="D35" s="14">
        <v>31090</v>
      </c>
      <c r="E35" s="14">
        <v>11575</v>
      </c>
      <c r="F35" s="14">
        <v>4630</v>
      </c>
      <c r="G35" s="14">
        <v>3470</v>
      </c>
      <c r="H35" s="14"/>
      <c r="I35" s="14">
        <v>8000</v>
      </c>
      <c r="J35" s="14">
        <v>2663</v>
      </c>
      <c r="K35" s="16"/>
      <c r="L35" s="14">
        <v>1859</v>
      </c>
      <c r="M35" s="62">
        <f t="shared" si="0"/>
        <v>96280</v>
      </c>
      <c r="N35" s="43">
        <f t="shared" si="1"/>
        <v>3884.2799999999997</v>
      </c>
      <c r="O35" s="14">
        <f t="shared" si="2"/>
        <v>971.06999999999994</v>
      </c>
      <c r="P35" s="14">
        <f t="shared" si="20"/>
        <v>7602.5</v>
      </c>
      <c r="Q35" s="69">
        <f t="shared" si="4"/>
        <v>12457.849999999999</v>
      </c>
      <c r="R35" s="66">
        <f>M35-Q35</f>
        <v>83822.149999999994</v>
      </c>
      <c r="S35" s="15"/>
      <c r="T35" s="43">
        <f t="shared" si="21"/>
        <v>43158.666666666672</v>
      </c>
      <c r="U35" s="14">
        <f t="shared" si="22"/>
        <v>21579.333333333336</v>
      </c>
      <c r="V35" s="14">
        <v>1700</v>
      </c>
      <c r="W35" s="14">
        <f t="shared" si="23"/>
        <v>41453.333333333328</v>
      </c>
      <c r="X35" s="44">
        <f t="shared" si="24"/>
        <v>20726.666666666664</v>
      </c>
      <c r="Y35" s="15"/>
      <c r="Z35" s="15"/>
    </row>
    <row r="36" spans="1:26">
      <c r="A36" s="17" t="s">
        <v>49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62"/>
      <c r="N36" s="43"/>
      <c r="O36" s="14"/>
      <c r="P36" s="14"/>
      <c r="Q36" s="69"/>
      <c r="R36" s="66"/>
      <c r="S36" s="15"/>
      <c r="T36" s="43"/>
      <c r="U36" s="14"/>
      <c r="V36" s="14"/>
      <c r="W36" s="14"/>
      <c r="X36" s="44"/>
      <c r="Y36" s="15"/>
      <c r="Z36" s="15"/>
    </row>
    <row r="37" spans="1:26">
      <c r="A37" s="13" t="s">
        <v>50</v>
      </c>
      <c r="B37" s="14">
        <v>32369</v>
      </c>
      <c r="C37" s="14">
        <v>624</v>
      </c>
      <c r="D37" s="14">
        <v>31090</v>
      </c>
      <c r="E37" s="14">
        <v>11575</v>
      </c>
      <c r="F37" s="14">
        <v>4630</v>
      </c>
      <c r="G37" s="14">
        <v>3470</v>
      </c>
      <c r="H37" s="14"/>
      <c r="I37" s="14">
        <v>8000</v>
      </c>
      <c r="J37" s="14"/>
      <c r="K37" s="14">
        <v>6017</v>
      </c>
      <c r="L37" s="14"/>
      <c r="M37" s="62">
        <f t="shared" si="0"/>
        <v>97775</v>
      </c>
      <c r="N37" s="43">
        <f t="shared" si="1"/>
        <v>3884.2799999999997</v>
      </c>
      <c r="O37" s="14">
        <f t="shared" si="2"/>
        <v>971.06999999999994</v>
      </c>
      <c r="P37" s="14">
        <f t="shared" ref="P37:P38" si="25">3801.25+3801.25</f>
        <v>7602.5</v>
      </c>
      <c r="Q37" s="69">
        <f t="shared" si="4"/>
        <v>12457.849999999999</v>
      </c>
      <c r="R37" s="66">
        <f>M37-Q37</f>
        <v>85317.15</v>
      </c>
      <c r="S37" s="15"/>
      <c r="T37" s="43">
        <f t="shared" ref="T37:T38" si="26">B37/30*40</f>
        <v>43158.666666666672</v>
      </c>
      <c r="U37" s="14">
        <f t="shared" ref="U37:U38" si="27">B37/30*20</f>
        <v>21579.333333333336</v>
      </c>
      <c r="V37" s="14">
        <v>1700</v>
      </c>
      <c r="W37" s="14">
        <f t="shared" ref="W37:W38" si="28">D37/30*40</f>
        <v>41453.333333333328</v>
      </c>
      <c r="X37" s="44">
        <f t="shared" ref="X37:X38" si="29">D37/30*20</f>
        <v>20726.666666666664</v>
      </c>
      <c r="Y37" s="15"/>
      <c r="Z37" s="15"/>
    </row>
    <row r="38" spans="1:26">
      <c r="A38" s="13" t="s">
        <v>51</v>
      </c>
      <c r="B38" s="14">
        <v>32369</v>
      </c>
      <c r="C38" s="14">
        <v>624</v>
      </c>
      <c r="D38" s="14">
        <v>31090</v>
      </c>
      <c r="E38" s="14">
        <v>11575</v>
      </c>
      <c r="F38" s="14">
        <v>4630</v>
      </c>
      <c r="G38" s="14">
        <v>3470</v>
      </c>
      <c r="H38" s="14"/>
      <c r="I38" s="14">
        <v>8000</v>
      </c>
      <c r="J38" s="14"/>
      <c r="K38" s="16"/>
      <c r="L38" s="14">
        <v>1859</v>
      </c>
      <c r="M38" s="62">
        <f t="shared" si="0"/>
        <v>93617</v>
      </c>
      <c r="N38" s="43">
        <f t="shared" si="1"/>
        <v>3884.2799999999997</v>
      </c>
      <c r="O38" s="14">
        <f t="shared" si="2"/>
        <v>971.06999999999994</v>
      </c>
      <c r="P38" s="14">
        <f t="shared" si="25"/>
        <v>7602.5</v>
      </c>
      <c r="Q38" s="69">
        <f t="shared" si="4"/>
        <v>12457.849999999999</v>
      </c>
      <c r="R38" s="66">
        <f>M38-Q38</f>
        <v>81159.149999999994</v>
      </c>
      <c r="S38" s="15"/>
      <c r="T38" s="43">
        <f t="shared" si="26"/>
        <v>43158.666666666672</v>
      </c>
      <c r="U38" s="14">
        <f t="shared" si="27"/>
        <v>21579.333333333336</v>
      </c>
      <c r="V38" s="14">
        <v>1700</v>
      </c>
      <c r="W38" s="14">
        <f t="shared" si="28"/>
        <v>41453.333333333328</v>
      </c>
      <c r="X38" s="44">
        <f t="shared" si="29"/>
        <v>20726.666666666664</v>
      </c>
      <c r="Y38" s="15"/>
      <c r="Z38" s="15"/>
    </row>
    <row r="39" spans="1:26">
      <c r="A39" s="22" t="s">
        <v>52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62"/>
      <c r="N39" s="43"/>
      <c r="O39" s="14"/>
      <c r="P39" s="14"/>
      <c r="Q39" s="69"/>
      <c r="R39" s="66"/>
      <c r="S39" s="15"/>
      <c r="T39" s="43"/>
      <c r="U39" s="14"/>
      <c r="V39" s="14"/>
      <c r="W39" s="14"/>
      <c r="X39" s="44"/>
      <c r="Y39" s="15"/>
      <c r="Z39" s="15"/>
    </row>
    <row r="40" spans="1:26">
      <c r="A40" s="13" t="s">
        <v>53</v>
      </c>
      <c r="B40" s="14">
        <v>32369</v>
      </c>
      <c r="C40" s="14">
        <v>624</v>
      </c>
      <c r="D40" s="14">
        <v>31090</v>
      </c>
      <c r="E40" s="14">
        <v>11575</v>
      </c>
      <c r="F40" s="14">
        <v>4630</v>
      </c>
      <c r="G40" s="14">
        <v>3470</v>
      </c>
      <c r="H40" s="14"/>
      <c r="I40" s="14">
        <v>8000</v>
      </c>
      <c r="J40" s="14"/>
      <c r="K40" s="14">
        <v>6017</v>
      </c>
      <c r="L40" s="14"/>
      <c r="M40" s="62">
        <f t="shared" si="0"/>
        <v>97775</v>
      </c>
      <c r="N40" s="43">
        <f t="shared" si="1"/>
        <v>3884.2799999999997</v>
      </c>
      <c r="O40" s="14">
        <f t="shared" si="2"/>
        <v>971.06999999999994</v>
      </c>
      <c r="P40" s="14">
        <f t="shared" ref="P40:P41" si="30">3801.25+3801.25</f>
        <v>7602.5</v>
      </c>
      <c r="Q40" s="69">
        <f t="shared" si="4"/>
        <v>12457.849999999999</v>
      </c>
      <c r="R40" s="66">
        <f>M40-Q40</f>
        <v>85317.15</v>
      </c>
      <c r="S40" s="15"/>
      <c r="T40" s="43">
        <f t="shared" ref="T40:T41" si="31">B40/30*40</f>
        <v>43158.666666666672</v>
      </c>
      <c r="U40" s="14">
        <f t="shared" ref="U40:U41" si="32">B40/30*20</f>
        <v>21579.333333333336</v>
      </c>
      <c r="V40" s="14">
        <v>1700</v>
      </c>
      <c r="W40" s="14">
        <f t="shared" ref="W40:W41" si="33">D40/30*40</f>
        <v>41453.333333333328</v>
      </c>
      <c r="X40" s="44">
        <f t="shared" ref="X40:X41" si="34">D40/30*20</f>
        <v>20726.666666666664</v>
      </c>
      <c r="Y40" s="15"/>
      <c r="Z40" s="15"/>
    </row>
    <row r="41" spans="1:26">
      <c r="A41" s="13" t="s">
        <v>54</v>
      </c>
      <c r="B41" s="14">
        <v>32369</v>
      </c>
      <c r="C41" s="14">
        <v>624</v>
      </c>
      <c r="D41" s="14">
        <v>31090</v>
      </c>
      <c r="E41" s="14">
        <v>11575</v>
      </c>
      <c r="F41" s="14">
        <v>4630</v>
      </c>
      <c r="G41" s="14">
        <v>3470</v>
      </c>
      <c r="H41" s="14"/>
      <c r="I41" s="14">
        <v>8000</v>
      </c>
      <c r="J41" s="14">
        <v>2663</v>
      </c>
      <c r="K41" s="16"/>
      <c r="L41" s="14">
        <v>1859</v>
      </c>
      <c r="M41" s="62">
        <f t="shared" si="0"/>
        <v>96280</v>
      </c>
      <c r="N41" s="43">
        <f t="shared" si="1"/>
        <v>3884.2799999999997</v>
      </c>
      <c r="O41" s="14">
        <f t="shared" si="2"/>
        <v>971.06999999999994</v>
      </c>
      <c r="P41" s="14">
        <f t="shared" si="30"/>
        <v>7602.5</v>
      </c>
      <c r="Q41" s="69">
        <f t="shared" si="4"/>
        <v>12457.849999999999</v>
      </c>
      <c r="R41" s="66">
        <f>M41-Q41</f>
        <v>83822.149999999994</v>
      </c>
      <c r="S41" s="15"/>
      <c r="T41" s="43">
        <f t="shared" si="31"/>
        <v>43158.666666666672</v>
      </c>
      <c r="U41" s="14">
        <f t="shared" si="32"/>
        <v>21579.333333333336</v>
      </c>
      <c r="V41" s="14">
        <v>1700</v>
      </c>
      <c r="W41" s="14">
        <f t="shared" si="33"/>
        <v>41453.333333333328</v>
      </c>
      <c r="X41" s="44">
        <f t="shared" si="34"/>
        <v>20726.666666666664</v>
      </c>
      <c r="Y41" s="15"/>
      <c r="Z41" s="15"/>
    </row>
    <row r="42" spans="1:26">
      <c r="A42" s="19" t="s">
        <v>55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62"/>
      <c r="N42" s="43"/>
      <c r="O42" s="14"/>
      <c r="P42" s="14"/>
      <c r="Q42" s="69"/>
      <c r="R42" s="66"/>
      <c r="S42" s="15"/>
      <c r="T42" s="43"/>
      <c r="U42" s="14"/>
      <c r="V42" s="14"/>
      <c r="W42" s="14"/>
      <c r="X42" s="44"/>
      <c r="Y42" s="15"/>
      <c r="Z42" s="15"/>
    </row>
    <row r="43" spans="1:26">
      <c r="A43" s="13" t="s">
        <v>56</v>
      </c>
      <c r="B43" s="14">
        <v>32369</v>
      </c>
      <c r="C43" s="14">
        <v>624</v>
      </c>
      <c r="D43" s="14">
        <v>31090</v>
      </c>
      <c r="E43" s="14">
        <v>11575</v>
      </c>
      <c r="F43" s="14">
        <v>4630</v>
      </c>
      <c r="G43" s="14">
        <v>3470</v>
      </c>
      <c r="H43" s="14"/>
      <c r="I43" s="14">
        <v>8000</v>
      </c>
      <c r="J43" s="14"/>
      <c r="K43" s="14"/>
      <c r="L43" s="14"/>
      <c r="M43" s="62">
        <f t="shared" si="0"/>
        <v>91758</v>
      </c>
      <c r="N43" s="43">
        <f t="shared" si="1"/>
        <v>3884.2799999999997</v>
      </c>
      <c r="O43" s="14">
        <f t="shared" si="2"/>
        <v>971.06999999999994</v>
      </c>
      <c r="P43" s="14">
        <f>3801.25+3801.25</f>
        <v>7602.5</v>
      </c>
      <c r="Q43" s="69">
        <f t="shared" si="4"/>
        <v>12457.849999999999</v>
      </c>
      <c r="R43" s="66">
        <f>M43-Q43</f>
        <v>79300.149999999994</v>
      </c>
      <c r="S43" s="15"/>
      <c r="T43" s="43">
        <f t="shared" ref="T43" si="35">B43/30*40</f>
        <v>43158.666666666672</v>
      </c>
      <c r="U43" s="14">
        <f t="shared" ref="U43" si="36">B43/30*20</f>
        <v>21579.333333333336</v>
      </c>
      <c r="V43" s="14">
        <v>1700</v>
      </c>
      <c r="W43" s="14">
        <f t="shared" ref="W43" si="37">D43/30*40</f>
        <v>41453.333333333328</v>
      </c>
      <c r="X43" s="44">
        <f t="shared" ref="X43" si="38">D43/30*20</f>
        <v>20726.666666666664</v>
      </c>
      <c r="Y43" s="15"/>
      <c r="Z43" s="15"/>
    </row>
    <row r="44" spans="1:26">
      <c r="A44" s="18" t="s">
        <v>57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62"/>
      <c r="N44" s="43"/>
      <c r="O44" s="14"/>
      <c r="P44" s="14"/>
      <c r="Q44" s="69"/>
      <c r="R44" s="66"/>
      <c r="S44" s="15"/>
      <c r="T44" s="43"/>
      <c r="U44" s="14"/>
      <c r="V44" s="14"/>
      <c r="W44" s="14"/>
      <c r="X44" s="44"/>
      <c r="Y44" s="15"/>
      <c r="Z44" s="15"/>
    </row>
    <row r="45" spans="1:26">
      <c r="A45" s="13" t="s">
        <v>58</v>
      </c>
      <c r="B45" s="14">
        <v>32369</v>
      </c>
      <c r="C45" s="14">
        <v>624</v>
      </c>
      <c r="D45" s="14">
        <v>31090</v>
      </c>
      <c r="E45" s="14">
        <v>11575</v>
      </c>
      <c r="F45" s="14">
        <v>4630</v>
      </c>
      <c r="G45" s="14">
        <v>3470</v>
      </c>
      <c r="H45" s="14"/>
      <c r="I45" s="14">
        <v>8000</v>
      </c>
      <c r="J45" s="14"/>
      <c r="K45" s="14"/>
      <c r="L45" s="14"/>
      <c r="M45" s="62">
        <f t="shared" si="0"/>
        <v>91758</v>
      </c>
      <c r="N45" s="43">
        <f t="shared" si="1"/>
        <v>3884.2799999999997</v>
      </c>
      <c r="O45" s="14">
        <f t="shared" si="2"/>
        <v>971.06999999999994</v>
      </c>
      <c r="P45" s="14">
        <f>3801.25+3801.25</f>
        <v>7602.5</v>
      </c>
      <c r="Q45" s="69">
        <f t="shared" si="4"/>
        <v>12457.849999999999</v>
      </c>
      <c r="R45" s="66">
        <f>M45-Q45</f>
        <v>79300.149999999994</v>
      </c>
      <c r="S45" s="15"/>
      <c r="T45" s="43">
        <f t="shared" ref="T45" si="39">B45/30*40</f>
        <v>43158.666666666672</v>
      </c>
      <c r="U45" s="14">
        <f t="shared" ref="U45" si="40">B45/30*20</f>
        <v>21579.333333333336</v>
      </c>
      <c r="V45" s="14">
        <v>1700</v>
      </c>
      <c r="W45" s="14">
        <f t="shared" ref="W45" si="41">D45/30*40</f>
        <v>41453.333333333328</v>
      </c>
      <c r="X45" s="44">
        <f t="shared" ref="X45" si="42">D45/30*20</f>
        <v>20726.666666666664</v>
      </c>
      <c r="Y45" s="15"/>
      <c r="Z45" s="15"/>
    </row>
    <row r="46" spans="1:26">
      <c r="A46" s="17" t="s">
        <v>59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62"/>
      <c r="N46" s="43"/>
      <c r="O46" s="14"/>
      <c r="P46" s="14"/>
      <c r="Q46" s="69"/>
      <c r="R46" s="66"/>
      <c r="S46" s="15"/>
      <c r="T46" s="43"/>
      <c r="U46" s="14"/>
      <c r="V46" s="14"/>
      <c r="W46" s="14"/>
      <c r="X46" s="44"/>
      <c r="Y46" s="15"/>
      <c r="Z46" s="15"/>
    </row>
    <row r="47" spans="1:26">
      <c r="A47" s="13" t="s">
        <v>60</v>
      </c>
      <c r="B47" s="14">
        <v>32369</v>
      </c>
      <c r="C47" s="14">
        <v>624</v>
      </c>
      <c r="D47" s="14">
        <v>31090</v>
      </c>
      <c r="E47" s="14">
        <v>11575</v>
      </c>
      <c r="F47" s="14">
        <v>4630</v>
      </c>
      <c r="G47" s="14">
        <v>3470</v>
      </c>
      <c r="H47" s="14"/>
      <c r="I47" s="14">
        <v>8000</v>
      </c>
      <c r="J47" s="16"/>
      <c r="K47" s="16"/>
      <c r="L47" s="16"/>
      <c r="M47" s="62">
        <f t="shared" si="0"/>
        <v>91758</v>
      </c>
      <c r="N47" s="43">
        <f t="shared" si="1"/>
        <v>3884.2799999999997</v>
      </c>
      <c r="O47" s="14">
        <f t="shared" si="2"/>
        <v>971.06999999999994</v>
      </c>
      <c r="P47" s="14">
        <f>3801.25+3801.25</f>
        <v>7602.5</v>
      </c>
      <c r="Q47" s="69">
        <f t="shared" si="4"/>
        <v>12457.849999999999</v>
      </c>
      <c r="R47" s="66">
        <f>M47-Q47</f>
        <v>79300.149999999994</v>
      </c>
      <c r="T47" s="43">
        <f t="shared" ref="T47" si="43">B47/30*40</f>
        <v>43158.666666666672</v>
      </c>
      <c r="U47" s="14">
        <f t="shared" ref="U47" si="44">B47/30*20</f>
        <v>21579.333333333336</v>
      </c>
      <c r="V47" s="14">
        <v>1700</v>
      </c>
      <c r="W47" s="14">
        <f t="shared" ref="W47" si="45">D47/30*40</f>
        <v>41453.333333333328</v>
      </c>
      <c r="X47" s="44">
        <f t="shared" ref="X47" si="46">D47/30*20</f>
        <v>20726.666666666664</v>
      </c>
    </row>
    <row r="48" spans="1:26" ht="14.25" thickBot="1">
      <c r="A48" s="24" t="s">
        <v>61</v>
      </c>
      <c r="B48" s="23">
        <f>SUM(B7:B47)</f>
        <v>1068177</v>
      </c>
      <c r="C48" s="23">
        <f t="shared" ref="C48:R48" si="47">SUM(C7:C47)</f>
        <v>20592</v>
      </c>
      <c r="D48" s="23">
        <f t="shared" si="47"/>
        <v>1025970</v>
      </c>
      <c r="E48" s="23">
        <f t="shared" si="47"/>
        <v>381975</v>
      </c>
      <c r="F48" s="23">
        <f t="shared" si="47"/>
        <v>152790</v>
      </c>
      <c r="G48" s="23">
        <f t="shared" si="47"/>
        <v>111040</v>
      </c>
      <c r="H48" s="23"/>
      <c r="I48" s="23">
        <f t="shared" si="47"/>
        <v>264000</v>
      </c>
      <c r="J48" s="23">
        <f t="shared" si="47"/>
        <v>33978</v>
      </c>
      <c r="K48" s="23">
        <f t="shared" si="47"/>
        <v>90291</v>
      </c>
      <c r="L48" s="23">
        <f t="shared" si="47"/>
        <v>27895</v>
      </c>
      <c r="M48" s="63">
        <f t="shared" si="47"/>
        <v>3176708</v>
      </c>
      <c r="N48" s="45">
        <f t="shared" si="47"/>
        <v>128181.23999999998</v>
      </c>
      <c r="O48" s="23">
        <f t="shared" si="47"/>
        <v>32045.309999999994</v>
      </c>
      <c r="P48" s="23">
        <f t="shared" si="47"/>
        <v>250882.5</v>
      </c>
      <c r="Q48" s="34">
        <f t="shared" si="47"/>
        <v>411109.04999999981</v>
      </c>
      <c r="R48" s="67">
        <f t="shared" si="47"/>
        <v>2765598.9499999983</v>
      </c>
      <c r="T48" s="45">
        <f t="shared" ref="T48:X48" si="48">SUM(T7:T47)</f>
        <v>1424236.0000000005</v>
      </c>
      <c r="U48" s="23">
        <f t="shared" si="48"/>
        <v>712118.00000000023</v>
      </c>
      <c r="V48" s="23">
        <f t="shared" si="48"/>
        <v>56100</v>
      </c>
      <c r="W48" s="23">
        <f t="shared" si="48"/>
        <v>1367959.9999999998</v>
      </c>
      <c r="X48" s="46">
        <f t="shared" si="48"/>
        <v>683979.99999999988</v>
      </c>
    </row>
    <row r="49" spans="1:2" ht="14.25" thickTop="1">
      <c r="A49" s="47" t="s">
        <v>69</v>
      </c>
      <c r="B49" s="12" t="s">
        <v>78</v>
      </c>
    </row>
    <row r="50" spans="1:2">
      <c r="A50" s="70"/>
      <c r="B50" s="12" t="s">
        <v>79</v>
      </c>
    </row>
    <row r="51" spans="1:2">
      <c r="A51" s="71"/>
      <c r="B51" s="12" t="s">
        <v>80</v>
      </c>
    </row>
    <row r="52" spans="1:2">
      <c r="A52" s="47" t="s">
        <v>68</v>
      </c>
      <c r="B52" s="12" t="s">
        <v>81</v>
      </c>
    </row>
    <row r="53" spans="1:2">
      <c r="A53" s="47" t="s">
        <v>70</v>
      </c>
      <c r="B53" s="12" t="s">
        <v>84</v>
      </c>
    </row>
    <row r="54" spans="1:2">
      <c r="A54" s="47" t="s">
        <v>83</v>
      </c>
      <c r="B54" s="12" t="s">
        <v>82</v>
      </c>
    </row>
    <row r="64" spans="1:2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</sheetData>
  <mergeCells count="4">
    <mergeCell ref="B2:M2"/>
    <mergeCell ref="N2:Q2"/>
    <mergeCell ref="T2:X2"/>
    <mergeCell ref="A1:X1"/>
  </mergeCells>
  <printOptions horizontalCentered="1" verticalCentered="1"/>
  <pageMargins left="0.51181102362204722" right="0.31496062992125984" top="0.74803149606299213" bottom="0.74803149606299213" header="0.31496062992125984" footer="0.31496062992125984"/>
  <pageSetup paperSize="5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PERCEPCIONES DIP PROPORCION (2)</vt:lpstr>
      <vt:lpstr>Hoja1</vt:lpstr>
      <vt:lpstr>'PERCEPCIONES DIP PROPORCION (2)'!Área_de_impresión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ppayan</cp:lastModifiedBy>
  <cp:revision/>
  <cp:lastPrinted>2017-04-26T15:57:29Z</cp:lastPrinted>
  <dcterms:created xsi:type="dcterms:W3CDTF">2016-11-25T23:45:39Z</dcterms:created>
  <dcterms:modified xsi:type="dcterms:W3CDTF">2017-04-27T20:33:07Z</dcterms:modified>
</cp:coreProperties>
</file>