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C58166B-DABF-4130-B163-D961C2E628A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ZONA HOMOGÉNEA" sheetId="1" r:id="rId1"/>
    <sheet name="ZONA HOMOGÉNEA (2)" sheetId="12" r:id="rId2"/>
    <sheet name="CONSTRUCCIÓN" sheetId="4" r:id="rId3"/>
    <sheet name="RÚSTICO" sheetId="5" r:id="rId4"/>
    <sheet name="FACTOR DE DEMÉRITO" sheetId="11" r:id="rId5"/>
    <sheet name="TABLA ROSS" sheetId="13" r:id="rId6"/>
    <sheet name="TABLA CONSERVACIÓN" sheetId="16" r:id="rId7"/>
  </sheets>
  <definedNames>
    <definedName name="_xlnm.Print_Area" localSheetId="2">CONSTRUCCIÓN!$A$1:$K$95</definedName>
    <definedName name="_xlnm.Print_Area" localSheetId="3">RÚSTICO!$A$1:$I$110</definedName>
    <definedName name="_xlnm.Print_Area" localSheetId="6">'TABLA CONSERVACIÓN'!$A$1:$L$56</definedName>
    <definedName name="_xlnm.Print_Area" localSheetId="5">'TABLA ROSS'!$B$1:$F$92</definedName>
    <definedName name="_xlnm.Print_Titles" localSheetId="2">CONSTRUCCIÓN!$1:$4</definedName>
    <definedName name="_xlnm.Print_Titles" localSheetId="3">RÚSTICO!$1:$4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6" l="1"/>
  <c r="I56" i="16"/>
  <c r="H56" i="16"/>
  <c r="F56" i="16"/>
  <c r="E56" i="16"/>
  <c r="D56" i="16"/>
  <c r="C56" i="16"/>
  <c r="B56" i="16"/>
  <c r="J55" i="16"/>
  <c r="I55" i="16"/>
  <c r="H55" i="16"/>
  <c r="F55" i="16"/>
  <c r="E55" i="16"/>
  <c r="D55" i="16"/>
  <c r="C55" i="16"/>
  <c r="B55" i="16"/>
  <c r="J54" i="16"/>
  <c r="I54" i="16"/>
  <c r="H54" i="16"/>
  <c r="F54" i="16"/>
  <c r="E54" i="16"/>
  <c r="D54" i="16"/>
  <c r="C54" i="16"/>
  <c r="B54" i="16"/>
  <c r="J53" i="16"/>
  <c r="I53" i="16"/>
  <c r="H53" i="16"/>
  <c r="F53" i="16"/>
  <c r="E53" i="16"/>
  <c r="D53" i="16"/>
  <c r="C53" i="16"/>
  <c r="B53" i="16"/>
  <c r="J52" i="16"/>
  <c r="I52" i="16"/>
  <c r="H52" i="16"/>
  <c r="F52" i="16"/>
  <c r="E52" i="16"/>
  <c r="D52" i="16"/>
  <c r="C52" i="16"/>
  <c r="B52" i="16"/>
  <c r="J51" i="16"/>
  <c r="I51" i="16"/>
  <c r="H51" i="16"/>
  <c r="F51" i="16"/>
  <c r="E51" i="16"/>
  <c r="D51" i="16"/>
  <c r="C51" i="16"/>
  <c r="B51" i="16"/>
  <c r="J50" i="16"/>
  <c r="I50" i="16"/>
  <c r="H50" i="16"/>
  <c r="F50" i="16"/>
  <c r="E50" i="16"/>
  <c r="D50" i="16"/>
  <c r="C50" i="16"/>
  <c r="B50" i="16"/>
  <c r="J49" i="16"/>
  <c r="I49" i="16"/>
  <c r="H49" i="16"/>
  <c r="F49" i="16"/>
  <c r="E49" i="16"/>
  <c r="D49" i="16"/>
  <c r="C49" i="16"/>
  <c r="B49" i="16"/>
  <c r="J48" i="16"/>
  <c r="I48" i="16"/>
  <c r="H48" i="16"/>
  <c r="F48" i="16"/>
  <c r="E48" i="16"/>
  <c r="D48" i="16"/>
  <c r="C48" i="16"/>
  <c r="B48" i="16"/>
  <c r="J47" i="16"/>
  <c r="I47" i="16"/>
  <c r="H47" i="16"/>
  <c r="F47" i="16"/>
  <c r="E47" i="16"/>
  <c r="D47" i="16"/>
  <c r="C47" i="16"/>
  <c r="B47" i="16"/>
  <c r="J46" i="16"/>
  <c r="I46" i="16"/>
  <c r="H46" i="16"/>
  <c r="F46" i="16"/>
  <c r="E46" i="16"/>
  <c r="D46" i="16"/>
  <c r="C46" i="16"/>
  <c r="B46" i="16"/>
  <c r="J45" i="16"/>
  <c r="I45" i="16"/>
  <c r="H45" i="16"/>
  <c r="F45" i="16"/>
  <c r="E45" i="16"/>
  <c r="D45" i="16"/>
  <c r="C45" i="16"/>
  <c r="B45" i="16"/>
  <c r="J44" i="16"/>
  <c r="I44" i="16"/>
  <c r="H44" i="16"/>
  <c r="F44" i="16"/>
  <c r="E44" i="16"/>
  <c r="D44" i="16"/>
  <c r="C44" i="16"/>
  <c r="B44" i="16"/>
  <c r="J43" i="16"/>
  <c r="I43" i="16"/>
  <c r="H43" i="16"/>
  <c r="F43" i="16"/>
  <c r="E43" i="16"/>
  <c r="D43" i="16"/>
  <c r="C43" i="16"/>
  <c r="B43" i="16"/>
  <c r="J42" i="16"/>
  <c r="I42" i="16"/>
  <c r="H42" i="16"/>
  <c r="F42" i="16"/>
  <c r="E42" i="16"/>
  <c r="D42" i="16"/>
  <c r="C42" i="16"/>
  <c r="B42" i="16"/>
  <c r="J41" i="16"/>
  <c r="I41" i="16"/>
  <c r="H41" i="16"/>
  <c r="F41" i="16"/>
  <c r="E41" i="16"/>
  <c r="D41" i="16"/>
  <c r="C41" i="16"/>
  <c r="B41" i="16"/>
  <c r="J40" i="16"/>
  <c r="I40" i="16"/>
  <c r="H40" i="16"/>
  <c r="F40" i="16"/>
  <c r="E40" i="16"/>
  <c r="D40" i="16"/>
  <c r="C40" i="16"/>
  <c r="B40" i="16"/>
  <c r="J39" i="16"/>
  <c r="I39" i="16"/>
  <c r="H39" i="16"/>
  <c r="F39" i="16"/>
  <c r="E39" i="16"/>
  <c r="D39" i="16"/>
  <c r="C39" i="16"/>
  <c r="B39" i="16"/>
  <c r="J38" i="16"/>
  <c r="I38" i="16"/>
  <c r="H38" i="16"/>
  <c r="F38" i="16"/>
  <c r="E38" i="16"/>
  <c r="D38" i="16"/>
  <c r="C38" i="16"/>
  <c r="B38" i="16"/>
  <c r="J37" i="16"/>
  <c r="I37" i="16"/>
  <c r="H37" i="16"/>
  <c r="F37" i="16"/>
  <c r="E37" i="16"/>
  <c r="D37" i="16"/>
  <c r="C37" i="16"/>
  <c r="B37" i="16"/>
  <c r="J36" i="16"/>
  <c r="I36" i="16"/>
  <c r="H36" i="16"/>
  <c r="F36" i="16"/>
  <c r="E36" i="16"/>
  <c r="D36" i="16"/>
  <c r="C36" i="16"/>
  <c r="B36" i="16"/>
  <c r="J35" i="16"/>
  <c r="I35" i="16"/>
  <c r="H35" i="16"/>
  <c r="F35" i="16"/>
  <c r="E35" i="16"/>
  <c r="D35" i="16"/>
  <c r="C35" i="16"/>
  <c r="B35" i="16"/>
  <c r="J34" i="16"/>
  <c r="I34" i="16"/>
  <c r="H34" i="16"/>
  <c r="F34" i="16"/>
  <c r="E34" i="16"/>
  <c r="D34" i="16"/>
  <c r="C34" i="16"/>
  <c r="B34" i="16"/>
  <c r="J33" i="16"/>
  <c r="I33" i="16"/>
  <c r="H33" i="16"/>
  <c r="F33" i="16"/>
  <c r="E33" i="16"/>
  <c r="D33" i="16"/>
  <c r="C33" i="16"/>
  <c r="B33" i="16"/>
  <c r="J32" i="16"/>
  <c r="I32" i="16"/>
  <c r="H32" i="16"/>
  <c r="F32" i="16"/>
  <c r="E32" i="16"/>
  <c r="D32" i="16"/>
  <c r="C32" i="16"/>
  <c r="B32" i="16"/>
  <c r="J31" i="16"/>
  <c r="I31" i="16"/>
  <c r="H31" i="16"/>
  <c r="F31" i="16"/>
  <c r="E31" i="16"/>
  <c r="D31" i="16"/>
  <c r="C31" i="16"/>
  <c r="B31" i="16"/>
  <c r="J30" i="16"/>
  <c r="I30" i="16"/>
  <c r="H30" i="16"/>
  <c r="F30" i="16"/>
  <c r="E30" i="16"/>
  <c r="D30" i="16"/>
  <c r="C30" i="16"/>
  <c r="B30" i="16"/>
  <c r="J29" i="16"/>
  <c r="I29" i="16"/>
  <c r="H29" i="16"/>
  <c r="F29" i="16"/>
  <c r="E29" i="16"/>
  <c r="D29" i="16"/>
  <c r="C29" i="16"/>
  <c r="B29" i="16"/>
  <c r="J28" i="16"/>
  <c r="I28" i="16"/>
  <c r="H28" i="16"/>
  <c r="F28" i="16"/>
  <c r="E28" i="16"/>
  <c r="D28" i="16"/>
  <c r="C28" i="16"/>
  <c r="B28" i="16"/>
  <c r="J27" i="16"/>
  <c r="I27" i="16"/>
  <c r="H27" i="16"/>
  <c r="F27" i="16"/>
  <c r="E27" i="16"/>
  <c r="D27" i="16"/>
  <c r="C27" i="16"/>
  <c r="B27" i="16"/>
  <c r="J26" i="16"/>
  <c r="I26" i="16"/>
  <c r="H26" i="16"/>
  <c r="F26" i="16"/>
  <c r="E26" i="16"/>
  <c r="D26" i="16"/>
  <c r="C26" i="16"/>
  <c r="B26" i="16"/>
  <c r="J25" i="16"/>
  <c r="I25" i="16"/>
  <c r="H25" i="16"/>
  <c r="F25" i="16"/>
  <c r="E25" i="16"/>
  <c r="D25" i="16"/>
  <c r="C25" i="16"/>
  <c r="B25" i="16"/>
  <c r="J24" i="16"/>
  <c r="I24" i="16"/>
  <c r="H24" i="16"/>
  <c r="F24" i="16"/>
  <c r="E24" i="16"/>
  <c r="D24" i="16"/>
  <c r="C24" i="16"/>
  <c r="B24" i="16"/>
  <c r="J23" i="16"/>
  <c r="I23" i="16"/>
  <c r="H23" i="16"/>
  <c r="F23" i="16"/>
  <c r="E23" i="16"/>
  <c r="D23" i="16"/>
  <c r="C23" i="16"/>
  <c r="B23" i="16"/>
  <c r="J22" i="16"/>
  <c r="I22" i="16"/>
  <c r="H22" i="16"/>
  <c r="F22" i="16"/>
  <c r="E22" i="16"/>
  <c r="D22" i="16"/>
  <c r="C22" i="16"/>
  <c r="B22" i="16"/>
  <c r="J21" i="16"/>
  <c r="I21" i="16"/>
  <c r="H21" i="16"/>
  <c r="F21" i="16"/>
  <c r="E21" i="16"/>
  <c r="D21" i="16"/>
  <c r="C21" i="16"/>
  <c r="B21" i="16"/>
  <c r="J20" i="16"/>
  <c r="I20" i="16"/>
  <c r="H20" i="16"/>
  <c r="F20" i="16"/>
  <c r="E20" i="16"/>
  <c r="D20" i="16"/>
  <c r="C20" i="16"/>
  <c r="B20" i="16"/>
  <c r="J19" i="16"/>
  <c r="I19" i="16"/>
  <c r="H19" i="16"/>
  <c r="F19" i="16"/>
  <c r="E19" i="16"/>
  <c r="D19" i="16"/>
  <c r="C19" i="16"/>
  <c r="B19" i="16"/>
  <c r="J18" i="16"/>
  <c r="I18" i="16"/>
  <c r="H18" i="16"/>
  <c r="F18" i="16"/>
  <c r="E18" i="16"/>
  <c r="D18" i="16"/>
  <c r="C18" i="16"/>
  <c r="B18" i="16"/>
  <c r="J17" i="16"/>
  <c r="I17" i="16"/>
  <c r="H17" i="16"/>
  <c r="F17" i="16"/>
  <c r="E17" i="16"/>
  <c r="D17" i="16"/>
  <c r="C17" i="16"/>
  <c r="B17" i="16"/>
  <c r="J16" i="16"/>
  <c r="I16" i="16"/>
  <c r="H16" i="16"/>
  <c r="F16" i="16"/>
  <c r="E16" i="16"/>
  <c r="D16" i="16"/>
  <c r="C16" i="16"/>
  <c r="B16" i="16"/>
  <c r="J15" i="16"/>
  <c r="I15" i="16"/>
  <c r="H15" i="16"/>
  <c r="F15" i="16"/>
  <c r="E15" i="16"/>
  <c r="D15" i="16"/>
  <c r="C15" i="16"/>
  <c r="B15" i="16"/>
  <c r="J14" i="16"/>
  <c r="I14" i="16"/>
  <c r="H14" i="16"/>
  <c r="F14" i="16"/>
  <c r="E14" i="16"/>
  <c r="D14" i="16"/>
  <c r="C14" i="16"/>
  <c r="B14" i="16"/>
  <c r="J13" i="16"/>
  <c r="I13" i="16"/>
  <c r="H13" i="16"/>
  <c r="F13" i="16"/>
  <c r="E13" i="16"/>
  <c r="D13" i="16"/>
  <c r="C13" i="16"/>
  <c r="B13" i="16"/>
  <c r="J12" i="16"/>
  <c r="I12" i="16"/>
  <c r="H12" i="16"/>
  <c r="F12" i="16"/>
  <c r="E12" i="16"/>
  <c r="D12" i="16"/>
  <c r="C12" i="16"/>
  <c r="B12" i="16"/>
  <c r="J11" i="16"/>
  <c r="I11" i="16"/>
  <c r="H11" i="16"/>
  <c r="F11" i="16"/>
  <c r="E11" i="16"/>
  <c r="D11" i="16"/>
  <c r="C11" i="16"/>
  <c r="B11" i="16"/>
  <c r="J10" i="16"/>
  <c r="I10" i="16"/>
  <c r="H10" i="16"/>
  <c r="F10" i="16"/>
  <c r="E10" i="16"/>
  <c r="D10" i="16"/>
  <c r="C10" i="16"/>
  <c r="B10" i="16"/>
  <c r="J9" i="16"/>
  <c r="I9" i="16"/>
  <c r="H9" i="16"/>
  <c r="F9" i="16"/>
  <c r="E9" i="16"/>
  <c r="D9" i="16"/>
  <c r="C9" i="16"/>
  <c r="B9" i="16"/>
  <c r="J8" i="16"/>
  <c r="I8" i="16"/>
  <c r="H8" i="16"/>
  <c r="F8" i="16"/>
  <c r="E8" i="16"/>
  <c r="D8" i="16"/>
  <c r="C8" i="16"/>
  <c r="B8" i="16"/>
  <c r="J7" i="16"/>
  <c r="I7" i="16"/>
  <c r="H7" i="16"/>
  <c r="F7" i="16"/>
  <c r="E7" i="16"/>
  <c r="D7" i="16"/>
  <c r="C7" i="16"/>
  <c r="B7" i="16"/>
  <c r="I5" i="16"/>
  <c r="H5" i="16"/>
  <c r="G5" i="16"/>
  <c r="F5" i="16"/>
  <c r="E5" i="16"/>
  <c r="D5" i="16"/>
  <c r="C5" i="16"/>
</calcChain>
</file>

<file path=xl/sharedStrings.xml><?xml version="1.0" encoding="utf-8"?>
<sst xmlns="http://schemas.openxmlformats.org/spreadsheetml/2006/main" count="742" uniqueCount="214">
  <si>
    <t>SECTOR</t>
  </si>
  <si>
    <t>COMUNIDAD</t>
  </si>
  <si>
    <t>VALOR UNITARIO ($/M2)</t>
  </si>
  <si>
    <t>RODRIGO M. QUEVEDO</t>
  </si>
  <si>
    <t>1, 2, 3, 4, 5, 6, 7, 18, 19, 20, 21, 27, 28, 29, 30, 31, 32, 33, 39, 40 41, 46, 47, 48, 49, 50, 51, 52, 53, 54, 55, 56, 57, 66</t>
  </si>
  <si>
    <t>ZONAS URBANAS HOMOGÉNEAS DE VALOR</t>
  </si>
  <si>
    <t>HABITACIONAL</t>
  </si>
  <si>
    <t>POPULAR</t>
  </si>
  <si>
    <t>"A"</t>
  </si>
  <si>
    <t>"B"</t>
  </si>
  <si>
    <t>"C"</t>
  </si>
  <si>
    <t>POPULAR COCHERA</t>
  </si>
  <si>
    <t>MEDIO</t>
  </si>
  <si>
    <t>MEDIO COCHERA</t>
  </si>
  <si>
    <t>BUENO</t>
  </si>
  <si>
    <t>BUENO COCHERA</t>
  </si>
  <si>
    <t>LUJO</t>
  </si>
  <si>
    <t>LUJO COCHERA</t>
  </si>
  <si>
    <t>COMERCIAL</t>
  </si>
  <si>
    <t>MEDIANO</t>
  </si>
  <si>
    <t>INDUSTRIAL</t>
  </si>
  <si>
    <t>LIGERO</t>
  </si>
  <si>
    <t>HOTEL</t>
  </si>
  <si>
    <t>"D"</t>
  </si>
  <si>
    <t>BODEGA</t>
  </si>
  <si>
    <t>MEDIANA</t>
  </si>
  <si>
    <t>RIEGO POR GRAVEDAD</t>
  </si>
  <si>
    <t>PRIVADA</t>
  </si>
  <si>
    <t>FACTOR</t>
  </si>
  <si>
    <t>RIEGO POR BOMBEO</t>
  </si>
  <si>
    <t>TEMPORAL</t>
  </si>
  <si>
    <t>PASTAL</t>
  </si>
  <si>
    <t>FORESTAL</t>
  </si>
  <si>
    <t>EDAD</t>
  </si>
  <si>
    <t>NO ESPECIFICADO</t>
  </si>
  <si>
    <t>(ESTE VALOR SE ESTIMA DE ACUERDO A LA ELABORACIÓN DE UN AVALÚO INDIVIDUALIZADO)</t>
  </si>
  <si>
    <t>ECONÓMICO</t>
  </si>
  <si>
    <t>ECONÓMICO COCHERA</t>
  </si>
  <si>
    <t>CLÍNICA TIPO MEDIO</t>
  </si>
  <si>
    <t>CLÍNICA TIPO BUENO</t>
  </si>
  <si>
    <t>ECONÓMICA</t>
  </si>
  <si>
    <t>BALDÍO</t>
  </si>
  <si>
    <t>DE SUPERFICIE M2</t>
  </si>
  <si>
    <t>A SUPERFICIE M2</t>
  </si>
  <si>
    <t>SECTOR CATASTRAL</t>
  </si>
  <si>
    <t>1-100</t>
  </si>
  <si>
    <t>EL TERRERO</t>
  </si>
  <si>
    <t>NAMIQUIPA</t>
  </si>
  <si>
    <t>1, 24, 25, 26, 27,28, 29, 30, 31, 32, 33, 34, 35, 36, 50, 51, 52, 53, 54, 55, 62, 63, 64, 65, 77, 78, 79, 80, 81, 82, 83, 84, 85, 86, 87, 88, 89, 90, 91, 92, 93, 94, 95, 96, 97, 98, 99, 100, 101, 102, 103, 104, 105, 106</t>
  </si>
  <si>
    <t>1, 2, 3, 4, 5, 6, , 8, 9, 10, 11, 12, 13, 14, 15,16, 17, 18, 19, 20, 21, 22, 23, 24, 25, 26, 27, 28, 29, 30, 31, 32</t>
  </si>
  <si>
    <t>3-5, 13-15, 18, 19, 22-28, 31, 32, 41, 35-37, 45-50, 60, 61, 67-99, 107, 103, 111</t>
  </si>
  <si>
    <t>EL MOLINO</t>
  </si>
  <si>
    <t>4, 5, 13-15, 18, 19, 22-28, 31, 32, 41, 35, 36, 37, 45-50, 60, 61, 67-99, 101, 103, 111</t>
  </si>
  <si>
    <t>3, 4, 7, 12, 15-23, 26-31, 34-39, 42-49, 64, 66</t>
  </si>
  <si>
    <t>3, 4, 7, 22, 15-23, 26, 31, 34-39, 42-49, 64, 66</t>
  </si>
  <si>
    <t>1, 4, 5, 6, 7, 33</t>
  </si>
  <si>
    <t>1-18</t>
  </si>
  <si>
    <t>VENUSTIANO CARRANZA</t>
  </si>
  <si>
    <t>6-12, 16, 17, 20, 21, 29, 30, 33, 34, 36-40, 42-44, 51-59</t>
  </si>
  <si>
    <t>6, 7-9, 11-13, 16, 17, 20, 21, 31, 32, 34-37, 41, 42, 51, 52, 55-58, 72, 73, 78, 89, 90, 93, 100</t>
  </si>
  <si>
    <t>3, 4, 7, 8, 12, 15, 22, 28, 29, 33-36, 40, 41, 44, 45, 48-52, 55, 56, 61, 65, 68, 71, 72, 73</t>
  </si>
  <si>
    <t>2-23, 37-49, 56-61, 63, 64, 78, 79</t>
  </si>
  <si>
    <t>1, 2, 5, 6, 13, 14, 24, 25, 40, 41, 51-63, 65</t>
  </si>
  <si>
    <t xml:space="preserve">6, 8, 10-15, 17-21, 24-44, 50, 51, 60, 61, 67 </t>
  </si>
  <si>
    <t>NUEVO NAMIQUIPA</t>
  </si>
  <si>
    <t>GUADALUPE VICTORIA</t>
  </si>
  <si>
    <t>CERRITOS DE ABAJO</t>
  </si>
  <si>
    <t>ARMERA</t>
  </si>
  <si>
    <t>1-24, 26-84</t>
  </si>
  <si>
    <t>EL OSO</t>
  </si>
  <si>
    <t>LA GUAJOLOTA</t>
  </si>
  <si>
    <t>GRANJA DE PINOS</t>
  </si>
  <si>
    <t>EL TAZCATE</t>
  </si>
  <si>
    <t>ARROYO DE ENCINOS</t>
  </si>
  <si>
    <t>EL PROGRESO</t>
  </si>
  <si>
    <t>RANCHO DE LOS CANO</t>
  </si>
  <si>
    <t>COLONIA ORIENTE</t>
  </si>
  <si>
    <t>EL CENTAURO</t>
  </si>
  <si>
    <t>OJOS AZULES</t>
  </si>
  <si>
    <t>STA. GERTRUDIS DE ARR.</t>
  </si>
  <si>
    <t>EL PEÑASCO</t>
  </si>
  <si>
    <t>CERRITOS DE ENMEDIO</t>
  </si>
  <si>
    <t>STA. GERTRUDIS DE ABA.</t>
  </si>
  <si>
    <t>EMILIANO ZAPATA</t>
  </si>
  <si>
    <t>SANTA CLARA</t>
  </si>
  <si>
    <t>EJIDO SANTA CLARA</t>
  </si>
  <si>
    <t>COL. SANTA CLARA</t>
  </si>
  <si>
    <t>INDEPENDENCIA</t>
  </si>
  <si>
    <t>2-54-56-120-198</t>
  </si>
  <si>
    <t>CRUCES</t>
  </si>
  <si>
    <t>1-39,41-64,66-127</t>
  </si>
  <si>
    <t>1-63, 65-101</t>
  </si>
  <si>
    <t>1-129</t>
  </si>
  <si>
    <t>2-54, 56-120, 128</t>
  </si>
  <si>
    <t>PUEBLO VIEJO</t>
  </si>
  <si>
    <t>CASAS COLORADAS</t>
  </si>
  <si>
    <t>39, 30, 28, 22, 47, 45, 43, 29, 23</t>
  </si>
  <si>
    <t>JAGUEYES</t>
  </si>
  <si>
    <t>LA HACIENDA</t>
  </si>
  <si>
    <t>GRANJA CASAVANTES</t>
  </si>
  <si>
    <t>SANTA CATARINA</t>
  </si>
  <si>
    <t>5, 6, 7, 8, 13, 14</t>
  </si>
  <si>
    <t>1, 5, 6, 7, 8, 13, 14, 15, 23, 24, 25, 67, 68</t>
  </si>
  <si>
    <t>4, 60</t>
  </si>
  <si>
    <t>5, 15, 16, 17, 18, 21, 22 23, 24-27, 30, 31-38, 40, 41, 43, 48, 49, 51</t>
  </si>
  <si>
    <t>4, 9, 10, 11, 12, 17, 18, 19, 28, 29, 33, 34, , 37, 39, 40, 41, 65</t>
  </si>
  <si>
    <t>EJIDAL</t>
  </si>
  <si>
    <t>COMUNAL</t>
  </si>
  <si>
    <t>MUNICIPIO DE NAMIQUIPA</t>
  </si>
  <si>
    <t>CATASTRAL</t>
  </si>
  <si>
    <t>ZONA</t>
  </si>
  <si>
    <t>HOMOGÉNEA</t>
  </si>
  <si>
    <t>No. DE MANZANA</t>
  </si>
  <si>
    <t>1-56</t>
  </si>
  <si>
    <t>1-28</t>
  </si>
  <si>
    <t>1-38</t>
  </si>
  <si>
    <t>1-47</t>
  </si>
  <si>
    <t>1-57</t>
  </si>
  <si>
    <t>1-72</t>
  </si>
  <si>
    <t>1-34</t>
  </si>
  <si>
    <t>1-74</t>
  </si>
  <si>
    <t>1-32</t>
  </si>
  <si>
    <t>1-39</t>
  </si>
  <si>
    <t>1-40</t>
  </si>
  <si>
    <t>1-17</t>
  </si>
  <si>
    <t>1-44</t>
  </si>
  <si>
    <t>1-37</t>
  </si>
  <si>
    <t>1-5</t>
  </si>
  <si>
    <t>1-16</t>
  </si>
  <si>
    <t>1-23</t>
  </si>
  <si>
    <t>1-27</t>
  </si>
  <si>
    <t>1-52</t>
  </si>
  <si>
    <t>1-26</t>
  </si>
  <si>
    <t>1-42</t>
  </si>
  <si>
    <t>1-30</t>
  </si>
  <si>
    <t>1-15</t>
  </si>
  <si>
    <t>1-22</t>
  </si>
  <si>
    <t>1-43</t>
  </si>
  <si>
    <t>1-61</t>
  </si>
  <si>
    <t>1-55</t>
  </si>
  <si>
    <t>CERRO PELÓN</t>
  </si>
  <si>
    <t>RANCHO DE GARCÍA</t>
  </si>
  <si>
    <t>FELIPE ÁNGELES</t>
  </si>
  <si>
    <t>EL PACÍFICO</t>
  </si>
  <si>
    <t>EL ÁLAMO NUEVO</t>
  </si>
  <si>
    <t>EL ÁLAMO VIEJO</t>
  </si>
  <si>
    <t>SALVADOR G. Y GÓMEZ</t>
  </si>
  <si>
    <t>RANCHO MÁRQUEZ</t>
  </si>
  <si>
    <t>DIVISIÓN DEL NORTE</t>
  </si>
  <si>
    <t>1-200</t>
  </si>
  <si>
    <t>1-33</t>
  </si>
  <si>
    <t>1-78</t>
  </si>
  <si>
    <t xml:space="preserve">ZONAS HOMOGÉNEAS DE CONSTRUCCIÓN </t>
  </si>
  <si>
    <t>Constante</t>
  </si>
  <si>
    <t>Uso</t>
  </si>
  <si>
    <t>Tipología</t>
  </si>
  <si>
    <t>Clase</t>
  </si>
  <si>
    <t>Clave de Valuación</t>
  </si>
  <si>
    <t>Valor Unitario</t>
  </si>
  <si>
    <t>Clasificación</t>
  </si>
  <si>
    <t>Tipo de Propiedad</t>
  </si>
  <si>
    <t>Calidad</t>
  </si>
  <si>
    <t>Factor</t>
  </si>
  <si>
    <t>Valor Unitario ($/HA)</t>
  </si>
  <si>
    <t>-</t>
  </si>
  <si>
    <t xml:space="preserve">   TABLAS DE DEPRECIACIÓN MÉTODO DE ROSS</t>
  </si>
  <si>
    <t xml:space="preserve">        Factor de Depreciación Método: ROSS               </t>
  </si>
  <si>
    <t>FACTOR DE DEMÉRITO</t>
  </si>
  <si>
    <t>FACTORES DE DEMÉRITO POR SUPERFICIE PARA TERRENOS DENTRO DE LA MANCHA URBANA CON SUPERFICIE MAYOR AL LOTE TIPO REFERIDOS AL VALOR DE LA ZONA DE INFLUENCIA</t>
  </si>
  <si>
    <t>DEMÉRITO</t>
  </si>
  <si>
    <t>BENITO JUÁREZ</t>
  </si>
  <si>
    <t>ADOLFO RUIZ CORTINES</t>
  </si>
  <si>
    <t>1-46</t>
  </si>
  <si>
    <t>1-70</t>
  </si>
  <si>
    <t>1-93</t>
  </si>
  <si>
    <t>1-94</t>
  </si>
  <si>
    <t>1-66</t>
  </si>
  <si>
    <t>1-29</t>
  </si>
  <si>
    <t>ZONA HOMOGÉNEA</t>
  </si>
  <si>
    <t>POPULAR TEJABÁN</t>
  </si>
  <si>
    <t>ECONÓMICO TEJABÁN</t>
  </si>
  <si>
    <t>MEDIO TEJABÁN</t>
  </si>
  <si>
    <t>BUENO TEJABÁN</t>
  </si>
  <si>
    <t>LUJO TEJABÁN</t>
  </si>
  <si>
    <t>TEJABÁN</t>
  </si>
  <si>
    <t>Vida útil:</t>
  </si>
  <si>
    <t>Nuevo</t>
  </si>
  <si>
    <t>Bueno</t>
  </si>
  <si>
    <t>Regular</t>
  </si>
  <si>
    <t>Regular medio</t>
  </si>
  <si>
    <t>En Desecho</t>
  </si>
  <si>
    <t>Y MÁS</t>
  </si>
  <si>
    <t>de 30 años de edad con una vida útil de 65 años.</t>
  </si>
  <si>
    <t>2, 3, 20, 21, 23, 26, 27, 30, 32, 35, 42, 43, 44, 45, 46, 47, 48, 49, 50, 51, 52, 53, 54, 55, 56, 57, 58, 59, 61, 62, 63, 64, 66, 69, 70, 71</t>
  </si>
  <si>
    <t>Rep. Sencillas</t>
  </si>
  <si>
    <t>Rep. Medias</t>
  </si>
  <si>
    <t>Rep. Importantes</t>
  </si>
  <si>
    <t>Rep. Completas</t>
  </si>
  <si>
    <t xml:space="preserve">  ESTADO DE CONSERVACIÓN</t>
  </si>
  <si>
    <t>ÓSCAR SOTO MÁYNEZ</t>
  </si>
  <si>
    <t>TABLAS DE VALORES PARA EL EJERCICIO FISCAL 2024</t>
  </si>
  <si>
    <t>TABLA DE VALORES PARA EL EJERCICIO FISCAL 2024</t>
  </si>
  <si>
    <t>VALORES UNITARIOS DE REPOSICIÓN 
NUEVO PARA CONSTRUCCIONES ($/M2)</t>
  </si>
  <si>
    <t>VALORES UNITARIOS POR HECTÁREA 
PARA SUELO RÚSTICO ($/HA)</t>
  </si>
  <si>
    <t>FRUTALES EN FORMACIÓN 
RIEGO POR GRAVEDAD</t>
  </si>
  <si>
    <t>FRUTALES EN FORMACIÓN 
RIEGO POR BOMBEO</t>
  </si>
  <si>
    <t>FRUTALES EN PRODUCCIÓN 
RIEGO POR GRAVEDAD</t>
  </si>
  <si>
    <t>FRUTALES EN PRODUCCIÓN 
RIEGO POR BOMBEO</t>
  </si>
  <si>
    <t>Edad del Inmueble</t>
  </si>
  <si>
    <t>NOTA: LAS ZONAS DE VALOR PODRÁN INTEGRARSE DE SECTORES CATASTRALES COMPLETOS O FRACCIONES DE LOS MISMOS,  EL FACTOR DE MERCADO SERÁ LA UNIDAD.</t>
  </si>
  <si>
    <t>TIPOLOGÍAS CONSTRUCTIVAS DE CLASE (A) : EDIFICACIONES, SIN MEJORAS EN SUS MATERIALES Y ACABADOS, EN ESTADO DE CONSERVACIÓN QUE NO HAN SUFRIDO NI NECESITAN REPARACIONES.</t>
  </si>
  <si>
    <t>TIPOLOGÍAS CONSTRUCTIVAS DE CLASE (B): EDIFICACIONES, CON ALGUNAS MEJORAS MATERIALES Y ACABADOS; EN ESTADO DE CONSERVACIÓN QUE NECESITAN DE REPARACIONES Y MANTENIMIENTO.</t>
  </si>
  <si>
    <t>TIPOLOGÍAS CONSTRUCTIVAS DE CLASE (C) :EDIFICACIONES, CON MEJORAS EN MATERIALES Y ACABADOS, EN ESTADO DE CONSERVACIÓN MALO NECESITADAS DE REPARACIONES MEDIAS E IMPORTANTES.</t>
  </si>
  <si>
    <t>Utilizando la tabla de Ross según las colonias llegando a un tope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</si>
</sst>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_(&quot;$&quot;* #,##0.00_);_(&quot;$&quot;* \(#,##0.00\);_(&quot;$&quot;* &quot;-&quot;??_);_(@_)"/>
    <numFmt numFmtId="166" formatCode="[$$-80A]#,##0.00"/>
    <numFmt numFmtId="167" formatCode="0.0000"/>
    <numFmt numFmtId="168" formatCode="#,##0.0"/>
    <numFmt numFmtId="169" formatCode="#,##0.0000"/>
    <numFmt numFmtId="170" formatCode="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8" fillId="0" borderId="0"/>
  </cellStyleXfs>
  <cellXfs count="1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2" applyFont="1"/>
    <xf numFmtId="0" fontId="6" fillId="0" borderId="1" xfId="2" applyFont="1" applyBorder="1" applyAlignment="1">
      <alignment horizontal="center"/>
    </xf>
    <xf numFmtId="167" fontId="6" fillId="0" borderId="1" xfId="2" applyNumberFormat="1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167" fontId="6" fillId="0" borderId="42" xfId="2" applyNumberFormat="1" applyFont="1" applyBorder="1" applyAlignment="1">
      <alignment horizontal="center"/>
    </xf>
    <xf numFmtId="0" fontId="6" fillId="0" borderId="43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/>
    </xf>
    <xf numFmtId="0" fontId="1" fillId="0" borderId="51" xfId="0" applyFont="1" applyBorder="1" applyAlignment="1">
      <alignment horizontal="center" vertical="center" wrapText="1"/>
    </xf>
    <xf numFmtId="0" fontId="6" fillId="0" borderId="49" xfId="2" applyFont="1" applyBorder="1" applyAlignment="1">
      <alignment horizontal="center"/>
    </xf>
    <xf numFmtId="2" fontId="6" fillId="0" borderId="1" xfId="2" applyNumberFormat="1" applyFont="1" applyBorder="1" applyAlignment="1">
      <alignment horizontal="center" wrapText="1"/>
    </xf>
    <xf numFmtId="170" fontId="6" fillId="0" borderId="1" xfId="2" applyNumberFormat="1" applyFont="1" applyBorder="1" applyAlignment="1">
      <alignment horizontal="center" wrapText="1"/>
    </xf>
    <xf numFmtId="0" fontId="6" fillId="0" borderId="1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/>
    </xf>
    <xf numFmtId="0" fontId="6" fillId="0" borderId="42" xfId="2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/>
    <xf numFmtId="0" fontId="1" fillId="0" borderId="56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170" fontId="1" fillId="0" borderId="10" xfId="2" applyNumberFormat="1" applyFont="1" applyFill="1" applyBorder="1" applyAlignment="1">
      <alignment horizontal="center" vertical="center" wrapText="1"/>
    </xf>
    <xf numFmtId="170" fontId="1" fillId="0" borderId="57" xfId="2" applyNumberFormat="1" applyFont="1" applyFill="1" applyBorder="1" applyAlignment="1">
      <alignment horizontal="center" vertical="center" wrapText="1"/>
    </xf>
    <xf numFmtId="0" fontId="6" fillId="0" borderId="1" xfId="2" applyFont="1" applyBorder="1"/>
    <xf numFmtId="167" fontId="6" fillId="0" borderId="1" xfId="2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27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7" fillId="0" borderId="30" xfId="2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1" fillId="0" borderId="45" xfId="2" applyFont="1" applyFill="1" applyBorder="1" applyAlignment="1">
      <alignment horizontal="center"/>
    </xf>
    <xf numFmtId="0" fontId="1" fillId="0" borderId="46" xfId="2" applyFont="1" applyFill="1" applyBorder="1" applyAlignment="1">
      <alignment horizontal="center"/>
    </xf>
    <xf numFmtId="0" fontId="1" fillId="0" borderId="47" xfId="2" applyFont="1" applyFill="1" applyBorder="1" applyAlignment="1">
      <alignment horizontal="center"/>
    </xf>
    <xf numFmtId="0" fontId="6" fillId="0" borderId="0" xfId="2" applyFont="1" applyAlignment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3"/>
  <sheetViews>
    <sheetView tabSelected="1" view="pageBreakPreview" zoomScaleSheetLayoutView="100" workbookViewId="0">
      <selection activeCell="C4" sqref="C4:D5"/>
    </sheetView>
  </sheetViews>
  <sheetFormatPr baseColWidth="10" defaultColWidth="9.140625" defaultRowHeight="13.5" x14ac:dyDescent="0.25"/>
  <cols>
    <col min="1" max="1" width="15.85546875" style="1" customWidth="1"/>
    <col min="2" max="2" width="14.28515625" style="1" customWidth="1"/>
    <col min="3" max="3" width="10.7109375" style="1" customWidth="1"/>
    <col min="4" max="4" width="38.7109375" style="1" customWidth="1"/>
    <col min="5" max="5" width="10.7109375" style="1" customWidth="1"/>
    <col min="6" max="6" width="10.28515625" style="1" customWidth="1"/>
    <col min="7" max="7" width="18" style="1" customWidth="1"/>
    <col min="8" max="16384" width="9.140625" style="1"/>
  </cols>
  <sheetData>
    <row r="1" spans="1:7" ht="20.25" customHeight="1" x14ac:dyDescent="0.2">
      <c r="A1" s="155" t="s">
        <v>108</v>
      </c>
      <c r="B1" s="156"/>
      <c r="C1" s="156"/>
      <c r="D1" s="156"/>
      <c r="E1" s="156"/>
      <c r="F1" s="156"/>
      <c r="G1" s="157"/>
    </row>
    <row r="2" spans="1:7" ht="20.25" customHeight="1" thickBot="1" x14ac:dyDescent="0.3">
      <c r="A2" s="92" t="s">
        <v>200</v>
      </c>
      <c r="B2" s="93"/>
      <c r="C2" s="93"/>
      <c r="D2" s="93"/>
      <c r="E2" s="93"/>
      <c r="F2" s="93"/>
      <c r="G2" s="94"/>
    </row>
    <row r="3" spans="1:7" ht="22.5" customHeight="1" thickBot="1" x14ac:dyDescent="0.3">
      <c r="A3" s="108" t="s">
        <v>5</v>
      </c>
      <c r="B3" s="109"/>
      <c r="C3" s="109"/>
      <c r="D3" s="109"/>
      <c r="E3" s="109"/>
      <c r="F3" s="109"/>
      <c r="G3" s="110"/>
    </row>
    <row r="4" spans="1:7" ht="22.5" customHeight="1" x14ac:dyDescent="0.25">
      <c r="A4" s="26" t="s">
        <v>110</v>
      </c>
      <c r="B4" s="27" t="s">
        <v>0</v>
      </c>
      <c r="C4" s="114" t="s">
        <v>112</v>
      </c>
      <c r="D4" s="115"/>
      <c r="E4" s="95" t="s">
        <v>1</v>
      </c>
      <c r="F4" s="96"/>
      <c r="G4" s="112" t="s">
        <v>2</v>
      </c>
    </row>
    <row r="5" spans="1:7" ht="22.5" customHeight="1" thickBot="1" x14ac:dyDescent="0.3">
      <c r="A5" s="28" t="s">
        <v>111</v>
      </c>
      <c r="B5" s="29" t="s">
        <v>109</v>
      </c>
      <c r="C5" s="116"/>
      <c r="D5" s="117"/>
      <c r="E5" s="97"/>
      <c r="F5" s="98"/>
      <c r="G5" s="113"/>
    </row>
    <row r="6" spans="1:7" ht="20.25" customHeight="1" x14ac:dyDescent="0.25">
      <c r="A6" s="101">
        <v>0</v>
      </c>
      <c r="B6" s="19">
        <v>1</v>
      </c>
      <c r="C6" s="99" t="s">
        <v>45</v>
      </c>
      <c r="D6" s="111"/>
      <c r="E6" s="88" t="s">
        <v>47</v>
      </c>
      <c r="F6" s="99"/>
      <c r="G6" s="90">
        <v>77</v>
      </c>
    </row>
    <row r="7" spans="1:7" ht="40.5" customHeight="1" x14ac:dyDescent="0.25">
      <c r="A7" s="101"/>
      <c r="B7" s="8">
        <v>7</v>
      </c>
      <c r="C7" s="76" t="s">
        <v>4</v>
      </c>
      <c r="D7" s="77"/>
      <c r="E7" s="86" t="s">
        <v>46</v>
      </c>
      <c r="F7" s="76"/>
      <c r="G7" s="90"/>
    </row>
    <row r="8" spans="1:7" ht="60.75" customHeight="1" x14ac:dyDescent="0.25">
      <c r="A8" s="101"/>
      <c r="B8" s="8">
        <v>8</v>
      </c>
      <c r="C8" s="76" t="s">
        <v>48</v>
      </c>
      <c r="D8" s="77"/>
      <c r="E8" s="86" t="s">
        <v>46</v>
      </c>
      <c r="F8" s="76"/>
      <c r="G8" s="90"/>
    </row>
    <row r="9" spans="1:7" ht="20.25" customHeight="1" x14ac:dyDescent="0.25">
      <c r="A9" s="101"/>
      <c r="B9" s="8">
        <v>68</v>
      </c>
      <c r="C9" s="76" t="s">
        <v>45</v>
      </c>
      <c r="D9" s="77"/>
      <c r="E9" s="86" t="s">
        <v>46</v>
      </c>
      <c r="F9" s="86"/>
      <c r="G9" s="90"/>
    </row>
    <row r="10" spans="1:7" ht="40.5" customHeight="1" x14ac:dyDescent="0.25">
      <c r="A10" s="101"/>
      <c r="B10" s="8">
        <v>23</v>
      </c>
      <c r="C10" s="103" t="s">
        <v>49</v>
      </c>
      <c r="D10" s="104"/>
      <c r="E10" s="76" t="s">
        <v>47</v>
      </c>
      <c r="F10" s="78"/>
      <c r="G10" s="90"/>
    </row>
    <row r="11" spans="1:7" ht="40.5" customHeight="1" x14ac:dyDescent="0.25">
      <c r="A11" s="101"/>
      <c r="B11" s="8">
        <v>24</v>
      </c>
      <c r="C11" s="103" t="s">
        <v>45</v>
      </c>
      <c r="D11" s="104"/>
      <c r="E11" s="76" t="s">
        <v>47</v>
      </c>
      <c r="F11" s="78"/>
      <c r="G11" s="90"/>
    </row>
    <row r="12" spans="1:7" ht="40.5" customHeight="1" x14ac:dyDescent="0.25">
      <c r="A12" s="101"/>
      <c r="B12" s="8">
        <v>5</v>
      </c>
      <c r="C12" s="103" t="s">
        <v>50</v>
      </c>
      <c r="D12" s="104"/>
      <c r="E12" s="76" t="s">
        <v>51</v>
      </c>
      <c r="F12" s="78"/>
      <c r="G12" s="90"/>
    </row>
    <row r="13" spans="1:7" ht="40.5" customHeight="1" x14ac:dyDescent="0.25">
      <c r="A13" s="101"/>
      <c r="B13" s="8">
        <v>6</v>
      </c>
      <c r="C13" s="103" t="s">
        <v>52</v>
      </c>
      <c r="D13" s="104"/>
      <c r="E13" s="76" t="s">
        <v>51</v>
      </c>
      <c r="F13" s="78"/>
      <c r="G13" s="90"/>
    </row>
    <row r="14" spans="1:7" ht="20.25" customHeight="1" x14ac:dyDescent="0.25">
      <c r="A14" s="101"/>
      <c r="B14" s="8">
        <v>13</v>
      </c>
      <c r="C14" s="103" t="s">
        <v>53</v>
      </c>
      <c r="D14" s="104"/>
      <c r="E14" s="76" t="s">
        <v>199</v>
      </c>
      <c r="F14" s="78"/>
      <c r="G14" s="90"/>
    </row>
    <row r="15" spans="1:7" ht="20.25" customHeight="1" x14ac:dyDescent="0.25">
      <c r="A15" s="101"/>
      <c r="B15" s="5">
        <v>14</v>
      </c>
      <c r="C15" s="103" t="s">
        <v>54</v>
      </c>
      <c r="D15" s="104"/>
      <c r="E15" s="76" t="s">
        <v>199</v>
      </c>
      <c r="F15" s="78"/>
      <c r="G15" s="90"/>
    </row>
    <row r="16" spans="1:7" ht="20.25" customHeight="1" x14ac:dyDescent="0.25">
      <c r="A16" s="101"/>
      <c r="B16" s="5">
        <v>15</v>
      </c>
      <c r="C16" s="103" t="s">
        <v>55</v>
      </c>
      <c r="D16" s="104"/>
      <c r="E16" s="76" t="s">
        <v>199</v>
      </c>
      <c r="F16" s="78"/>
      <c r="G16" s="90"/>
    </row>
    <row r="17" spans="1:7" ht="20.25" customHeight="1" x14ac:dyDescent="0.25">
      <c r="A17" s="101"/>
      <c r="B17" s="5">
        <v>67</v>
      </c>
      <c r="C17" s="103" t="s">
        <v>45</v>
      </c>
      <c r="D17" s="104"/>
      <c r="E17" s="76" t="s">
        <v>199</v>
      </c>
      <c r="F17" s="78"/>
      <c r="G17" s="90"/>
    </row>
    <row r="18" spans="1:7" ht="20.25" customHeight="1" x14ac:dyDescent="0.25">
      <c r="A18" s="101"/>
      <c r="B18" s="5">
        <v>25</v>
      </c>
      <c r="C18" s="84" t="s">
        <v>56</v>
      </c>
      <c r="D18" s="85"/>
      <c r="E18" s="76" t="s">
        <v>51</v>
      </c>
      <c r="F18" s="78"/>
      <c r="G18" s="90"/>
    </row>
    <row r="19" spans="1:7" ht="40.5" customHeight="1" x14ac:dyDescent="0.25">
      <c r="A19" s="8">
        <v>2</v>
      </c>
      <c r="B19" s="8">
        <v>31</v>
      </c>
      <c r="C19" s="84" t="s">
        <v>113</v>
      </c>
      <c r="D19" s="85"/>
      <c r="E19" s="86" t="s">
        <v>57</v>
      </c>
      <c r="F19" s="86"/>
      <c r="G19" s="20">
        <v>22</v>
      </c>
    </row>
    <row r="20" spans="1:7" ht="20.25" customHeight="1" x14ac:dyDescent="0.25">
      <c r="A20" s="87">
        <v>3</v>
      </c>
      <c r="B20" s="8">
        <v>5</v>
      </c>
      <c r="C20" s="76" t="s">
        <v>58</v>
      </c>
      <c r="D20" s="77"/>
      <c r="E20" s="86" t="s">
        <v>51</v>
      </c>
      <c r="F20" s="76"/>
      <c r="G20" s="89">
        <v>110</v>
      </c>
    </row>
    <row r="21" spans="1:7" ht="40.5" customHeight="1" x14ac:dyDescent="0.25">
      <c r="A21" s="118"/>
      <c r="B21" s="8">
        <v>6</v>
      </c>
      <c r="C21" s="76" t="s">
        <v>59</v>
      </c>
      <c r="D21" s="77"/>
      <c r="E21" s="86" t="s">
        <v>51</v>
      </c>
      <c r="F21" s="76"/>
      <c r="G21" s="90"/>
    </row>
    <row r="22" spans="1:7" ht="40.5" customHeight="1" x14ac:dyDescent="0.25">
      <c r="A22" s="118"/>
      <c r="B22" s="8">
        <v>7</v>
      </c>
      <c r="C22" s="76" t="s">
        <v>60</v>
      </c>
      <c r="D22" s="77"/>
      <c r="E22" s="86" t="s">
        <v>46</v>
      </c>
      <c r="F22" s="76"/>
      <c r="G22" s="90"/>
    </row>
    <row r="23" spans="1:7" ht="20.25" customHeight="1" x14ac:dyDescent="0.25">
      <c r="A23" s="118"/>
      <c r="B23" s="8">
        <v>8</v>
      </c>
      <c r="C23" s="76" t="s">
        <v>61</v>
      </c>
      <c r="D23" s="77"/>
      <c r="E23" s="86" t="s">
        <v>46</v>
      </c>
      <c r="F23" s="76"/>
      <c r="G23" s="90"/>
    </row>
    <row r="24" spans="1:7" ht="20.25" customHeight="1" x14ac:dyDescent="0.25">
      <c r="A24" s="118"/>
      <c r="B24" s="5">
        <v>13</v>
      </c>
      <c r="C24" s="76" t="s">
        <v>62</v>
      </c>
      <c r="D24" s="77"/>
      <c r="E24" s="86" t="s">
        <v>199</v>
      </c>
      <c r="F24" s="76"/>
      <c r="G24" s="90"/>
    </row>
    <row r="25" spans="1:7" ht="20.25" customHeight="1" x14ac:dyDescent="0.25">
      <c r="A25" s="88"/>
      <c r="B25" s="5">
        <v>14</v>
      </c>
      <c r="C25" s="76" t="s">
        <v>63</v>
      </c>
      <c r="D25" s="77"/>
      <c r="E25" s="86" t="s">
        <v>199</v>
      </c>
      <c r="F25" s="76"/>
      <c r="G25" s="91"/>
    </row>
    <row r="26" spans="1:7" ht="20.25" customHeight="1" x14ac:dyDescent="0.25">
      <c r="A26" s="100">
        <v>4</v>
      </c>
      <c r="B26" s="8">
        <v>3</v>
      </c>
      <c r="C26" s="84" t="s">
        <v>45</v>
      </c>
      <c r="D26" s="85"/>
      <c r="E26" s="86" t="s">
        <v>148</v>
      </c>
      <c r="F26" s="86"/>
      <c r="G26" s="89">
        <v>22</v>
      </c>
    </row>
    <row r="27" spans="1:7" ht="20.25" customHeight="1" x14ac:dyDescent="0.25">
      <c r="A27" s="101"/>
      <c r="B27" s="8">
        <v>2</v>
      </c>
      <c r="C27" s="84" t="s">
        <v>45</v>
      </c>
      <c r="D27" s="85"/>
      <c r="E27" s="86" t="s">
        <v>148</v>
      </c>
      <c r="F27" s="76"/>
      <c r="G27" s="90"/>
    </row>
    <row r="28" spans="1:7" ht="30.75" customHeight="1" x14ac:dyDescent="0.25">
      <c r="A28" s="101"/>
      <c r="B28" s="8">
        <v>26</v>
      </c>
      <c r="C28" s="84" t="s">
        <v>115</v>
      </c>
      <c r="D28" s="85"/>
      <c r="E28" s="86" t="s">
        <v>3</v>
      </c>
      <c r="F28" s="76"/>
      <c r="G28" s="90"/>
    </row>
    <row r="29" spans="1:7" ht="20.25" customHeight="1" x14ac:dyDescent="0.25">
      <c r="A29" s="102"/>
      <c r="B29" s="8">
        <v>27</v>
      </c>
      <c r="C29" s="84" t="s">
        <v>116</v>
      </c>
      <c r="D29" s="85"/>
      <c r="E29" s="86" t="s">
        <v>64</v>
      </c>
      <c r="F29" s="76"/>
      <c r="G29" s="91"/>
    </row>
    <row r="30" spans="1:7" ht="20.25" customHeight="1" x14ac:dyDescent="0.25">
      <c r="A30" s="100">
        <v>4</v>
      </c>
      <c r="B30" s="8">
        <v>30</v>
      </c>
      <c r="C30" s="84" t="s">
        <v>117</v>
      </c>
      <c r="D30" s="85"/>
      <c r="E30" s="86" t="s">
        <v>65</v>
      </c>
      <c r="F30" s="76"/>
      <c r="G30" s="105">
        <v>22</v>
      </c>
    </row>
    <row r="31" spans="1:7" ht="20.25" customHeight="1" x14ac:dyDescent="0.25">
      <c r="A31" s="101"/>
      <c r="B31" s="8">
        <v>32</v>
      </c>
      <c r="C31" s="84" t="s">
        <v>118</v>
      </c>
      <c r="D31" s="85"/>
      <c r="E31" s="86" t="s">
        <v>66</v>
      </c>
      <c r="F31" s="76"/>
      <c r="G31" s="106"/>
    </row>
    <row r="32" spans="1:7" ht="20.25" customHeight="1" x14ac:dyDescent="0.25">
      <c r="A32" s="101"/>
      <c r="B32" s="8">
        <v>35</v>
      </c>
      <c r="C32" s="84" t="s">
        <v>119</v>
      </c>
      <c r="D32" s="85"/>
      <c r="E32" s="86" t="s">
        <v>67</v>
      </c>
      <c r="F32" s="76"/>
      <c r="G32" s="106"/>
    </row>
    <row r="33" spans="1:7" ht="20.25" customHeight="1" x14ac:dyDescent="0.25">
      <c r="A33" s="101"/>
      <c r="B33" s="8">
        <v>42</v>
      </c>
      <c r="C33" s="84" t="s">
        <v>68</v>
      </c>
      <c r="D33" s="85"/>
      <c r="E33" s="86" t="s">
        <v>69</v>
      </c>
      <c r="F33" s="76"/>
      <c r="G33" s="106"/>
    </row>
    <row r="34" spans="1:7" ht="20.25" customHeight="1" x14ac:dyDescent="0.25">
      <c r="A34" s="101"/>
      <c r="B34" s="8">
        <v>43</v>
      </c>
      <c r="C34" s="84" t="s">
        <v>120</v>
      </c>
      <c r="D34" s="85"/>
      <c r="E34" s="86" t="s">
        <v>70</v>
      </c>
      <c r="F34" s="76"/>
      <c r="G34" s="106"/>
    </row>
    <row r="35" spans="1:7" ht="20.25" customHeight="1" x14ac:dyDescent="0.25">
      <c r="A35" s="101"/>
      <c r="B35" s="8">
        <v>44</v>
      </c>
      <c r="C35" s="84" t="s">
        <v>114</v>
      </c>
      <c r="D35" s="85"/>
      <c r="E35" s="86" t="s">
        <v>71</v>
      </c>
      <c r="F35" s="76"/>
      <c r="G35" s="106"/>
    </row>
    <row r="36" spans="1:7" ht="20.25" customHeight="1" x14ac:dyDescent="0.25">
      <c r="A36" s="101"/>
      <c r="B36" s="8">
        <v>45</v>
      </c>
      <c r="C36" s="84" t="s">
        <v>121</v>
      </c>
      <c r="D36" s="85"/>
      <c r="E36" s="86" t="s">
        <v>72</v>
      </c>
      <c r="F36" s="76"/>
      <c r="G36" s="106"/>
    </row>
    <row r="37" spans="1:7" ht="20.25" customHeight="1" x14ac:dyDescent="0.25">
      <c r="A37" s="101"/>
      <c r="B37" s="8">
        <v>46</v>
      </c>
      <c r="C37" s="84" t="s">
        <v>122</v>
      </c>
      <c r="D37" s="85"/>
      <c r="E37" s="86" t="s">
        <v>73</v>
      </c>
      <c r="F37" s="76"/>
      <c r="G37" s="106"/>
    </row>
    <row r="38" spans="1:7" ht="20.25" customHeight="1" x14ac:dyDescent="0.25">
      <c r="A38" s="101"/>
      <c r="B38" s="8">
        <v>47</v>
      </c>
      <c r="C38" s="84" t="s">
        <v>123</v>
      </c>
      <c r="D38" s="85"/>
      <c r="E38" s="86" t="s">
        <v>147</v>
      </c>
      <c r="F38" s="76"/>
      <c r="G38" s="106"/>
    </row>
    <row r="39" spans="1:7" ht="20.25" customHeight="1" x14ac:dyDescent="0.25">
      <c r="A39" s="101"/>
      <c r="B39" s="8">
        <v>48</v>
      </c>
      <c r="C39" s="84" t="s">
        <v>124</v>
      </c>
      <c r="D39" s="85"/>
      <c r="E39" s="86" t="s">
        <v>74</v>
      </c>
      <c r="F39" s="76"/>
      <c r="G39" s="106"/>
    </row>
    <row r="40" spans="1:7" ht="20.25" customHeight="1" x14ac:dyDescent="0.25">
      <c r="A40" s="101"/>
      <c r="B40" s="8">
        <v>49</v>
      </c>
      <c r="C40" s="84" t="s">
        <v>125</v>
      </c>
      <c r="D40" s="85"/>
      <c r="E40" s="86" t="s">
        <v>140</v>
      </c>
      <c r="F40" s="76"/>
      <c r="G40" s="106"/>
    </row>
    <row r="41" spans="1:7" ht="20.25" customHeight="1" x14ac:dyDescent="0.25">
      <c r="A41" s="101"/>
      <c r="B41" s="8">
        <v>50</v>
      </c>
      <c r="C41" s="84" t="s">
        <v>126</v>
      </c>
      <c r="D41" s="85"/>
      <c r="E41" s="86" t="s">
        <v>141</v>
      </c>
      <c r="F41" s="76"/>
      <c r="G41" s="106"/>
    </row>
    <row r="42" spans="1:7" ht="30.75" customHeight="1" x14ac:dyDescent="0.25">
      <c r="A42" s="101"/>
      <c r="B42" s="8">
        <v>51</v>
      </c>
      <c r="C42" s="84" t="s">
        <v>127</v>
      </c>
      <c r="D42" s="85"/>
      <c r="E42" s="86" t="s">
        <v>75</v>
      </c>
      <c r="F42" s="76"/>
      <c r="G42" s="106"/>
    </row>
    <row r="43" spans="1:7" ht="20.25" customHeight="1" x14ac:dyDescent="0.25">
      <c r="A43" s="101"/>
      <c r="B43" s="8">
        <v>52</v>
      </c>
      <c r="C43" s="84" t="s">
        <v>128</v>
      </c>
      <c r="D43" s="85"/>
      <c r="E43" s="86" t="s">
        <v>142</v>
      </c>
      <c r="F43" s="76"/>
      <c r="G43" s="106"/>
    </row>
    <row r="44" spans="1:7" ht="20.25" customHeight="1" x14ac:dyDescent="0.25">
      <c r="A44" s="101"/>
      <c r="B44" s="8">
        <v>53</v>
      </c>
      <c r="C44" s="84" t="s">
        <v>129</v>
      </c>
      <c r="D44" s="85"/>
      <c r="E44" s="86" t="s">
        <v>76</v>
      </c>
      <c r="F44" s="76"/>
      <c r="G44" s="106"/>
    </row>
    <row r="45" spans="1:7" ht="20.25" customHeight="1" x14ac:dyDescent="0.25">
      <c r="A45" s="101"/>
      <c r="B45" s="8">
        <v>54</v>
      </c>
      <c r="C45" s="84" t="s">
        <v>130</v>
      </c>
      <c r="D45" s="85"/>
      <c r="E45" s="86" t="s">
        <v>77</v>
      </c>
      <c r="F45" s="76"/>
      <c r="G45" s="106"/>
    </row>
    <row r="46" spans="1:7" ht="20.25" customHeight="1" x14ac:dyDescent="0.25">
      <c r="A46" s="101"/>
      <c r="B46" s="8">
        <v>55</v>
      </c>
      <c r="C46" s="84" t="s">
        <v>131</v>
      </c>
      <c r="D46" s="85"/>
      <c r="E46" s="86" t="s">
        <v>78</v>
      </c>
      <c r="F46" s="76"/>
      <c r="G46" s="106"/>
    </row>
    <row r="47" spans="1:7" ht="30.75" customHeight="1" x14ac:dyDescent="0.25">
      <c r="A47" s="101"/>
      <c r="B47" s="8">
        <v>56</v>
      </c>
      <c r="C47" s="84" t="s">
        <v>128</v>
      </c>
      <c r="D47" s="85"/>
      <c r="E47" s="86" t="s">
        <v>79</v>
      </c>
      <c r="F47" s="76"/>
      <c r="G47" s="106"/>
    </row>
    <row r="48" spans="1:7" ht="20.25" customHeight="1" x14ac:dyDescent="0.25">
      <c r="A48" s="101"/>
      <c r="B48" s="8">
        <v>57</v>
      </c>
      <c r="C48" s="84" t="s">
        <v>132</v>
      </c>
      <c r="D48" s="85"/>
      <c r="E48" s="86" t="s">
        <v>80</v>
      </c>
      <c r="F48" s="76"/>
      <c r="G48" s="106"/>
    </row>
    <row r="49" spans="1:7" ht="20.25" customHeight="1" x14ac:dyDescent="0.25">
      <c r="A49" s="101"/>
      <c r="B49" s="8">
        <v>58</v>
      </c>
      <c r="C49" s="84" t="s">
        <v>133</v>
      </c>
      <c r="D49" s="85"/>
      <c r="E49" s="86" t="s">
        <v>143</v>
      </c>
      <c r="F49" s="76"/>
      <c r="G49" s="106"/>
    </row>
    <row r="50" spans="1:7" ht="20.25" customHeight="1" x14ac:dyDescent="0.25">
      <c r="A50" s="101"/>
      <c r="B50" s="8">
        <v>59</v>
      </c>
      <c r="C50" s="84" t="s">
        <v>134</v>
      </c>
      <c r="D50" s="85"/>
      <c r="E50" s="86" t="s">
        <v>144</v>
      </c>
      <c r="F50" s="76"/>
      <c r="G50" s="106"/>
    </row>
    <row r="51" spans="1:7" ht="20.25" customHeight="1" x14ac:dyDescent="0.25">
      <c r="A51" s="101"/>
      <c r="B51" s="8">
        <v>61</v>
      </c>
      <c r="C51" s="84" t="s">
        <v>135</v>
      </c>
      <c r="D51" s="85"/>
      <c r="E51" s="86" t="s">
        <v>145</v>
      </c>
      <c r="F51" s="76"/>
      <c r="G51" s="106"/>
    </row>
    <row r="52" spans="1:7" ht="20.25" customHeight="1" x14ac:dyDescent="0.25">
      <c r="A52" s="101"/>
      <c r="B52" s="8">
        <v>62</v>
      </c>
      <c r="C52" s="84" t="s">
        <v>136</v>
      </c>
      <c r="D52" s="85"/>
      <c r="E52" s="86" t="s">
        <v>99</v>
      </c>
      <c r="F52" s="76"/>
      <c r="G52" s="106"/>
    </row>
    <row r="53" spans="1:7" ht="30.75" customHeight="1" x14ac:dyDescent="0.25">
      <c r="A53" s="101"/>
      <c r="B53" s="8">
        <v>63</v>
      </c>
      <c r="C53" s="84" t="s">
        <v>56</v>
      </c>
      <c r="D53" s="85"/>
      <c r="E53" s="86" t="s">
        <v>82</v>
      </c>
      <c r="F53" s="76"/>
      <c r="G53" s="106"/>
    </row>
    <row r="54" spans="1:7" ht="30.75" customHeight="1" x14ac:dyDescent="0.25">
      <c r="A54" s="101"/>
      <c r="B54" s="8">
        <v>64</v>
      </c>
      <c r="C54" s="84" t="s">
        <v>136</v>
      </c>
      <c r="D54" s="85"/>
      <c r="E54" s="86" t="s">
        <v>81</v>
      </c>
      <c r="F54" s="76"/>
      <c r="G54" s="106"/>
    </row>
    <row r="55" spans="1:7" ht="20.25" customHeight="1" x14ac:dyDescent="0.25">
      <c r="A55" s="101"/>
      <c r="B55" s="8">
        <v>66</v>
      </c>
      <c r="C55" s="84" t="s">
        <v>137</v>
      </c>
      <c r="D55" s="85"/>
      <c r="E55" s="86" t="s">
        <v>83</v>
      </c>
      <c r="F55" s="76"/>
      <c r="G55" s="106"/>
    </row>
    <row r="56" spans="1:7" ht="20.25" customHeight="1" x14ac:dyDescent="0.25">
      <c r="A56" s="101"/>
      <c r="B56" s="8">
        <v>68</v>
      </c>
      <c r="C56" s="84" t="s">
        <v>45</v>
      </c>
      <c r="D56" s="85"/>
      <c r="E56" s="86" t="s">
        <v>46</v>
      </c>
      <c r="F56" s="76"/>
      <c r="G56" s="106"/>
    </row>
    <row r="57" spans="1:7" ht="20.25" customHeight="1" x14ac:dyDescent="0.25">
      <c r="A57" s="101"/>
      <c r="B57" s="8">
        <v>70</v>
      </c>
      <c r="C57" s="84" t="s">
        <v>45</v>
      </c>
      <c r="D57" s="85"/>
      <c r="E57" s="86" t="s">
        <v>46</v>
      </c>
      <c r="F57" s="76"/>
      <c r="G57" s="106"/>
    </row>
    <row r="58" spans="1:7" ht="20.25" customHeight="1" x14ac:dyDescent="0.25">
      <c r="A58" s="101"/>
      <c r="B58" s="8">
        <v>71</v>
      </c>
      <c r="C58" s="84" t="s">
        <v>45</v>
      </c>
      <c r="D58" s="85"/>
      <c r="E58" s="86" t="s">
        <v>51</v>
      </c>
      <c r="F58" s="76"/>
      <c r="G58" s="106"/>
    </row>
    <row r="59" spans="1:7" ht="30.75" customHeight="1" x14ac:dyDescent="0.25">
      <c r="A59" s="101"/>
      <c r="B59" s="8">
        <v>20</v>
      </c>
      <c r="C59" s="84" t="s">
        <v>138</v>
      </c>
      <c r="D59" s="85"/>
      <c r="E59" s="86" t="s">
        <v>146</v>
      </c>
      <c r="F59" s="76"/>
      <c r="G59" s="106"/>
    </row>
    <row r="60" spans="1:7" ht="30.75" customHeight="1" x14ac:dyDescent="0.25">
      <c r="A60" s="102"/>
      <c r="B60" s="8">
        <v>21</v>
      </c>
      <c r="C60" s="84" t="s">
        <v>139</v>
      </c>
      <c r="D60" s="85"/>
      <c r="E60" s="86" t="s">
        <v>146</v>
      </c>
      <c r="F60" s="76"/>
      <c r="G60" s="107"/>
    </row>
    <row r="61" spans="1:7" ht="20.25" customHeight="1" x14ac:dyDescent="0.25">
      <c r="A61" s="8">
        <v>5</v>
      </c>
      <c r="B61" s="8">
        <v>36</v>
      </c>
      <c r="C61" s="119" t="s">
        <v>149</v>
      </c>
      <c r="D61" s="120"/>
      <c r="E61" s="86" t="s">
        <v>100</v>
      </c>
      <c r="F61" s="86"/>
      <c r="G61" s="25">
        <v>22</v>
      </c>
    </row>
    <row r="62" spans="1:7" ht="20.25" customHeight="1" x14ac:dyDescent="0.25">
      <c r="A62" s="87">
        <v>6</v>
      </c>
      <c r="B62" s="8">
        <v>28</v>
      </c>
      <c r="C62" s="82" t="s">
        <v>172</v>
      </c>
      <c r="D62" s="83"/>
      <c r="E62" s="86" t="s">
        <v>84</v>
      </c>
      <c r="F62" s="86"/>
      <c r="G62" s="89">
        <v>55</v>
      </c>
    </row>
    <row r="63" spans="1:7" ht="20.25" customHeight="1" x14ac:dyDescent="0.25">
      <c r="A63" s="118"/>
      <c r="B63" s="8">
        <v>29</v>
      </c>
      <c r="C63" s="82" t="s">
        <v>173</v>
      </c>
      <c r="D63" s="83"/>
      <c r="E63" s="86" t="s">
        <v>85</v>
      </c>
      <c r="F63" s="76"/>
      <c r="G63" s="90"/>
    </row>
    <row r="64" spans="1:7" ht="20.25" customHeight="1" x14ac:dyDescent="0.25">
      <c r="A64" s="88"/>
      <c r="B64" s="8">
        <v>65</v>
      </c>
      <c r="C64" s="82" t="s">
        <v>45</v>
      </c>
      <c r="D64" s="83"/>
      <c r="E64" s="86" t="s">
        <v>86</v>
      </c>
      <c r="F64" s="76"/>
      <c r="G64" s="91"/>
    </row>
    <row r="65" spans="1:7" ht="20.25" customHeight="1" x14ac:dyDescent="0.25">
      <c r="A65" s="87">
        <v>6</v>
      </c>
      <c r="B65" s="8">
        <v>37</v>
      </c>
      <c r="C65" s="82" t="s">
        <v>174</v>
      </c>
      <c r="D65" s="83"/>
      <c r="E65" s="86" t="s">
        <v>84</v>
      </c>
      <c r="F65" s="76"/>
      <c r="G65" s="89">
        <v>55</v>
      </c>
    </row>
    <row r="66" spans="1:7" ht="20.25" customHeight="1" x14ac:dyDescent="0.25">
      <c r="A66" s="118"/>
      <c r="B66" s="8">
        <v>17</v>
      </c>
      <c r="C66" s="82" t="s">
        <v>116</v>
      </c>
      <c r="D66" s="83"/>
      <c r="E66" s="86" t="s">
        <v>87</v>
      </c>
      <c r="F66" s="76"/>
      <c r="G66" s="90"/>
    </row>
    <row r="67" spans="1:7" ht="20.25" customHeight="1" x14ac:dyDescent="0.25">
      <c r="A67" s="118"/>
      <c r="B67" s="8">
        <v>18</v>
      </c>
      <c r="C67" s="82" t="s">
        <v>175</v>
      </c>
      <c r="D67" s="83"/>
      <c r="E67" s="86" t="s">
        <v>87</v>
      </c>
      <c r="F67" s="76"/>
      <c r="G67" s="90"/>
    </row>
    <row r="68" spans="1:7" ht="20.25" customHeight="1" x14ac:dyDescent="0.25">
      <c r="A68" s="118"/>
      <c r="B68" s="8">
        <v>19</v>
      </c>
      <c r="C68" s="82" t="s">
        <v>176</v>
      </c>
      <c r="D68" s="83"/>
      <c r="E68" s="86" t="s">
        <v>87</v>
      </c>
      <c r="F68" s="76"/>
      <c r="G68" s="90"/>
    </row>
    <row r="69" spans="1:7" ht="20.25" customHeight="1" x14ac:dyDescent="0.25">
      <c r="A69" s="118"/>
      <c r="B69" s="8">
        <v>9</v>
      </c>
      <c r="C69" s="76" t="s">
        <v>88</v>
      </c>
      <c r="D69" s="77"/>
      <c r="E69" s="86" t="s">
        <v>89</v>
      </c>
      <c r="F69" s="76"/>
      <c r="G69" s="90"/>
    </row>
    <row r="70" spans="1:7" ht="20.25" customHeight="1" x14ac:dyDescent="0.25">
      <c r="A70" s="118"/>
      <c r="B70" s="8">
        <v>10</v>
      </c>
      <c r="C70" s="76" t="s">
        <v>90</v>
      </c>
      <c r="D70" s="77"/>
      <c r="E70" s="86" t="s">
        <v>89</v>
      </c>
      <c r="F70" s="76"/>
      <c r="G70" s="90"/>
    </row>
    <row r="71" spans="1:7" ht="20.25" customHeight="1" x14ac:dyDescent="0.25">
      <c r="A71" s="118"/>
      <c r="B71" s="8">
        <v>11</v>
      </c>
      <c r="C71" s="76" t="s">
        <v>91</v>
      </c>
      <c r="D71" s="77"/>
      <c r="E71" s="86" t="s">
        <v>89</v>
      </c>
      <c r="F71" s="76"/>
      <c r="G71" s="90"/>
    </row>
    <row r="72" spans="1:7" ht="20.25" customHeight="1" x14ac:dyDescent="0.25">
      <c r="A72" s="118"/>
      <c r="B72" s="8">
        <v>12</v>
      </c>
      <c r="C72" s="76" t="s">
        <v>92</v>
      </c>
      <c r="D72" s="77"/>
      <c r="E72" s="76" t="s">
        <v>89</v>
      </c>
      <c r="F72" s="78"/>
      <c r="G72" s="90"/>
    </row>
    <row r="73" spans="1:7" ht="20.25" customHeight="1" x14ac:dyDescent="0.25">
      <c r="A73" s="118"/>
      <c r="B73" s="8">
        <v>39</v>
      </c>
      <c r="C73" s="76" t="s">
        <v>91</v>
      </c>
      <c r="D73" s="77"/>
      <c r="E73" s="76" t="s">
        <v>89</v>
      </c>
      <c r="F73" s="78"/>
      <c r="G73" s="90"/>
    </row>
    <row r="74" spans="1:7" ht="20.25" customHeight="1" x14ac:dyDescent="0.25">
      <c r="A74" s="118"/>
      <c r="B74" s="8">
        <v>41</v>
      </c>
      <c r="C74" s="76" t="s">
        <v>93</v>
      </c>
      <c r="D74" s="77"/>
      <c r="E74" s="76" t="s">
        <v>89</v>
      </c>
      <c r="F74" s="78"/>
      <c r="G74" s="90"/>
    </row>
    <row r="75" spans="1:7" ht="20.25" customHeight="1" x14ac:dyDescent="0.25">
      <c r="A75" s="118"/>
      <c r="B75" s="8">
        <v>40</v>
      </c>
      <c r="C75" s="82" t="s">
        <v>177</v>
      </c>
      <c r="D75" s="83"/>
      <c r="E75" s="76" t="s">
        <v>94</v>
      </c>
      <c r="F75" s="78"/>
      <c r="G75" s="90"/>
    </row>
    <row r="76" spans="1:7" ht="20.25" customHeight="1" x14ac:dyDescent="0.25">
      <c r="A76" s="118"/>
      <c r="B76" s="8">
        <v>33</v>
      </c>
      <c r="C76" s="82" t="s">
        <v>45</v>
      </c>
      <c r="D76" s="83"/>
      <c r="E76" s="76" t="s">
        <v>170</v>
      </c>
      <c r="F76" s="78"/>
      <c r="G76" s="90"/>
    </row>
    <row r="77" spans="1:7" ht="20.25" customHeight="1" x14ac:dyDescent="0.25">
      <c r="A77" s="118"/>
      <c r="B77" s="8">
        <v>34</v>
      </c>
      <c r="C77" s="82" t="s">
        <v>174</v>
      </c>
      <c r="D77" s="83"/>
      <c r="E77" s="76" t="s">
        <v>170</v>
      </c>
      <c r="F77" s="78"/>
      <c r="G77" s="90"/>
    </row>
    <row r="78" spans="1:7" ht="30.75" customHeight="1" x14ac:dyDescent="0.25">
      <c r="A78" s="88"/>
      <c r="B78" s="7">
        <v>4</v>
      </c>
      <c r="C78" s="76" t="s">
        <v>104</v>
      </c>
      <c r="D78" s="77"/>
      <c r="E78" s="76" t="s">
        <v>95</v>
      </c>
      <c r="F78" s="78"/>
      <c r="G78" s="91"/>
    </row>
    <row r="79" spans="1:7" ht="20.25" customHeight="1" x14ac:dyDescent="0.25">
      <c r="A79" s="87">
        <v>7</v>
      </c>
      <c r="B79" s="8">
        <v>4</v>
      </c>
      <c r="C79" s="76" t="s">
        <v>96</v>
      </c>
      <c r="D79" s="77"/>
      <c r="E79" s="86" t="s">
        <v>95</v>
      </c>
      <c r="F79" s="76"/>
      <c r="G79" s="89">
        <v>99</v>
      </c>
    </row>
    <row r="80" spans="1:7" ht="20.25" customHeight="1" x14ac:dyDescent="0.25">
      <c r="A80" s="88"/>
      <c r="B80" s="8">
        <v>60</v>
      </c>
      <c r="C80" s="82" t="s">
        <v>150</v>
      </c>
      <c r="D80" s="83"/>
      <c r="E80" s="86" t="s">
        <v>97</v>
      </c>
      <c r="F80" s="76"/>
      <c r="G80" s="91"/>
    </row>
    <row r="81" spans="1:7" ht="20.25" customHeight="1" x14ac:dyDescent="0.25">
      <c r="A81" s="8">
        <v>8</v>
      </c>
      <c r="B81" s="8">
        <v>16</v>
      </c>
      <c r="C81" s="84" t="s">
        <v>150</v>
      </c>
      <c r="D81" s="85"/>
      <c r="E81" s="86" t="s">
        <v>98</v>
      </c>
      <c r="F81" s="86"/>
      <c r="G81" s="20">
        <v>27</v>
      </c>
    </row>
    <row r="82" spans="1:7" ht="30.75" customHeight="1" x14ac:dyDescent="0.25">
      <c r="A82" s="8">
        <v>9</v>
      </c>
      <c r="B82" s="8">
        <v>22</v>
      </c>
      <c r="C82" s="84" t="s">
        <v>151</v>
      </c>
      <c r="D82" s="85"/>
      <c r="E82" s="86" t="s">
        <v>171</v>
      </c>
      <c r="F82" s="86"/>
      <c r="G82" s="20">
        <v>27</v>
      </c>
    </row>
    <row r="83" spans="1:7" ht="27" customHeight="1" x14ac:dyDescent="0.25">
      <c r="A83" s="79" t="s">
        <v>209</v>
      </c>
      <c r="B83" s="80"/>
      <c r="C83" s="80"/>
      <c r="D83" s="80"/>
      <c r="E83" s="80"/>
      <c r="F83" s="80"/>
      <c r="G83" s="81"/>
    </row>
  </sheetData>
  <mergeCells count="175">
    <mergeCell ref="A62:A64"/>
    <mergeCell ref="A65:A78"/>
    <mergeCell ref="G79:G80"/>
    <mergeCell ref="C59:D59"/>
    <mergeCell ref="E59:F59"/>
    <mergeCell ref="C66:D66"/>
    <mergeCell ref="E66:F66"/>
    <mergeCell ref="C67:D67"/>
    <mergeCell ref="E67:F67"/>
    <mergeCell ref="E68:F68"/>
    <mergeCell ref="E71:F71"/>
    <mergeCell ref="C72:D72"/>
    <mergeCell ref="E72:F72"/>
    <mergeCell ref="C73:D73"/>
    <mergeCell ref="E65:F65"/>
    <mergeCell ref="C70:D70"/>
    <mergeCell ref="C69:D69"/>
    <mergeCell ref="C68:D68"/>
    <mergeCell ref="A30:A60"/>
    <mergeCell ref="E48:F48"/>
    <mergeCell ref="E49:F49"/>
    <mergeCell ref="E50:F50"/>
    <mergeCell ref="E45:F45"/>
    <mergeCell ref="E46:F46"/>
    <mergeCell ref="G26:G29"/>
    <mergeCell ref="C44:D44"/>
    <mergeCell ref="C53:D53"/>
    <mergeCell ref="C62:D62"/>
    <mergeCell ref="E62:F62"/>
    <mergeCell ref="C63:D63"/>
    <mergeCell ref="E42:F42"/>
    <mergeCell ref="E43:F43"/>
    <mergeCell ref="E44:F44"/>
    <mergeCell ref="E61:F61"/>
    <mergeCell ref="C57:D57"/>
    <mergeCell ref="E57:F57"/>
    <mergeCell ref="C58:D58"/>
    <mergeCell ref="C61:D61"/>
    <mergeCell ref="C43:D43"/>
    <mergeCell ref="G62:G64"/>
    <mergeCell ref="C32:D32"/>
    <mergeCell ref="C31:D31"/>
    <mergeCell ref="C30:D30"/>
    <mergeCell ref="C29:D29"/>
    <mergeCell ref="C28:D28"/>
    <mergeCell ref="C27:D27"/>
    <mergeCell ref="E41:F41"/>
    <mergeCell ref="E55:F55"/>
    <mergeCell ref="C18:D18"/>
    <mergeCell ref="C15:D15"/>
    <mergeCell ref="E53:F53"/>
    <mergeCell ref="C54:D54"/>
    <mergeCell ref="E54:F54"/>
    <mergeCell ref="E51:F51"/>
    <mergeCell ref="C52:D52"/>
    <mergeCell ref="E52:F52"/>
    <mergeCell ref="C19:D19"/>
    <mergeCell ref="E22:F22"/>
    <mergeCell ref="E25:F25"/>
    <mergeCell ref="E23:F23"/>
    <mergeCell ref="E24:F24"/>
    <mergeCell ref="E28:F28"/>
    <mergeCell ref="E29:F29"/>
    <mergeCell ref="E30:F30"/>
    <mergeCell ref="E31:F31"/>
    <mergeCell ref="E32:F32"/>
    <mergeCell ref="E37:F37"/>
    <mergeCell ref="E36:F36"/>
    <mergeCell ref="C25:D25"/>
    <mergeCell ref="C23:D23"/>
    <mergeCell ref="C24:D24"/>
    <mergeCell ref="C42:D42"/>
    <mergeCell ref="E47:F47"/>
    <mergeCell ref="E60:F60"/>
    <mergeCell ref="E27:F27"/>
    <mergeCell ref="E56:F56"/>
    <mergeCell ref="C56:D56"/>
    <mergeCell ref="C48:D48"/>
    <mergeCell ref="C49:D49"/>
    <mergeCell ref="C55:D55"/>
    <mergeCell ref="C36:D36"/>
    <mergeCell ref="C37:D37"/>
    <mergeCell ref="A1:G1"/>
    <mergeCell ref="A3:G3"/>
    <mergeCell ref="C6:D6"/>
    <mergeCell ref="C20:D20"/>
    <mergeCell ref="E20:F20"/>
    <mergeCell ref="C10:D10"/>
    <mergeCell ref="E10:F10"/>
    <mergeCell ref="C11:D11"/>
    <mergeCell ref="E11:F11"/>
    <mergeCell ref="C12:D12"/>
    <mergeCell ref="E12:F12"/>
    <mergeCell ref="C16:D16"/>
    <mergeCell ref="E16:F16"/>
    <mergeCell ref="C17:D17"/>
    <mergeCell ref="E17:F17"/>
    <mergeCell ref="E13:F13"/>
    <mergeCell ref="E14:F14"/>
    <mergeCell ref="E15:F15"/>
    <mergeCell ref="G4:G5"/>
    <mergeCell ref="G6:G18"/>
    <mergeCell ref="C4:D5"/>
    <mergeCell ref="A6:A18"/>
    <mergeCell ref="A20:A25"/>
    <mergeCell ref="C7:D7"/>
    <mergeCell ref="A2:G2"/>
    <mergeCell ref="C21:D21"/>
    <mergeCell ref="E21:F21"/>
    <mergeCell ref="C26:D26"/>
    <mergeCell ref="E26:F26"/>
    <mergeCell ref="C33:D33"/>
    <mergeCell ref="E33:F33"/>
    <mergeCell ref="C34:D34"/>
    <mergeCell ref="E34:F34"/>
    <mergeCell ref="C22:D22"/>
    <mergeCell ref="E4:F5"/>
    <mergeCell ref="G20:G25"/>
    <mergeCell ref="E19:F19"/>
    <mergeCell ref="E6:F6"/>
    <mergeCell ref="E7:F7"/>
    <mergeCell ref="E8:F8"/>
    <mergeCell ref="E9:F9"/>
    <mergeCell ref="A26:A29"/>
    <mergeCell ref="C8:D8"/>
    <mergeCell ref="E18:F18"/>
    <mergeCell ref="C14:D14"/>
    <mergeCell ref="C13:D13"/>
    <mergeCell ref="C9:D9"/>
    <mergeCell ref="G30:G60"/>
    <mergeCell ref="C64:D64"/>
    <mergeCell ref="E64:F64"/>
    <mergeCell ref="C35:D35"/>
    <mergeCell ref="E35:F35"/>
    <mergeCell ref="E70:F70"/>
    <mergeCell ref="C71:D71"/>
    <mergeCell ref="C65:D65"/>
    <mergeCell ref="E73:F73"/>
    <mergeCell ref="E63:F63"/>
    <mergeCell ref="E38:F38"/>
    <mergeCell ref="E39:F39"/>
    <mergeCell ref="E40:F40"/>
    <mergeCell ref="E58:F58"/>
    <mergeCell ref="E69:F69"/>
    <mergeCell ref="C60:D60"/>
    <mergeCell ref="C50:D50"/>
    <mergeCell ref="C47:D47"/>
    <mergeCell ref="C46:D46"/>
    <mergeCell ref="C45:D45"/>
    <mergeCell ref="C41:D41"/>
    <mergeCell ref="C40:D40"/>
    <mergeCell ref="C39:D39"/>
    <mergeCell ref="C38:D38"/>
    <mergeCell ref="C51:D51"/>
    <mergeCell ref="C74:D74"/>
    <mergeCell ref="E74:F74"/>
    <mergeCell ref="A83:G83"/>
    <mergeCell ref="C75:D75"/>
    <mergeCell ref="E75:F75"/>
    <mergeCell ref="C76:D76"/>
    <mergeCell ref="E76:F76"/>
    <mergeCell ref="C77:D77"/>
    <mergeCell ref="E77:F77"/>
    <mergeCell ref="C78:D78"/>
    <mergeCell ref="E78:F78"/>
    <mergeCell ref="C81:D81"/>
    <mergeCell ref="E81:F81"/>
    <mergeCell ref="C82:D82"/>
    <mergeCell ref="E82:F82"/>
    <mergeCell ref="A79:A80"/>
    <mergeCell ref="C79:D79"/>
    <mergeCell ref="E79:F79"/>
    <mergeCell ref="C80:D80"/>
    <mergeCell ref="E80:F80"/>
    <mergeCell ref="G65:G78"/>
  </mergeCells>
  <printOptions horizontalCentered="1"/>
  <pageMargins left="0.23622047244094491" right="0.23622047244094491" top="0.55118110236220474" bottom="0.55118110236220474" header="0.31496062992125984" footer="0.31496062992125984"/>
  <pageSetup scale="86" fitToHeight="0" orientation="portrait" r:id="rId1"/>
  <rowBreaks count="2" manualBreakCount="2">
    <brk id="29" max="6" man="1"/>
    <brk id="61" max="16383" man="1"/>
  </rowBreaks>
  <colBreaks count="2" manualBreakCount="2">
    <brk id="2" max="84" man="1"/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tabSelected="1" view="pageBreakPreview" zoomScaleSheetLayoutView="100" workbookViewId="0">
      <selection activeCell="C4" sqref="C4:D5"/>
    </sheetView>
  </sheetViews>
  <sheetFormatPr baseColWidth="10" defaultColWidth="9.140625" defaultRowHeight="13.5" x14ac:dyDescent="0.25"/>
  <cols>
    <col min="1" max="1" width="11.42578125" style="2" customWidth="1"/>
    <col min="2" max="2" width="13.140625" style="2" customWidth="1"/>
    <col min="3" max="3" width="9.140625" style="2" customWidth="1"/>
    <col min="4" max="4" width="10.85546875" style="2" customWidth="1"/>
    <col min="5" max="6" width="12.7109375" style="2" customWidth="1"/>
    <col min="7" max="7" width="19.140625" style="2" customWidth="1"/>
    <col min="8" max="16384" width="9.140625" style="2"/>
  </cols>
  <sheetData>
    <row r="1" spans="1:7" s="1" customFormat="1" ht="19.5" customHeight="1" x14ac:dyDescent="0.2">
      <c r="A1" s="194" t="s">
        <v>108</v>
      </c>
      <c r="B1" s="156"/>
      <c r="C1" s="156"/>
      <c r="D1" s="156"/>
      <c r="E1" s="156"/>
      <c r="F1" s="156"/>
      <c r="G1" s="195"/>
    </row>
    <row r="2" spans="1:7" s="1" customFormat="1" ht="19.5" customHeight="1" thickBot="1" x14ac:dyDescent="0.3">
      <c r="A2" s="124" t="s">
        <v>200</v>
      </c>
      <c r="B2" s="93"/>
      <c r="C2" s="93"/>
      <c r="D2" s="93"/>
      <c r="E2" s="93"/>
      <c r="F2" s="93"/>
      <c r="G2" s="125"/>
    </row>
    <row r="3" spans="1:7" s="1" customFormat="1" ht="19.5" customHeight="1" thickBot="1" x14ac:dyDescent="0.3">
      <c r="A3" s="126" t="s">
        <v>152</v>
      </c>
      <c r="B3" s="127"/>
      <c r="C3" s="127"/>
      <c r="D3" s="127"/>
      <c r="E3" s="127"/>
      <c r="F3" s="127"/>
      <c r="G3" s="128"/>
    </row>
    <row r="4" spans="1:7" s="1" customFormat="1" ht="12.75" customHeight="1" x14ac:dyDescent="0.25">
      <c r="A4" s="132" t="s">
        <v>178</v>
      </c>
      <c r="B4" s="133"/>
      <c r="C4" s="136" t="s">
        <v>28</v>
      </c>
      <c r="D4" s="136"/>
      <c r="E4" s="136" t="s">
        <v>44</v>
      </c>
      <c r="F4" s="136"/>
      <c r="G4" s="138"/>
    </row>
    <row r="5" spans="1:7" s="1" customFormat="1" ht="12.75" customHeight="1" thickBot="1" x14ac:dyDescent="0.3">
      <c r="A5" s="134"/>
      <c r="B5" s="135"/>
      <c r="C5" s="137"/>
      <c r="D5" s="137"/>
      <c r="E5" s="137"/>
      <c r="F5" s="137"/>
      <c r="G5" s="139"/>
    </row>
    <row r="6" spans="1:7" s="1" customFormat="1" ht="13.5" customHeight="1" x14ac:dyDescent="0.25">
      <c r="A6" s="130">
        <v>0</v>
      </c>
      <c r="B6" s="130"/>
      <c r="C6" s="140">
        <v>0.9</v>
      </c>
      <c r="D6" s="140"/>
      <c r="E6" s="131" t="s">
        <v>102</v>
      </c>
      <c r="F6" s="131"/>
      <c r="G6" s="131"/>
    </row>
    <row r="7" spans="1:7" s="1" customFormat="1" ht="14.25" customHeight="1" x14ac:dyDescent="0.25">
      <c r="A7" s="121"/>
      <c r="B7" s="121"/>
      <c r="C7" s="123"/>
      <c r="D7" s="123"/>
      <c r="E7" s="129"/>
      <c r="F7" s="129"/>
      <c r="G7" s="129"/>
    </row>
    <row r="8" spans="1:7" ht="21" customHeight="1" x14ac:dyDescent="0.25">
      <c r="A8" s="122">
        <v>2</v>
      </c>
      <c r="B8" s="122"/>
      <c r="C8" s="123">
        <v>0.5</v>
      </c>
      <c r="D8" s="123"/>
      <c r="E8" s="121">
        <v>31</v>
      </c>
      <c r="F8" s="121"/>
      <c r="G8" s="121"/>
    </row>
    <row r="9" spans="1:7" ht="21" customHeight="1" x14ac:dyDescent="0.25">
      <c r="A9" s="122">
        <v>3</v>
      </c>
      <c r="B9" s="122"/>
      <c r="C9" s="123">
        <v>1</v>
      </c>
      <c r="D9" s="123"/>
      <c r="E9" s="129" t="s">
        <v>101</v>
      </c>
      <c r="F9" s="129"/>
      <c r="G9" s="129"/>
    </row>
    <row r="10" spans="1:7" ht="54" customHeight="1" x14ac:dyDescent="0.25">
      <c r="A10" s="122">
        <v>4</v>
      </c>
      <c r="B10" s="122"/>
      <c r="C10" s="123">
        <v>0.7</v>
      </c>
      <c r="D10" s="123"/>
      <c r="E10" s="129" t="s">
        <v>193</v>
      </c>
      <c r="F10" s="129"/>
      <c r="G10" s="129"/>
    </row>
    <row r="11" spans="1:7" ht="27.75" customHeight="1" x14ac:dyDescent="0.25">
      <c r="A11" s="122">
        <v>5</v>
      </c>
      <c r="B11" s="122"/>
      <c r="C11" s="123">
        <v>0.6</v>
      </c>
      <c r="D11" s="123"/>
      <c r="E11" s="121">
        <v>36</v>
      </c>
      <c r="F11" s="121"/>
      <c r="G11" s="121"/>
    </row>
    <row r="12" spans="1:7" ht="31.15" customHeight="1" x14ac:dyDescent="0.25">
      <c r="A12" s="122">
        <v>6</v>
      </c>
      <c r="B12" s="122"/>
      <c r="C12" s="123">
        <v>0.7</v>
      </c>
      <c r="D12" s="123"/>
      <c r="E12" s="129" t="s">
        <v>105</v>
      </c>
      <c r="F12" s="129"/>
      <c r="G12" s="129"/>
    </row>
    <row r="13" spans="1:7" ht="21" customHeight="1" x14ac:dyDescent="0.25">
      <c r="A13" s="122">
        <v>7</v>
      </c>
      <c r="B13" s="122"/>
      <c r="C13" s="123">
        <v>0.8</v>
      </c>
      <c r="D13" s="123"/>
      <c r="E13" s="129" t="s">
        <v>103</v>
      </c>
      <c r="F13" s="129"/>
      <c r="G13" s="129"/>
    </row>
    <row r="14" spans="1:7" ht="21" customHeight="1" x14ac:dyDescent="0.25">
      <c r="A14" s="122">
        <v>8</v>
      </c>
      <c r="B14" s="122"/>
      <c r="C14" s="123">
        <v>0.6</v>
      </c>
      <c r="D14" s="123"/>
      <c r="E14" s="121">
        <v>16</v>
      </c>
      <c r="F14" s="121"/>
      <c r="G14" s="121"/>
    </row>
    <row r="15" spans="1:7" ht="21" customHeight="1" x14ac:dyDescent="0.25">
      <c r="A15" s="122">
        <v>9</v>
      </c>
      <c r="B15" s="122"/>
      <c r="C15" s="123">
        <v>0.6</v>
      </c>
      <c r="D15" s="123"/>
      <c r="E15" s="121">
        <v>22</v>
      </c>
      <c r="F15" s="121"/>
      <c r="G15" s="121"/>
    </row>
  </sheetData>
  <mergeCells count="33">
    <mergeCell ref="A4:B5"/>
    <mergeCell ref="C4:D5"/>
    <mergeCell ref="E4:G5"/>
    <mergeCell ref="C14:D14"/>
    <mergeCell ref="E14:G14"/>
    <mergeCell ref="C6:D7"/>
    <mergeCell ref="C8:D8"/>
    <mergeCell ref="C11:D11"/>
    <mergeCell ref="E8:G8"/>
    <mergeCell ref="A14:B14"/>
    <mergeCell ref="A1:G1"/>
    <mergeCell ref="A2:G2"/>
    <mergeCell ref="A3:G3"/>
    <mergeCell ref="A13:B13"/>
    <mergeCell ref="A11:B11"/>
    <mergeCell ref="E11:G11"/>
    <mergeCell ref="A12:B12"/>
    <mergeCell ref="C12:D12"/>
    <mergeCell ref="E12:G12"/>
    <mergeCell ref="C13:D13"/>
    <mergeCell ref="E13:G13"/>
    <mergeCell ref="E9:G9"/>
    <mergeCell ref="A6:B7"/>
    <mergeCell ref="E6:G7"/>
    <mergeCell ref="E10:G10"/>
    <mergeCell ref="A8:B8"/>
    <mergeCell ref="E15:G15"/>
    <mergeCell ref="A15:B15"/>
    <mergeCell ref="A9:B9"/>
    <mergeCell ref="A10:B10"/>
    <mergeCell ref="C9:D9"/>
    <mergeCell ref="C10:D10"/>
    <mergeCell ref="C15:D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5"/>
  <sheetViews>
    <sheetView tabSelected="1" view="pageBreakPreview" topLeftCell="A70" zoomScale="130" zoomScaleSheetLayoutView="130" workbookViewId="0">
      <selection activeCell="C4" sqref="C4:D5"/>
    </sheetView>
  </sheetViews>
  <sheetFormatPr baseColWidth="10" defaultColWidth="9.140625" defaultRowHeight="14.25" x14ac:dyDescent="0.25"/>
  <cols>
    <col min="1" max="4" width="5.7109375" style="3" customWidth="1"/>
    <col min="5" max="5" width="10.7109375" style="3" customWidth="1"/>
    <col min="6" max="6" width="10.140625" style="3" customWidth="1"/>
    <col min="7" max="7" width="10.7109375" style="3" customWidth="1"/>
    <col min="8" max="8" width="13" style="3" customWidth="1"/>
    <col min="9" max="9" width="8.7109375" style="9" customWidth="1"/>
    <col min="10" max="11" width="7.7109375" style="3" customWidth="1"/>
    <col min="12" max="16384" width="9.140625" style="3"/>
  </cols>
  <sheetData>
    <row r="1" spans="1:14" ht="19.5" customHeight="1" x14ac:dyDescent="0.2">
      <c r="A1" s="155" t="s">
        <v>108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4" ht="19.5" customHeight="1" thickBot="1" x14ac:dyDescent="0.3">
      <c r="A2" s="92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4" ht="57" customHeight="1" thickBot="1" x14ac:dyDescent="0.3">
      <c r="A3" s="39" t="s">
        <v>153</v>
      </c>
      <c r="B3" s="40" t="s">
        <v>154</v>
      </c>
      <c r="C3" s="41" t="s">
        <v>155</v>
      </c>
      <c r="D3" s="40" t="s">
        <v>156</v>
      </c>
      <c r="E3" s="160" t="s">
        <v>202</v>
      </c>
      <c r="F3" s="161"/>
      <c r="G3" s="161"/>
      <c r="H3" s="161"/>
      <c r="I3" s="161"/>
      <c r="J3" s="161"/>
      <c r="K3" s="162"/>
    </row>
    <row r="4" spans="1:14" ht="19.5" customHeight="1" x14ac:dyDescent="0.25">
      <c r="A4" s="159" t="s">
        <v>157</v>
      </c>
      <c r="B4" s="159"/>
      <c r="C4" s="159"/>
      <c r="D4" s="159"/>
      <c r="E4" s="158" t="s">
        <v>155</v>
      </c>
      <c r="F4" s="158"/>
      <c r="G4" s="158"/>
      <c r="H4" s="158"/>
      <c r="I4" s="22" t="s">
        <v>156</v>
      </c>
      <c r="J4" s="159" t="s">
        <v>158</v>
      </c>
      <c r="K4" s="159"/>
    </row>
    <row r="5" spans="1:14" ht="15" customHeight="1" x14ac:dyDescent="0.25">
      <c r="A5" s="54">
        <v>2</v>
      </c>
      <c r="B5" s="54">
        <v>1</v>
      </c>
      <c r="C5" s="54">
        <v>1</v>
      </c>
      <c r="D5" s="54">
        <v>1</v>
      </c>
      <c r="E5" s="102" t="s">
        <v>6</v>
      </c>
      <c r="F5" s="102"/>
      <c r="G5" s="102" t="s">
        <v>7</v>
      </c>
      <c r="H5" s="102"/>
      <c r="I5" s="12" t="s">
        <v>8</v>
      </c>
      <c r="J5" s="144">
        <v>1731.1034999999999</v>
      </c>
      <c r="K5" s="145"/>
      <c r="L5" s="163"/>
      <c r="M5" s="163"/>
      <c r="N5" s="6"/>
    </row>
    <row r="6" spans="1:14" ht="15" customHeight="1" x14ac:dyDescent="0.25">
      <c r="A6" s="55">
        <v>2</v>
      </c>
      <c r="B6" s="55">
        <v>1</v>
      </c>
      <c r="C6" s="55">
        <v>1</v>
      </c>
      <c r="D6" s="55">
        <v>2</v>
      </c>
      <c r="E6" s="143" t="s">
        <v>6</v>
      </c>
      <c r="F6" s="143"/>
      <c r="G6" s="143" t="s">
        <v>7</v>
      </c>
      <c r="H6" s="143"/>
      <c r="I6" s="8" t="s">
        <v>9</v>
      </c>
      <c r="J6" s="144">
        <v>1427.96955</v>
      </c>
      <c r="K6" s="145"/>
      <c r="L6" s="163"/>
      <c r="M6" s="163"/>
      <c r="N6" s="6"/>
    </row>
    <row r="7" spans="1:14" ht="15" customHeight="1" x14ac:dyDescent="0.25">
      <c r="A7" s="55">
        <v>2</v>
      </c>
      <c r="B7" s="55">
        <v>1</v>
      </c>
      <c r="C7" s="55">
        <v>1</v>
      </c>
      <c r="D7" s="55">
        <v>3</v>
      </c>
      <c r="E7" s="143" t="s">
        <v>6</v>
      </c>
      <c r="F7" s="143"/>
      <c r="G7" s="143" t="s">
        <v>7</v>
      </c>
      <c r="H7" s="143"/>
      <c r="I7" s="8" t="s">
        <v>10</v>
      </c>
      <c r="J7" s="144">
        <v>1269.3859500000001</v>
      </c>
      <c r="K7" s="145"/>
      <c r="L7" s="163"/>
      <c r="M7" s="163"/>
      <c r="N7" s="6"/>
    </row>
    <row r="8" spans="1:14" ht="15" customHeight="1" x14ac:dyDescent="0.25">
      <c r="A8" s="55">
        <v>2</v>
      </c>
      <c r="B8" s="55">
        <v>1</v>
      </c>
      <c r="C8" s="55">
        <v>1</v>
      </c>
      <c r="D8" s="55">
        <v>4</v>
      </c>
      <c r="E8" s="143" t="s">
        <v>6</v>
      </c>
      <c r="F8" s="143"/>
      <c r="G8" s="143" t="s">
        <v>11</v>
      </c>
      <c r="H8" s="143"/>
      <c r="I8" s="8" t="s">
        <v>164</v>
      </c>
      <c r="J8" s="144">
        <v>441</v>
      </c>
      <c r="K8" s="145"/>
      <c r="L8" s="163"/>
      <c r="M8" s="163"/>
      <c r="N8" s="6"/>
    </row>
    <row r="9" spans="1:14" ht="15" customHeight="1" x14ac:dyDescent="0.25">
      <c r="A9" s="55">
        <v>2</v>
      </c>
      <c r="B9" s="55">
        <v>1</v>
      </c>
      <c r="C9" s="55">
        <v>1</v>
      </c>
      <c r="D9" s="55">
        <v>5</v>
      </c>
      <c r="E9" s="143" t="s">
        <v>6</v>
      </c>
      <c r="F9" s="143"/>
      <c r="G9" s="143" t="s">
        <v>179</v>
      </c>
      <c r="H9" s="143"/>
      <c r="I9" s="8" t="s">
        <v>164</v>
      </c>
      <c r="J9" s="144">
        <v>220.5</v>
      </c>
      <c r="K9" s="145"/>
      <c r="L9" s="163"/>
      <c r="M9" s="163"/>
      <c r="N9" s="6"/>
    </row>
    <row r="10" spans="1:14" ht="8.25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N10" s="6"/>
    </row>
    <row r="11" spans="1:14" ht="15" customHeight="1" x14ac:dyDescent="0.25">
      <c r="A11" s="55">
        <v>2</v>
      </c>
      <c r="B11" s="55">
        <v>1</v>
      </c>
      <c r="C11" s="55">
        <v>2</v>
      </c>
      <c r="D11" s="55">
        <v>1</v>
      </c>
      <c r="E11" s="143" t="s">
        <v>6</v>
      </c>
      <c r="F11" s="143"/>
      <c r="G11" s="143" t="s">
        <v>36</v>
      </c>
      <c r="H11" s="143"/>
      <c r="I11" s="8" t="s">
        <v>8</v>
      </c>
      <c r="J11" s="144">
        <v>2632.3184999999999</v>
      </c>
      <c r="K11" s="145"/>
      <c r="L11" s="163"/>
      <c r="M11" s="163"/>
      <c r="N11" s="6"/>
    </row>
    <row r="12" spans="1:14" ht="15" customHeight="1" x14ac:dyDescent="0.25">
      <c r="A12" s="55">
        <v>2</v>
      </c>
      <c r="B12" s="55">
        <v>1</v>
      </c>
      <c r="C12" s="55">
        <v>2</v>
      </c>
      <c r="D12" s="55">
        <v>2</v>
      </c>
      <c r="E12" s="143" t="s">
        <v>6</v>
      </c>
      <c r="F12" s="143"/>
      <c r="G12" s="143" t="s">
        <v>36</v>
      </c>
      <c r="H12" s="143"/>
      <c r="I12" s="8" t="s">
        <v>9</v>
      </c>
      <c r="J12" s="144">
        <v>2140.1729999999998</v>
      </c>
      <c r="K12" s="145"/>
      <c r="L12" s="163"/>
      <c r="M12" s="163"/>
      <c r="N12" s="6"/>
    </row>
    <row r="13" spans="1:14" ht="15" customHeight="1" x14ac:dyDescent="0.25">
      <c r="A13" s="55">
        <v>2</v>
      </c>
      <c r="B13" s="55">
        <v>1</v>
      </c>
      <c r="C13" s="55">
        <v>2</v>
      </c>
      <c r="D13" s="55">
        <v>3</v>
      </c>
      <c r="E13" s="143" t="s">
        <v>6</v>
      </c>
      <c r="F13" s="143"/>
      <c r="G13" s="143" t="s">
        <v>36</v>
      </c>
      <c r="H13" s="143"/>
      <c r="I13" s="8" t="s">
        <v>10</v>
      </c>
      <c r="J13" s="144">
        <v>1852.52025</v>
      </c>
      <c r="K13" s="145"/>
      <c r="L13" s="163"/>
      <c r="M13" s="163"/>
      <c r="N13" s="6"/>
    </row>
    <row r="14" spans="1:14" ht="15" customHeight="1" x14ac:dyDescent="0.25">
      <c r="A14" s="55">
        <v>2</v>
      </c>
      <c r="B14" s="55">
        <v>1</v>
      </c>
      <c r="C14" s="55">
        <v>2</v>
      </c>
      <c r="D14" s="55">
        <v>4</v>
      </c>
      <c r="E14" s="143" t="s">
        <v>6</v>
      </c>
      <c r="F14" s="143"/>
      <c r="G14" s="143" t="s">
        <v>37</v>
      </c>
      <c r="H14" s="143"/>
      <c r="I14" s="8" t="s">
        <v>164</v>
      </c>
      <c r="J14" s="144">
        <v>1069.425</v>
      </c>
      <c r="K14" s="145"/>
      <c r="L14" s="163"/>
      <c r="M14" s="163"/>
      <c r="N14" s="6"/>
    </row>
    <row r="15" spans="1:14" ht="15" customHeight="1" x14ac:dyDescent="0.25">
      <c r="A15" s="55">
        <v>2</v>
      </c>
      <c r="B15" s="55">
        <v>1</v>
      </c>
      <c r="C15" s="55">
        <v>2</v>
      </c>
      <c r="D15" s="55">
        <v>5</v>
      </c>
      <c r="E15" s="143" t="s">
        <v>6</v>
      </c>
      <c r="F15" s="143"/>
      <c r="G15" s="143" t="s">
        <v>180</v>
      </c>
      <c r="H15" s="143"/>
      <c r="I15" s="8" t="s">
        <v>164</v>
      </c>
      <c r="J15" s="144">
        <v>534.71249999999998</v>
      </c>
      <c r="K15" s="145"/>
      <c r="L15" s="163"/>
      <c r="M15" s="163"/>
      <c r="N15" s="6"/>
    </row>
    <row r="16" spans="1:14" ht="9" customHeight="1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N16" s="6"/>
    </row>
    <row r="17" spans="1:14" ht="15" customHeight="1" x14ac:dyDescent="0.25">
      <c r="A17" s="55">
        <v>2</v>
      </c>
      <c r="B17" s="55">
        <v>1</v>
      </c>
      <c r="C17" s="55">
        <v>3</v>
      </c>
      <c r="D17" s="55">
        <v>1</v>
      </c>
      <c r="E17" s="143" t="s">
        <v>6</v>
      </c>
      <c r="F17" s="143"/>
      <c r="G17" s="143" t="s">
        <v>12</v>
      </c>
      <c r="H17" s="143"/>
      <c r="I17" s="8" t="s">
        <v>8</v>
      </c>
      <c r="J17" s="144">
        <v>4146.5361000000003</v>
      </c>
      <c r="K17" s="145"/>
      <c r="L17" s="163"/>
      <c r="M17" s="163"/>
      <c r="N17" s="6"/>
    </row>
    <row r="18" spans="1:14" ht="15" customHeight="1" x14ac:dyDescent="0.25">
      <c r="A18" s="55">
        <v>2</v>
      </c>
      <c r="B18" s="55">
        <v>1</v>
      </c>
      <c r="C18" s="55">
        <v>3</v>
      </c>
      <c r="D18" s="55">
        <v>2</v>
      </c>
      <c r="E18" s="143" t="s">
        <v>6</v>
      </c>
      <c r="F18" s="143"/>
      <c r="G18" s="143" t="s">
        <v>12</v>
      </c>
      <c r="H18" s="143"/>
      <c r="I18" s="8" t="s">
        <v>9</v>
      </c>
      <c r="J18" s="144">
        <v>3723.68325</v>
      </c>
      <c r="K18" s="145"/>
      <c r="L18" s="163"/>
      <c r="M18" s="163"/>
      <c r="N18" s="6"/>
    </row>
    <row r="19" spans="1:14" ht="15" customHeight="1" x14ac:dyDescent="0.25">
      <c r="A19" s="55">
        <v>2</v>
      </c>
      <c r="B19" s="55">
        <v>1</v>
      </c>
      <c r="C19" s="55">
        <v>3</v>
      </c>
      <c r="D19" s="55">
        <v>3</v>
      </c>
      <c r="E19" s="143" t="s">
        <v>6</v>
      </c>
      <c r="F19" s="143"/>
      <c r="G19" s="143" t="s">
        <v>12</v>
      </c>
      <c r="H19" s="143"/>
      <c r="I19" s="8" t="s">
        <v>10</v>
      </c>
      <c r="J19" s="144">
        <v>3117.3449999999998</v>
      </c>
      <c r="K19" s="145"/>
      <c r="L19" s="163"/>
      <c r="M19" s="163"/>
      <c r="N19" s="6"/>
    </row>
    <row r="20" spans="1:14" ht="15" customHeight="1" x14ac:dyDescent="0.25">
      <c r="A20" s="55">
        <v>2</v>
      </c>
      <c r="B20" s="55">
        <v>1</v>
      </c>
      <c r="C20" s="55">
        <v>3</v>
      </c>
      <c r="D20" s="55">
        <v>4</v>
      </c>
      <c r="E20" s="143" t="s">
        <v>6</v>
      </c>
      <c r="F20" s="143"/>
      <c r="G20" s="143" t="s">
        <v>13</v>
      </c>
      <c r="H20" s="143"/>
      <c r="I20" s="8" t="s">
        <v>164</v>
      </c>
      <c r="J20" s="144">
        <v>1661.4675</v>
      </c>
      <c r="K20" s="145"/>
      <c r="L20" s="163"/>
      <c r="M20" s="163"/>
      <c r="N20" s="6"/>
    </row>
    <row r="21" spans="1:14" ht="15" customHeight="1" x14ac:dyDescent="0.25">
      <c r="A21" s="55">
        <v>2</v>
      </c>
      <c r="B21" s="55">
        <v>1</v>
      </c>
      <c r="C21" s="55">
        <v>3</v>
      </c>
      <c r="D21" s="55">
        <v>5</v>
      </c>
      <c r="E21" s="143" t="s">
        <v>6</v>
      </c>
      <c r="F21" s="143"/>
      <c r="G21" s="143" t="s">
        <v>181</v>
      </c>
      <c r="H21" s="143"/>
      <c r="I21" s="8" t="s">
        <v>164</v>
      </c>
      <c r="J21" s="144">
        <v>831.28499999999997</v>
      </c>
      <c r="K21" s="145"/>
      <c r="L21" s="163"/>
      <c r="M21" s="163"/>
      <c r="N21" s="6"/>
    </row>
    <row r="22" spans="1:14" ht="9" customHeight="1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N22" s="6"/>
    </row>
    <row r="23" spans="1:14" ht="15" customHeight="1" x14ac:dyDescent="0.25">
      <c r="A23" s="55">
        <v>2</v>
      </c>
      <c r="B23" s="55">
        <v>1</v>
      </c>
      <c r="C23" s="55">
        <v>4</v>
      </c>
      <c r="D23" s="55">
        <v>1</v>
      </c>
      <c r="E23" s="143" t="s">
        <v>6</v>
      </c>
      <c r="F23" s="143"/>
      <c r="G23" s="143" t="s">
        <v>14</v>
      </c>
      <c r="H23" s="143"/>
      <c r="I23" s="8" t="s">
        <v>8</v>
      </c>
      <c r="J23" s="144">
        <v>6233.9434499999998</v>
      </c>
      <c r="K23" s="145"/>
      <c r="L23" s="163"/>
      <c r="M23" s="163"/>
      <c r="N23" s="6"/>
    </row>
    <row r="24" spans="1:14" ht="15" customHeight="1" x14ac:dyDescent="0.25">
      <c r="A24" s="55">
        <v>2</v>
      </c>
      <c r="B24" s="55">
        <v>1</v>
      </c>
      <c r="C24" s="55">
        <v>4</v>
      </c>
      <c r="D24" s="55">
        <v>2</v>
      </c>
      <c r="E24" s="143" t="s">
        <v>6</v>
      </c>
      <c r="F24" s="143"/>
      <c r="G24" s="143" t="s">
        <v>14</v>
      </c>
      <c r="H24" s="143"/>
      <c r="I24" s="8" t="s">
        <v>9</v>
      </c>
      <c r="J24" s="144">
        <v>5055.2491499999996</v>
      </c>
      <c r="K24" s="145"/>
      <c r="L24" s="163"/>
      <c r="M24" s="163"/>
      <c r="N24" s="6"/>
    </row>
    <row r="25" spans="1:14" ht="15" customHeight="1" x14ac:dyDescent="0.25">
      <c r="A25" s="55">
        <v>2</v>
      </c>
      <c r="B25" s="55">
        <v>1</v>
      </c>
      <c r="C25" s="55">
        <v>4</v>
      </c>
      <c r="D25" s="55">
        <v>3</v>
      </c>
      <c r="E25" s="143" t="s">
        <v>6</v>
      </c>
      <c r="F25" s="143"/>
      <c r="G25" s="143" t="s">
        <v>14</v>
      </c>
      <c r="H25" s="143"/>
      <c r="I25" s="8" t="s">
        <v>10</v>
      </c>
      <c r="J25" s="144">
        <v>4706.2858500000002</v>
      </c>
      <c r="K25" s="145"/>
      <c r="L25" s="163"/>
      <c r="M25" s="163"/>
      <c r="N25" s="6"/>
    </row>
    <row r="26" spans="1:14" ht="15" customHeight="1" x14ac:dyDescent="0.25">
      <c r="A26" s="55">
        <v>2</v>
      </c>
      <c r="B26" s="55">
        <v>1</v>
      </c>
      <c r="C26" s="55">
        <v>4</v>
      </c>
      <c r="D26" s="55">
        <v>4</v>
      </c>
      <c r="E26" s="143" t="s">
        <v>6</v>
      </c>
      <c r="F26" s="143"/>
      <c r="G26" s="143" t="s">
        <v>15</v>
      </c>
      <c r="H26" s="143"/>
      <c r="I26" s="8" t="s">
        <v>164</v>
      </c>
      <c r="J26" s="144">
        <v>2515.9050000000002</v>
      </c>
      <c r="K26" s="145"/>
      <c r="L26" s="163"/>
      <c r="M26" s="163"/>
      <c r="N26" s="6"/>
    </row>
    <row r="27" spans="1:14" ht="15" customHeight="1" x14ac:dyDescent="0.25">
      <c r="A27" s="55">
        <v>2</v>
      </c>
      <c r="B27" s="55">
        <v>1</v>
      </c>
      <c r="C27" s="55">
        <v>4</v>
      </c>
      <c r="D27" s="55">
        <v>5</v>
      </c>
      <c r="E27" s="143" t="s">
        <v>6</v>
      </c>
      <c r="F27" s="143"/>
      <c r="G27" s="143" t="s">
        <v>182</v>
      </c>
      <c r="H27" s="143"/>
      <c r="I27" s="8" t="s">
        <v>164</v>
      </c>
      <c r="J27" s="144">
        <v>1257.9525000000001</v>
      </c>
      <c r="K27" s="145"/>
      <c r="L27" s="163"/>
      <c r="M27" s="163"/>
      <c r="N27" s="6"/>
    </row>
    <row r="28" spans="1:14" ht="9" customHeight="1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N28" s="6"/>
    </row>
    <row r="29" spans="1:14" ht="15" customHeight="1" x14ac:dyDescent="0.25">
      <c r="A29" s="55">
        <v>2</v>
      </c>
      <c r="B29" s="55">
        <v>1</v>
      </c>
      <c r="C29" s="55">
        <v>5</v>
      </c>
      <c r="D29" s="55">
        <v>1</v>
      </c>
      <c r="E29" s="143" t="s">
        <v>6</v>
      </c>
      <c r="F29" s="143"/>
      <c r="G29" s="143" t="s">
        <v>16</v>
      </c>
      <c r="H29" s="143"/>
      <c r="I29" s="8" t="s">
        <v>8</v>
      </c>
      <c r="J29" s="144">
        <v>8704.0169999999998</v>
      </c>
      <c r="K29" s="145"/>
      <c r="L29" s="163"/>
      <c r="M29" s="163"/>
      <c r="N29" s="6"/>
    </row>
    <row r="30" spans="1:14" ht="15" customHeight="1" x14ac:dyDescent="0.25">
      <c r="A30" s="55">
        <v>2</v>
      </c>
      <c r="B30" s="55">
        <v>1</v>
      </c>
      <c r="C30" s="55">
        <v>5</v>
      </c>
      <c r="D30" s="55">
        <v>2</v>
      </c>
      <c r="E30" s="143" t="s">
        <v>6</v>
      </c>
      <c r="F30" s="143"/>
      <c r="G30" s="143" t="s">
        <v>16</v>
      </c>
      <c r="H30" s="143"/>
      <c r="I30" s="8" t="s">
        <v>9</v>
      </c>
      <c r="J30" s="144">
        <v>7819.4592000000002</v>
      </c>
      <c r="K30" s="145"/>
      <c r="L30" s="163"/>
      <c r="M30" s="163"/>
      <c r="N30" s="6"/>
    </row>
    <row r="31" spans="1:14" ht="15" customHeight="1" x14ac:dyDescent="0.25">
      <c r="A31" s="55">
        <v>2</v>
      </c>
      <c r="B31" s="55">
        <v>1</v>
      </c>
      <c r="C31" s="55">
        <v>5</v>
      </c>
      <c r="D31" s="55">
        <v>3</v>
      </c>
      <c r="E31" s="143" t="s">
        <v>6</v>
      </c>
      <c r="F31" s="143"/>
      <c r="G31" s="143" t="s">
        <v>16</v>
      </c>
      <c r="H31" s="143"/>
      <c r="I31" s="8" t="s">
        <v>10</v>
      </c>
      <c r="J31" s="144">
        <v>7284.6584999999995</v>
      </c>
      <c r="K31" s="145"/>
      <c r="L31" s="163"/>
      <c r="M31" s="163"/>
      <c r="N31" s="6"/>
    </row>
    <row r="32" spans="1:14" ht="15" customHeight="1" x14ac:dyDescent="0.25">
      <c r="A32" s="55">
        <v>2</v>
      </c>
      <c r="B32" s="55">
        <v>1</v>
      </c>
      <c r="C32" s="55">
        <v>5</v>
      </c>
      <c r="D32" s="55">
        <v>4</v>
      </c>
      <c r="E32" s="143" t="s">
        <v>6</v>
      </c>
      <c r="F32" s="143"/>
      <c r="G32" s="143" t="s">
        <v>17</v>
      </c>
      <c r="H32" s="143"/>
      <c r="I32" s="8" t="s">
        <v>164</v>
      </c>
      <c r="J32" s="144">
        <v>3895.1325000000002</v>
      </c>
      <c r="K32" s="145"/>
      <c r="L32" s="163"/>
      <c r="M32" s="163"/>
      <c r="N32" s="6"/>
    </row>
    <row r="33" spans="1:14" ht="15" customHeight="1" x14ac:dyDescent="0.25">
      <c r="A33" s="55">
        <v>2</v>
      </c>
      <c r="B33" s="55">
        <v>1</v>
      </c>
      <c r="C33" s="55">
        <v>5</v>
      </c>
      <c r="D33" s="55">
        <v>5</v>
      </c>
      <c r="E33" s="143" t="s">
        <v>6</v>
      </c>
      <c r="F33" s="143"/>
      <c r="G33" s="143" t="s">
        <v>183</v>
      </c>
      <c r="H33" s="143"/>
      <c r="I33" s="8" t="s">
        <v>164</v>
      </c>
      <c r="J33" s="144">
        <v>1948.1175000000001</v>
      </c>
      <c r="K33" s="145"/>
      <c r="L33" s="163"/>
      <c r="M33" s="163"/>
      <c r="N33" s="6"/>
    </row>
    <row r="34" spans="1:14" ht="9" customHeight="1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N34" s="6"/>
    </row>
    <row r="35" spans="1:14" ht="15" customHeight="1" x14ac:dyDescent="0.25">
      <c r="A35" s="55">
        <v>2</v>
      </c>
      <c r="B35" s="55">
        <v>2</v>
      </c>
      <c r="C35" s="55">
        <v>1</v>
      </c>
      <c r="D35" s="55">
        <v>1</v>
      </c>
      <c r="E35" s="143" t="s">
        <v>18</v>
      </c>
      <c r="F35" s="143"/>
      <c r="G35" s="143" t="s">
        <v>36</v>
      </c>
      <c r="H35" s="143"/>
      <c r="I35" s="8" t="s">
        <v>8</v>
      </c>
      <c r="J35" s="144">
        <v>2720.6613000000002</v>
      </c>
      <c r="K35" s="145"/>
      <c r="L35" s="163"/>
      <c r="M35" s="163"/>
      <c r="N35" s="6"/>
    </row>
    <row r="36" spans="1:14" ht="15" customHeight="1" x14ac:dyDescent="0.25">
      <c r="A36" s="55">
        <v>2</v>
      </c>
      <c r="B36" s="55">
        <v>2</v>
      </c>
      <c r="C36" s="55">
        <v>1</v>
      </c>
      <c r="D36" s="55">
        <v>2</v>
      </c>
      <c r="E36" s="143" t="s">
        <v>18</v>
      </c>
      <c r="F36" s="143"/>
      <c r="G36" s="143" t="s">
        <v>36</v>
      </c>
      <c r="H36" s="143"/>
      <c r="I36" s="8" t="s">
        <v>9</v>
      </c>
      <c r="J36" s="144">
        <v>2251.00785</v>
      </c>
      <c r="K36" s="145"/>
      <c r="L36" s="163"/>
      <c r="M36" s="163"/>
      <c r="N36" s="6"/>
    </row>
    <row r="37" spans="1:14" ht="15" customHeight="1" x14ac:dyDescent="0.25">
      <c r="A37" s="55">
        <v>2</v>
      </c>
      <c r="B37" s="55">
        <v>2</v>
      </c>
      <c r="C37" s="55">
        <v>1</v>
      </c>
      <c r="D37" s="55">
        <v>3</v>
      </c>
      <c r="E37" s="143" t="s">
        <v>18</v>
      </c>
      <c r="F37" s="143"/>
      <c r="G37" s="143" t="s">
        <v>36</v>
      </c>
      <c r="H37" s="143"/>
      <c r="I37" s="8" t="s">
        <v>10</v>
      </c>
      <c r="J37" s="144">
        <v>1874.83485</v>
      </c>
      <c r="K37" s="145"/>
      <c r="L37" s="163"/>
      <c r="M37" s="163"/>
      <c r="N37" s="6"/>
    </row>
    <row r="38" spans="1:14" ht="8.25" customHeight="1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N38" s="6"/>
    </row>
    <row r="39" spans="1:14" ht="15" customHeight="1" x14ac:dyDescent="0.25">
      <c r="A39" s="55">
        <v>2</v>
      </c>
      <c r="B39" s="55">
        <v>2</v>
      </c>
      <c r="C39" s="55">
        <v>2</v>
      </c>
      <c r="D39" s="55">
        <v>1</v>
      </c>
      <c r="E39" s="143" t="s">
        <v>18</v>
      </c>
      <c r="F39" s="143"/>
      <c r="G39" s="143" t="s">
        <v>19</v>
      </c>
      <c r="H39" s="143"/>
      <c r="I39" s="8" t="s">
        <v>8</v>
      </c>
      <c r="J39" s="144">
        <v>3723.2642999999998</v>
      </c>
      <c r="K39" s="145"/>
      <c r="L39" s="163"/>
      <c r="M39" s="163"/>
      <c r="N39" s="6"/>
    </row>
    <row r="40" spans="1:14" ht="15" customHeight="1" x14ac:dyDescent="0.25">
      <c r="A40" s="55">
        <v>2</v>
      </c>
      <c r="B40" s="55">
        <v>2</v>
      </c>
      <c r="C40" s="55">
        <v>2</v>
      </c>
      <c r="D40" s="55">
        <v>2</v>
      </c>
      <c r="E40" s="143" t="s">
        <v>18</v>
      </c>
      <c r="F40" s="143"/>
      <c r="G40" s="143" t="s">
        <v>19</v>
      </c>
      <c r="H40" s="143"/>
      <c r="I40" s="8" t="s">
        <v>9</v>
      </c>
      <c r="J40" s="144">
        <v>2996.9373000000001</v>
      </c>
      <c r="K40" s="145"/>
      <c r="L40" s="163"/>
      <c r="M40" s="163"/>
      <c r="N40" s="6"/>
    </row>
    <row r="41" spans="1:14" ht="15" customHeight="1" x14ac:dyDescent="0.25">
      <c r="A41" s="55">
        <v>2</v>
      </c>
      <c r="B41" s="55">
        <v>2</v>
      </c>
      <c r="C41" s="55">
        <v>2</v>
      </c>
      <c r="D41" s="55">
        <v>3</v>
      </c>
      <c r="E41" s="143" t="s">
        <v>18</v>
      </c>
      <c r="F41" s="143"/>
      <c r="G41" s="143" t="s">
        <v>19</v>
      </c>
      <c r="H41" s="143"/>
      <c r="I41" s="8" t="s">
        <v>10</v>
      </c>
      <c r="J41" s="144">
        <v>2348.8101000000001</v>
      </c>
      <c r="K41" s="145"/>
      <c r="L41" s="163"/>
      <c r="M41" s="163"/>
      <c r="N41" s="6"/>
    </row>
    <row r="42" spans="1:14" ht="9" customHeight="1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N42" s="6"/>
    </row>
    <row r="43" spans="1:14" ht="15" customHeight="1" x14ac:dyDescent="0.25">
      <c r="A43" s="55">
        <v>2</v>
      </c>
      <c r="B43" s="55">
        <v>2</v>
      </c>
      <c r="C43" s="55">
        <v>3</v>
      </c>
      <c r="D43" s="55">
        <v>1</v>
      </c>
      <c r="E43" s="143" t="s">
        <v>18</v>
      </c>
      <c r="F43" s="143"/>
      <c r="G43" s="143" t="s">
        <v>14</v>
      </c>
      <c r="H43" s="143"/>
      <c r="I43" s="8" t="s">
        <v>8</v>
      </c>
      <c r="J43" s="144">
        <v>5794.2548999999999</v>
      </c>
      <c r="K43" s="145"/>
      <c r="L43" s="163"/>
      <c r="M43" s="163"/>
      <c r="N43" s="6"/>
    </row>
    <row r="44" spans="1:14" ht="15" customHeight="1" x14ac:dyDescent="0.25">
      <c r="A44" s="55">
        <v>2</v>
      </c>
      <c r="B44" s="55">
        <v>2</v>
      </c>
      <c r="C44" s="55">
        <v>3</v>
      </c>
      <c r="D44" s="55">
        <v>2</v>
      </c>
      <c r="E44" s="143" t="s">
        <v>18</v>
      </c>
      <c r="F44" s="143"/>
      <c r="G44" s="143" t="s">
        <v>14</v>
      </c>
      <c r="H44" s="143"/>
      <c r="I44" s="8" t="s">
        <v>9</v>
      </c>
      <c r="J44" s="144">
        <v>4838.8840499999997</v>
      </c>
      <c r="K44" s="145"/>
      <c r="L44" s="163"/>
      <c r="M44" s="163"/>
      <c r="N44" s="6"/>
    </row>
    <row r="45" spans="1:14" ht="15" customHeight="1" x14ac:dyDescent="0.25">
      <c r="A45" s="55">
        <v>2</v>
      </c>
      <c r="B45" s="55">
        <v>2</v>
      </c>
      <c r="C45" s="55">
        <v>3</v>
      </c>
      <c r="D45" s="55">
        <v>3</v>
      </c>
      <c r="E45" s="143" t="s">
        <v>18</v>
      </c>
      <c r="F45" s="143"/>
      <c r="G45" s="143" t="s">
        <v>14</v>
      </c>
      <c r="H45" s="143"/>
      <c r="I45" s="8" t="s">
        <v>10</v>
      </c>
      <c r="J45" s="144">
        <v>4274.8009499999998</v>
      </c>
      <c r="K45" s="145"/>
      <c r="L45" s="163"/>
      <c r="M45" s="163"/>
      <c r="N45" s="6"/>
    </row>
    <row r="46" spans="1:14" ht="9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N46" s="6"/>
    </row>
    <row r="47" spans="1:14" ht="15" customHeight="1" x14ac:dyDescent="0.25">
      <c r="A47" s="55">
        <v>2</v>
      </c>
      <c r="B47" s="55">
        <v>2</v>
      </c>
      <c r="C47" s="55">
        <v>4</v>
      </c>
      <c r="D47" s="55">
        <v>1</v>
      </c>
      <c r="E47" s="143" t="s">
        <v>18</v>
      </c>
      <c r="F47" s="143"/>
      <c r="G47" s="143" t="s">
        <v>16</v>
      </c>
      <c r="H47" s="143"/>
      <c r="I47" s="8" t="s">
        <v>8</v>
      </c>
      <c r="J47" s="144">
        <v>5794.2548999999999</v>
      </c>
      <c r="K47" s="145"/>
      <c r="L47" s="163"/>
      <c r="M47" s="163"/>
      <c r="N47" s="6"/>
    </row>
    <row r="48" spans="1:14" ht="15" customHeight="1" x14ac:dyDescent="0.25">
      <c r="A48" s="55">
        <v>2</v>
      </c>
      <c r="B48" s="55">
        <v>2</v>
      </c>
      <c r="C48" s="55">
        <v>4</v>
      </c>
      <c r="D48" s="55">
        <v>2</v>
      </c>
      <c r="E48" s="143" t="s">
        <v>18</v>
      </c>
      <c r="F48" s="143"/>
      <c r="G48" s="143" t="s">
        <v>16</v>
      </c>
      <c r="H48" s="143"/>
      <c r="I48" s="8" t="s">
        <v>9</v>
      </c>
      <c r="J48" s="144">
        <v>4838.8840499999997</v>
      </c>
      <c r="K48" s="145"/>
      <c r="L48" s="163"/>
      <c r="M48" s="163"/>
      <c r="N48" s="6"/>
    </row>
    <row r="49" spans="1:14" ht="15" customHeight="1" x14ac:dyDescent="0.25">
      <c r="A49" s="55">
        <v>2</v>
      </c>
      <c r="B49" s="55">
        <v>2</v>
      </c>
      <c r="C49" s="55">
        <v>4</v>
      </c>
      <c r="D49" s="55">
        <v>3</v>
      </c>
      <c r="E49" s="143" t="s">
        <v>18</v>
      </c>
      <c r="F49" s="143"/>
      <c r="G49" s="143" t="s">
        <v>16</v>
      </c>
      <c r="H49" s="143"/>
      <c r="I49" s="8" t="s">
        <v>10</v>
      </c>
      <c r="J49" s="144">
        <v>4274.8009499999998</v>
      </c>
      <c r="K49" s="145"/>
      <c r="L49" s="163"/>
      <c r="M49" s="163"/>
      <c r="N49" s="6"/>
    </row>
    <row r="50" spans="1:14" ht="9" customHeight="1" x14ac:dyDescent="0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N50" s="6"/>
    </row>
    <row r="51" spans="1:14" ht="15" customHeight="1" x14ac:dyDescent="0.25">
      <c r="A51" s="55">
        <v>2</v>
      </c>
      <c r="B51" s="55">
        <v>2</v>
      </c>
      <c r="C51" s="55">
        <v>9</v>
      </c>
      <c r="D51" s="55">
        <v>1</v>
      </c>
      <c r="E51" s="143" t="s">
        <v>22</v>
      </c>
      <c r="F51" s="143"/>
      <c r="G51" s="143" t="s">
        <v>164</v>
      </c>
      <c r="H51" s="143"/>
      <c r="I51" s="8" t="s">
        <v>8</v>
      </c>
      <c r="J51" s="144">
        <v>6408.6120000000001</v>
      </c>
      <c r="K51" s="145"/>
      <c r="L51" s="163"/>
      <c r="M51" s="163"/>
      <c r="N51" s="6"/>
    </row>
    <row r="52" spans="1:14" ht="15" customHeight="1" x14ac:dyDescent="0.25">
      <c r="A52" s="55">
        <v>2</v>
      </c>
      <c r="B52" s="55">
        <v>2</v>
      </c>
      <c r="C52" s="55">
        <v>9</v>
      </c>
      <c r="D52" s="55">
        <v>2</v>
      </c>
      <c r="E52" s="143" t="s">
        <v>22</v>
      </c>
      <c r="F52" s="143"/>
      <c r="G52" s="143" t="s">
        <v>164</v>
      </c>
      <c r="H52" s="143"/>
      <c r="I52" s="8" t="s">
        <v>9</v>
      </c>
      <c r="J52" s="144">
        <v>5378.6565000000001</v>
      </c>
      <c r="K52" s="145"/>
      <c r="L52" s="163"/>
      <c r="M52" s="163"/>
      <c r="N52" s="6"/>
    </row>
    <row r="53" spans="1:14" ht="15" customHeight="1" x14ac:dyDescent="0.25">
      <c r="A53" s="55">
        <v>2</v>
      </c>
      <c r="B53" s="55">
        <v>2</v>
      </c>
      <c r="C53" s="55">
        <v>9</v>
      </c>
      <c r="D53" s="55">
        <v>3</v>
      </c>
      <c r="E53" s="143" t="s">
        <v>22</v>
      </c>
      <c r="F53" s="143"/>
      <c r="G53" s="143" t="s">
        <v>164</v>
      </c>
      <c r="H53" s="143"/>
      <c r="I53" s="8" t="s">
        <v>10</v>
      </c>
      <c r="J53" s="144">
        <v>4348.701</v>
      </c>
      <c r="K53" s="145"/>
      <c r="L53" s="163"/>
      <c r="M53" s="163"/>
      <c r="N53" s="6"/>
    </row>
    <row r="54" spans="1:14" ht="15" customHeight="1" x14ac:dyDescent="0.25">
      <c r="A54" s="55">
        <v>2</v>
      </c>
      <c r="B54" s="55">
        <v>2</v>
      </c>
      <c r="C54" s="55">
        <v>9</v>
      </c>
      <c r="D54" s="55">
        <v>4</v>
      </c>
      <c r="E54" s="143" t="s">
        <v>22</v>
      </c>
      <c r="F54" s="143"/>
      <c r="G54" s="143" t="s">
        <v>164</v>
      </c>
      <c r="H54" s="143"/>
      <c r="I54" s="8" t="s">
        <v>23</v>
      </c>
      <c r="J54" s="144">
        <v>3089.8665000000001</v>
      </c>
      <c r="K54" s="145"/>
      <c r="L54" s="163"/>
      <c r="M54" s="163"/>
      <c r="N54" s="6"/>
    </row>
    <row r="55" spans="1:14" ht="9" customHeight="1" x14ac:dyDescent="0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N55" s="6"/>
    </row>
    <row r="56" spans="1:14" ht="15" customHeight="1" x14ac:dyDescent="0.25">
      <c r="A56" s="55">
        <v>2</v>
      </c>
      <c r="B56" s="55">
        <v>3</v>
      </c>
      <c r="C56" s="55">
        <v>1</v>
      </c>
      <c r="D56" s="55">
        <v>1</v>
      </c>
      <c r="E56" s="143" t="s">
        <v>20</v>
      </c>
      <c r="F56" s="143"/>
      <c r="G56" s="143" t="s">
        <v>21</v>
      </c>
      <c r="H56" s="143"/>
      <c r="I56" s="8" t="s">
        <v>8</v>
      </c>
      <c r="J56" s="144">
        <v>4048.8209999999999</v>
      </c>
      <c r="K56" s="145"/>
      <c r="L56" s="163"/>
      <c r="M56" s="163"/>
      <c r="N56" s="6"/>
    </row>
    <row r="57" spans="1:14" ht="15" customHeight="1" x14ac:dyDescent="0.25">
      <c r="A57" s="55">
        <v>2</v>
      </c>
      <c r="B57" s="55">
        <v>3</v>
      </c>
      <c r="C57" s="55">
        <v>1</v>
      </c>
      <c r="D57" s="55">
        <v>2</v>
      </c>
      <c r="E57" s="143" t="s">
        <v>20</v>
      </c>
      <c r="F57" s="143"/>
      <c r="G57" s="143" t="s">
        <v>21</v>
      </c>
      <c r="H57" s="143"/>
      <c r="I57" s="8" t="s">
        <v>9</v>
      </c>
      <c r="J57" s="144">
        <v>3680.7519000000002</v>
      </c>
      <c r="K57" s="145"/>
      <c r="L57" s="163"/>
      <c r="M57" s="163"/>
      <c r="N57" s="6"/>
    </row>
    <row r="58" spans="1:14" ht="15" customHeight="1" x14ac:dyDescent="0.25">
      <c r="A58" s="55">
        <v>2</v>
      </c>
      <c r="B58" s="55">
        <v>3</v>
      </c>
      <c r="C58" s="55">
        <v>1</v>
      </c>
      <c r="D58" s="55">
        <v>3</v>
      </c>
      <c r="E58" s="143" t="s">
        <v>20</v>
      </c>
      <c r="F58" s="143"/>
      <c r="G58" s="143" t="s">
        <v>21</v>
      </c>
      <c r="H58" s="143"/>
      <c r="I58" s="8" t="s">
        <v>10</v>
      </c>
      <c r="J58" s="144">
        <v>3548.5401000000002</v>
      </c>
      <c r="K58" s="145"/>
      <c r="L58" s="163"/>
      <c r="M58" s="163"/>
      <c r="N58" s="6"/>
    </row>
    <row r="59" spans="1:14" ht="9" customHeight="1" x14ac:dyDescent="0.2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N59" s="6"/>
    </row>
    <row r="60" spans="1:14" ht="15" customHeight="1" x14ac:dyDescent="0.25">
      <c r="A60" s="55">
        <v>2</v>
      </c>
      <c r="B60" s="55">
        <v>3</v>
      </c>
      <c r="C60" s="55">
        <v>2</v>
      </c>
      <c r="D60" s="55">
        <v>1</v>
      </c>
      <c r="E60" s="143" t="s">
        <v>20</v>
      </c>
      <c r="F60" s="143"/>
      <c r="G60" s="143" t="s">
        <v>19</v>
      </c>
      <c r="H60" s="143"/>
      <c r="I60" s="8" t="s">
        <v>8</v>
      </c>
      <c r="J60" s="144">
        <v>5534.6823000000004</v>
      </c>
      <c r="K60" s="145"/>
      <c r="L60" s="163"/>
      <c r="M60" s="163"/>
      <c r="N60" s="6"/>
    </row>
    <row r="61" spans="1:14" ht="15" customHeight="1" x14ac:dyDescent="0.25">
      <c r="A61" s="55">
        <v>2</v>
      </c>
      <c r="B61" s="55">
        <v>3</v>
      </c>
      <c r="C61" s="55">
        <v>2</v>
      </c>
      <c r="D61" s="55">
        <v>2</v>
      </c>
      <c r="E61" s="143" t="s">
        <v>20</v>
      </c>
      <c r="F61" s="143"/>
      <c r="G61" s="143" t="s">
        <v>19</v>
      </c>
      <c r="H61" s="143"/>
      <c r="I61" s="8" t="s">
        <v>9</v>
      </c>
      <c r="J61" s="144">
        <v>5300.6215499999998</v>
      </c>
      <c r="K61" s="145"/>
      <c r="L61" s="163"/>
      <c r="M61" s="163"/>
      <c r="N61" s="6"/>
    </row>
    <row r="62" spans="1:14" ht="15" customHeight="1" x14ac:dyDescent="0.25">
      <c r="A62" s="55">
        <v>2</v>
      </c>
      <c r="B62" s="55">
        <v>3</v>
      </c>
      <c r="C62" s="55">
        <v>2</v>
      </c>
      <c r="D62" s="55">
        <v>3</v>
      </c>
      <c r="E62" s="143" t="s">
        <v>20</v>
      </c>
      <c r="F62" s="143"/>
      <c r="G62" s="143" t="s">
        <v>19</v>
      </c>
      <c r="H62" s="143"/>
      <c r="I62" s="8" t="s">
        <v>10</v>
      </c>
      <c r="J62" s="144">
        <v>5189.1041999999998</v>
      </c>
      <c r="K62" s="145"/>
      <c r="L62" s="163"/>
      <c r="M62" s="163"/>
      <c r="N62" s="6"/>
    </row>
    <row r="63" spans="1:14" ht="9" customHeight="1" x14ac:dyDescent="0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N63" s="6"/>
    </row>
    <row r="64" spans="1:14" ht="15" customHeight="1" x14ac:dyDescent="0.25">
      <c r="A64" s="55">
        <v>2</v>
      </c>
      <c r="B64" s="55">
        <v>3</v>
      </c>
      <c r="C64" s="55">
        <v>4</v>
      </c>
      <c r="D64" s="55">
        <v>1</v>
      </c>
      <c r="E64" s="143" t="s">
        <v>184</v>
      </c>
      <c r="F64" s="143"/>
      <c r="G64" s="154" t="s">
        <v>164</v>
      </c>
      <c r="H64" s="154"/>
      <c r="I64" s="8" t="s">
        <v>8</v>
      </c>
      <c r="J64" s="144">
        <v>1080.9466500000001</v>
      </c>
      <c r="K64" s="145"/>
      <c r="L64" s="163"/>
      <c r="M64" s="163"/>
      <c r="N64" s="6"/>
    </row>
    <row r="65" spans="1:14" ht="15" customHeight="1" x14ac:dyDescent="0.25">
      <c r="A65" s="55">
        <v>2</v>
      </c>
      <c r="B65" s="55">
        <v>3</v>
      </c>
      <c r="C65" s="55">
        <v>4</v>
      </c>
      <c r="D65" s="55">
        <v>2</v>
      </c>
      <c r="E65" s="143" t="s">
        <v>184</v>
      </c>
      <c r="F65" s="143"/>
      <c r="G65" s="154" t="s">
        <v>164</v>
      </c>
      <c r="H65" s="154"/>
      <c r="I65" s="8" t="s">
        <v>9</v>
      </c>
      <c r="J65" s="144">
        <v>572.19749999999999</v>
      </c>
      <c r="K65" s="145"/>
      <c r="L65" s="163"/>
      <c r="M65" s="163"/>
      <c r="N65" s="6"/>
    </row>
    <row r="66" spans="1:14" ht="15" customHeight="1" x14ac:dyDescent="0.25">
      <c r="A66" s="55">
        <v>2</v>
      </c>
      <c r="B66" s="55">
        <v>3</v>
      </c>
      <c r="C66" s="55">
        <v>4</v>
      </c>
      <c r="D66" s="55">
        <v>3</v>
      </c>
      <c r="E66" s="143" t="s">
        <v>184</v>
      </c>
      <c r="F66" s="143"/>
      <c r="G66" s="154" t="s">
        <v>164</v>
      </c>
      <c r="H66" s="154"/>
      <c r="I66" s="8" t="s">
        <v>10</v>
      </c>
      <c r="J66" s="144">
        <v>347.89387499999998</v>
      </c>
      <c r="K66" s="145"/>
      <c r="L66" s="163"/>
      <c r="M66" s="163"/>
      <c r="N66" s="6"/>
    </row>
    <row r="67" spans="1:14" ht="9" customHeight="1" x14ac:dyDescent="0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N67" s="6"/>
    </row>
    <row r="68" spans="1:14" ht="15" customHeight="1" x14ac:dyDescent="0.25">
      <c r="A68" s="55">
        <v>2</v>
      </c>
      <c r="B68" s="55">
        <v>4</v>
      </c>
      <c r="C68" s="55">
        <v>1</v>
      </c>
      <c r="D68" s="55">
        <v>1</v>
      </c>
      <c r="E68" s="119" t="s">
        <v>38</v>
      </c>
      <c r="F68" s="141"/>
      <c r="G68" s="141"/>
      <c r="H68" s="120"/>
      <c r="I68" s="8" t="s">
        <v>8</v>
      </c>
      <c r="J68" s="144">
        <v>4306.8059999999996</v>
      </c>
      <c r="K68" s="145"/>
      <c r="L68" s="163"/>
      <c r="M68" s="163"/>
      <c r="N68" s="6"/>
    </row>
    <row r="69" spans="1:14" ht="15" customHeight="1" x14ac:dyDescent="0.25">
      <c r="A69" s="55">
        <v>2</v>
      </c>
      <c r="B69" s="55">
        <v>4</v>
      </c>
      <c r="C69" s="55">
        <v>1</v>
      </c>
      <c r="D69" s="55">
        <v>2</v>
      </c>
      <c r="E69" s="119" t="s">
        <v>38</v>
      </c>
      <c r="F69" s="141"/>
      <c r="G69" s="141"/>
      <c r="H69" s="120"/>
      <c r="I69" s="8" t="s">
        <v>9</v>
      </c>
      <c r="J69" s="144">
        <v>3849.0479999999998</v>
      </c>
      <c r="K69" s="145"/>
      <c r="L69" s="163"/>
      <c r="M69" s="163"/>
      <c r="N69" s="6"/>
    </row>
    <row r="70" spans="1:14" ht="15" customHeight="1" x14ac:dyDescent="0.25">
      <c r="A70" s="55">
        <v>2</v>
      </c>
      <c r="B70" s="55">
        <v>4</v>
      </c>
      <c r="C70" s="55">
        <v>1</v>
      </c>
      <c r="D70" s="55">
        <v>3</v>
      </c>
      <c r="E70" s="119" t="s">
        <v>38</v>
      </c>
      <c r="F70" s="141"/>
      <c r="G70" s="141"/>
      <c r="H70" s="120"/>
      <c r="I70" s="8" t="s">
        <v>10</v>
      </c>
      <c r="J70" s="144">
        <v>3391.29</v>
      </c>
      <c r="K70" s="145"/>
      <c r="L70" s="163"/>
      <c r="M70" s="163"/>
      <c r="N70" s="6"/>
    </row>
    <row r="71" spans="1:14" ht="8.25" customHeight="1" x14ac:dyDescent="0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N71" s="6"/>
    </row>
    <row r="72" spans="1:14" ht="15" customHeight="1" x14ac:dyDescent="0.25">
      <c r="A72" s="55">
        <v>2</v>
      </c>
      <c r="B72" s="55">
        <v>4</v>
      </c>
      <c r="C72" s="55">
        <v>2</v>
      </c>
      <c r="D72" s="55">
        <v>1</v>
      </c>
      <c r="E72" s="119" t="s">
        <v>39</v>
      </c>
      <c r="F72" s="141"/>
      <c r="G72" s="141"/>
      <c r="H72" s="120"/>
      <c r="I72" s="8" t="s">
        <v>8</v>
      </c>
      <c r="J72" s="144">
        <v>4577.58</v>
      </c>
      <c r="K72" s="145"/>
      <c r="L72" s="163"/>
      <c r="M72" s="163"/>
      <c r="N72" s="6"/>
    </row>
    <row r="73" spans="1:14" ht="15" customHeight="1" x14ac:dyDescent="0.25">
      <c r="A73" s="55">
        <v>2</v>
      </c>
      <c r="B73" s="55">
        <v>4</v>
      </c>
      <c r="C73" s="55">
        <v>2</v>
      </c>
      <c r="D73" s="55">
        <v>2</v>
      </c>
      <c r="E73" s="119" t="s">
        <v>39</v>
      </c>
      <c r="F73" s="141"/>
      <c r="G73" s="141"/>
      <c r="H73" s="120"/>
      <c r="I73" s="8" t="s">
        <v>9</v>
      </c>
      <c r="J73" s="144">
        <v>4230.0720000000001</v>
      </c>
      <c r="K73" s="145"/>
      <c r="L73" s="163"/>
      <c r="M73" s="163"/>
      <c r="N73" s="6"/>
    </row>
    <row r="74" spans="1:14" ht="15" customHeight="1" x14ac:dyDescent="0.25">
      <c r="A74" s="55">
        <v>2</v>
      </c>
      <c r="B74" s="55">
        <v>4</v>
      </c>
      <c r="C74" s="55">
        <v>2</v>
      </c>
      <c r="D74" s="55">
        <v>3</v>
      </c>
      <c r="E74" s="119" t="s">
        <v>39</v>
      </c>
      <c r="F74" s="141"/>
      <c r="G74" s="141"/>
      <c r="H74" s="120"/>
      <c r="I74" s="8" t="s">
        <v>10</v>
      </c>
      <c r="J74" s="144">
        <v>3657.8744999999999</v>
      </c>
      <c r="K74" s="145"/>
      <c r="L74" s="163"/>
      <c r="M74" s="163"/>
      <c r="N74" s="6"/>
    </row>
    <row r="75" spans="1:14" ht="9" customHeight="1" x14ac:dyDescent="0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N75" s="6"/>
    </row>
    <row r="76" spans="1:14" ht="15" customHeight="1" x14ac:dyDescent="0.25">
      <c r="A76" s="55">
        <v>2</v>
      </c>
      <c r="B76" s="55">
        <v>5</v>
      </c>
      <c r="C76" s="55">
        <v>1</v>
      </c>
      <c r="D76" s="55">
        <v>1</v>
      </c>
      <c r="E76" s="143" t="s">
        <v>24</v>
      </c>
      <c r="F76" s="143"/>
      <c r="G76" s="143" t="s">
        <v>40</v>
      </c>
      <c r="H76" s="143"/>
      <c r="I76" s="8" t="s">
        <v>8</v>
      </c>
      <c r="J76" s="144">
        <v>2437.0216500000001</v>
      </c>
      <c r="K76" s="145"/>
      <c r="L76" s="163"/>
      <c r="M76" s="163"/>
      <c r="N76" s="6"/>
    </row>
    <row r="77" spans="1:14" ht="15" customHeight="1" x14ac:dyDescent="0.25">
      <c r="A77" s="55">
        <v>2</v>
      </c>
      <c r="B77" s="55">
        <v>5</v>
      </c>
      <c r="C77" s="55">
        <v>1</v>
      </c>
      <c r="D77" s="55">
        <v>2</v>
      </c>
      <c r="E77" s="143" t="s">
        <v>24</v>
      </c>
      <c r="F77" s="143"/>
      <c r="G77" s="143" t="s">
        <v>40</v>
      </c>
      <c r="H77" s="143"/>
      <c r="I77" s="8" t="s">
        <v>9</v>
      </c>
      <c r="J77" s="144">
        <v>1928.2725</v>
      </c>
      <c r="K77" s="145"/>
      <c r="L77" s="163"/>
      <c r="M77" s="163"/>
      <c r="N77" s="6"/>
    </row>
    <row r="78" spans="1:14" ht="15" customHeight="1" x14ac:dyDescent="0.25">
      <c r="A78" s="55">
        <v>2</v>
      </c>
      <c r="B78" s="55">
        <v>5</v>
      </c>
      <c r="C78" s="55">
        <v>1</v>
      </c>
      <c r="D78" s="55">
        <v>3</v>
      </c>
      <c r="E78" s="143" t="s">
        <v>24</v>
      </c>
      <c r="F78" s="143"/>
      <c r="G78" s="143" t="s">
        <v>40</v>
      </c>
      <c r="H78" s="143"/>
      <c r="I78" s="8" t="s">
        <v>10</v>
      </c>
      <c r="J78" s="144">
        <v>1703.3625</v>
      </c>
      <c r="K78" s="145"/>
      <c r="L78" s="163"/>
      <c r="M78" s="163"/>
      <c r="N78" s="6"/>
    </row>
    <row r="79" spans="1:14" ht="8.25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N79" s="6"/>
    </row>
    <row r="80" spans="1:14" ht="15" customHeight="1" x14ac:dyDescent="0.25">
      <c r="A80" s="55">
        <v>2</v>
      </c>
      <c r="B80" s="55">
        <v>5</v>
      </c>
      <c r="C80" s="55">
        <v>2</v>
      </c>
      <c r="D80" s="55">
        <v>1</v>
      </c>
      <c r="E80" s="143" t="s">
        <v>24</v>
      </c>
      <c r="F80" s="143"/>
      <c r="G80" s="143" t="s">
        <v>25</v>
      </c>
      <c r="H80" s="143"/>
      <c r="I80" s="8" t="s">
        <v>8</v>
      </c>
      <c r="J80" s="144">
        <v>2921.625</v>
      </c>
      <c r="K80" s="145"/>
      <c r="L80" s="163"/>
      <c r="M80" s="163"/>
      <c r="N80" s="6"/>
    </row>
    <row r="81" spans="1:14" ht="15" customHeight="1" x14ac:dyDescent="0.25">
      <c r="A81" s="55">
        <v>2</v>
      </c>
      <c r="B81" s="55">
        <v>5</v>
      </c>
      <c r="C81" s="55">
        <v>2</v>
      </c>
      <c r="D81" s="55">
        <v>2</v>
      </c>
      <c r="E81" s="143" t="s">
        <v>24</v>
      </c>
      <c r="F81" s="143"/>
      <c r="G81" s="143" t="s">
        <v>25</v>
      </c>
      <c r="H81" s="143"/>
      <c r="I81" s="8" t="s">
        <v>9</v>
      </c>
      <c r="J81" s="144">
        <v>2587.7775000000001</v>
      </c>
      <c r="K81" s="145"/>
      <c r="L81" s="163"/>
      <c r="M81" s="163"/>
      <c r="N81" s="6"/>
    </row>
    <row r="82" spans="1:14" ht="15" customHeight="1" x14ac:dyDescent="0.25">
      <c r="A82" s="55">
        <v>2</v>
      </c>
      <c r="B82" s="55">
        <v>5</v>
      </c>
      <c r="C82" s="55">
        <v>2</v>
      </c>
      <c r="D82" s="55">
        <v>3</v>
      </c>
      <c r="E82" s="143" t="s">
        <v>24</v>
      </c>
      <c r="F82" s="143"/>
      <c r="G82" s="143" t="s">
        <v>25</v>
      </c>
      <c r="H82" s="143"/>
      <c r="I82" s="8" t="s">
        <v>10</v>
      </c>
      <c r="J82" s="144">
        <v>2292.0974999999999</v>
      </c>
      <c r="K82" s="145"/>
      <c r="L82" s="163"/>
      <c r="M82" s="163"/>
      <c r="N82" s="6"/>
    </row>
    <row r="83" spans="1:14" ht="9" customHeight="1" x14ac:dyDescent="0.2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N83" s="6"/>
    </row>
    <row r="84" spans="1:14" ht="15" customHeight="1" x14ac:dyDescent="0.25">
      <c r="A84" s="55">
        <v>2</v>
      </c>
      <c r="B84" s="55">
        <v>5</v>
      </c>
      <c r="C84" s="55">
        <v>3</v>
      </c>
      <c r="D84" s="55">
        <v>1</v>
      </c>
      <c r="E84" s="143" t="s">
        <v>24</v>
      </c>
      <c r="F84" s="143"/>
      <c r="G84" s="143" t="s">
        <v>14</v>
      </c>
      <c r="H84" s="143"/>
      <c r="I84" s="8" t="s">
        <v>8</v>
      </c>
      <c r="J84" s="144">
        <v>3718.40175</v>
      </c>
      <c r="K84" s="145"/>
      <c r="L84" s="163"/>
      <c r="M84" s="163"/>
      <c r="N84" s="6"/>
    </row>
    <row r="85" spans="1:14" ht="15" customHeight="1" x14ac:dyDescent="0.25">
      <c r="A85" s="55">
        <v>2</v>
      </c>
      <c r="B85" s="55">
        <v>5</v>
      </c>
      <c r="C85" s="55">
        <v>3</v>
      </c>
      <c r="D85" s="55">
        <v>2</v>
      </c>
      <c r="E85" s="143" t="s">
        <v>24</v>
      </c>
      <c r="F85" s="143"/>
      <c r="G85" s="143" t="s">
        <v>14</v>
      </c>
      <c r="H85" s="143"/>
      <c r="I85" s="8" t="s">
        <v>9</v>
      </c>
      <c r="J85" s="144">
        <v>3293.5318499999998</v>
      </c>
      <c r="K85" s="145"/>
      <c r="L85" s="163"/>
      <c r="M85" s="163"/>
      <c r="N85" s="6"/>
    </row>
    <row r="86" spans="1:14" ht="15" customHeight="1" x14ac:dyDescent="0.25">
      <c r="A86" s="55">
        <v>2</v>
      </c>
      <c r="B86" s="55">
        <v>5</v>
      </c>
      <c r="C86" s="55">
        <v>3</v>
      </c>
      <c r="D86" s="55">
        <v>3</v>
      </c>
      <c r="E86" s="143" t="s">
        <v>24</v>
      </c>
      <c r="F86" s="143"/>
      <c r="G86" s="143" t="s">
        <v>14</v>
      </c>
      <c r="H86" s="143"/>
      <c r="I86" s="8" t="s">
        <v>10</v>
      </c>
      <c r="J86" s="144">
        <v>2917.2150000000001</v>
      </c>
      <c r="K86" s="145"/>
      <c r="L86" s="163"/>
      <c r="M86" s="163"/>
      <c r="N86" s="6"/>
    </row>
    <row r="87" spans="1:14" ht="9" customHeight="1" x14ac:dyDescent="0.2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N87" s="6"/>
    </row>
    <row r="88" spans="1:14" ht="15" customHeight="1" x14ac:dyDescent="0.25">
      <c r="A88" s="55">
        <v>2</v>
      </c>
      <c r="B88" s="55">
        <v>9</v>
      </c>
      <c r="C88" s="55">
        <v>0</v>
      </c>
      <c r="D88" s="55">
        <v>0</v>
      </c>
      <c r="E88" s="143" t="s">
        <v>41</v>
      </c>
      <c r="F88" s="143"/>
      <c r="G88" s="143" t="s">
        <v>164</v>
      </c>
      <c r="H88" s="143"/>
      <c r="I88" s="14" t="s">
        <v>164</v>
      </c>
      <c r="J88" s="153">
        <v>0</v>
      </c>
      <c r="K88" s="153"/>
      <c r="N88" s="6"/>
    </row>
    <row r="89" spans="1:14" ht="9" customHeight="1" x14ac:dyDescent="0.2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</row>
    <row r="90" spans="1:14" ht="18.75" customHeight="1" x14ac:dyDescent="0.25">
      <c r="A90" s="146" t="s">
        <v>210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8"/>
    </row>
    <row r="91" spans="1:14" ht="18.75" customHeight="1" x14ac:dyDescent="0.25">
      <c r="A91" s="149"/>
      <c r="B91" s="150"/>
      <c r="C91" s="150"/>
      <c r="D91" s="150"/>
      <c r="E91" s="150"/>
      <c r="F91" s="150"/>
      <c r="G91" s="150"/>
      <c r="H91" s="150"/>
      <c r="I91" s="150"/>
      <c r="J91" s="150"/>
      <c r="K91" s="151"/>
    </row>
    <row r="92" spans="1:14" s="4" customFormat="1" ht="18.75" customHeight="1" x14ac:dyDescent="0.25">
      <c r="A92" s="149" t="s">
        <v>211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1"/>
    </row>
    <row r="93" spans="1:14" ht="18.75" customHeight="1" x14ac:dyDescent="0.25">
      <c r="A93" s="149"/>
      <c r="B93" s="150"/>
      <c r="C93" s="150"/>
      <c r="D93" s="150"/>
      <c r="E93" s="150"/>
      <c r="F93" s="150"/>
      <c r="G93" s="150"/>
      <c r="H93" s="150"/>
      <c r="I93" s="150"/>
      <c r="J93" s="150"/>
      <c r="K93" s="151"/>
    </row>
    <row r="94" spans="1:14" s="4" customFormat="1" ht="18.75" customHeight="1" x14ac:dyDescent="0.25">
      <c r="A94" s="149" t="s">
        <v>212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1"/>
    </row>
    <row r="95" spans="1:14" ht="20.25" customHeight="1" x14ac:dyDescent="0.25">
      <c r="A95" s="99"/>
      <c r="B95" s="152"/>
      <c r="C95" s="152"/>
      <c r="D95" s="152"/>
      <c r="E95" s="152"/>
      <c r="F95" s="152"/>
      <c r="G95" s="152"/>
      <c r="H95" s="152"/>
      <c r="I95" s="152"/>
      <c r="J95" s="152"/>
      <c r="K95" s="111"/>
    </row>
  </sheetData>
  <mergeCells count="285">
    <mergeCell ref="L85:M85"/>
    <mergeCell ref="L86:M86"/>
    <mergeCell ref="L73:M73"/>
    <mergeCell ref="L74:M74"/>
    <mergeCell ref="L76:M76"/>
    <mergeCell ref="L77:M77"/>
    <mergeCell ref="L78:M78"/>
    <mergeCell ref="L80:M80"/>
    <mergeCell ref="L81:M81"/>
    <mergeCell ref="L82:M82"/>
    <mergeCell ref="L84:M84"/>
    <mergeCell ref="L61:M61"/>
    <mergeCell ref="L62:M62"/>
    <mergeCell ref="L64:M64"/>
    <mergeCell ref="L65:M65"/>
    <mergeCell ref="L66:M66"/>
    <mergeCell ref="L68:M68"/>
    <mergeCell ref="L69:M69"/>
    <mergeCell ref="L70:M70"/>
    <mergeCell ref="L72:M72"/>
    <mergeCell ref="L49:M49"/>
    <mergeCell ref="L51:M51"/>
    <mergeCell ref="L52:M52"/>
    <mergeCell ref="L53:M53"/>
    <mergeCell ref="L54:M54"/>
    <mergeCell ref="L56:M56"/>
    <mergeCell ref="L57:M57"/>
    <mergeCell ref="L58:M58"/>
    <mergeCell ref="L60:M60"/>
    <mergeCell ref="L37:M37"/>
    <mergeCell ref="L39:M39"/>
    <mergeCell ref="L40:M40"/>
    <mergeCell ref="L41:M41"/>
    <mergeCell ref="L43:M43"/>
    <mergeCell ref="L44:M44"/>
    <mergeCell ref="L45:M45"/>
    <mergeCell ref="L47:M47"/>
    <mergeCell ref="L48:M48"/>
    <mergeCell ref="L26:M26"/>
    <mergeCell ref="L27:M27"/>
    <mergeCell ref="L29:M29"/>
    <mergeCell ref="L30:M30"/>
    <mergeCell ref="L31:M31"/>
    <mergeCell ref="L32:M32"/>
    <mergeCell ref="L33:M33"/>
    <mergeCell ref="L35:M35"/>
    <mergeCell ref="L36:M36"/>
    <mergeCell ref="L15:M15"/>
    <mergeCell ref="L17:M17"/>
    <mergeCell ref="L18:M18"/>
    <mergeCell ref="L19:M19"/>
    <mergeCell ref="L20:M20"/>
    <mergeCell ref="L21:M21"/>
    <mergeCell ref="L23:M23"/>
    <mergeCell ref="L24:M24"/>
    <mergeCell ref="L25:M25"/>
    <mergeCell ref="L5:M5"/>
    <mergeCell ref="L6:M6"/>
    <mergeCell ref="L7:M7"/>
    <mergeCell ref="L8:M8"/>
    <mergeCell ref="L9:M9"/>
    <mergeCell ref="L11:M11"/>
    <mergeCell ref="L12:M12"/>
    <mergeCell ref="L13:M13"/>
    <mergeCell ref="L14:M14"/>
    <mergeCell ref="A1:K1"/>
    <mergeCell ref="A2:K2"/>
    <mergeCell ref="E4:H4"/>
    <mergeCell ref="J4:K4"/>
    <mergeCell ref="E3:K3"/>
    <mergeCell ref="E8:F8"/>
    <mergeCell ref="G8:H8"/>
    <mergeCell ref="E9:F9"/>
    <mergeCell ref="G9:H9"/>
    <mergeCell ref="E5:F5"/>
    <mergeCell ref="G5:H5"/>
    <mergeCell ref="J5:K5"/>
    <mergeCell ref="G6:H6"/>
    <mergeCell ref="J6:K6"/>
    <mergeCell ref="A4:D4"/>
    <mergeCell ref="E6:F6"/>
    <mergeCell ref="E7:F7"/>
    <mergeCell ref="G7:H7"/>
    <mergeCell ref="J7:K7"/>
    <mergeCell ref="J8:K8"/>
    <mergeCell ref="J9:K9"/>
    <mergeCell ref="J26:K26"/>
    <mergeCell ref="J27:K27"/>
    <mergeCell ref="E29:F29"/>
    <mergeCell ref="G29:H29"/>
    <mergeCell ref="J29:K29"/>
    <mergeCell ref="J30:K30"/>
    <mergeCell ref="J39:K39"/>
    <mergeCell ref="J40:K40"/>
    <mergeCell ref="E41:F41"/>
    <mergeCell ref="G41:H41"/>
    <mergeCell ref="J41:K41"/>
    <mergeCell ref="G31:H31"/>
    <mergeCell ref="E39:F39"/>
    <mergeCell ref="G39:H39"/>
    <mergeCell ref="E40:F40"/>
    <mergeCell ref="J36:K36"/>
    <mergeCell ref="J37:K37"/>
    <mergeCell ref="J31:K31"/>
    <mergeCell ref="E32:F32"/>
    <mergeCell ref="G32:H32"/>
    <mergeCell ref="J32:K32"/>
    <mergeCell ref="J33:K33"/>
    <mergeCell ref="J35:K35"/>
    <mergeCell ref="G40:H40"/>
    <mergeCell ref="J19:K19"/>
    <mergeCell ref="J20:K20"/>
    <mergeCell ref="J21:K21"/>
    <mergeCell ref="J23:K23"/>
    <mergeCell ref="J24:K24"/>
    <mergeCell ref="J25:K25"/>
    <mergeCell ref="E30:F30"/>
    <mergeCell ref="E21:F21"/>
    <mergeCell ref="G21:H21"/>
    <mergeCell ref="E19:F19"/>
    <mergeCell ref="G19:H19"/>
    <mergeCell ref="E20:F20"/>
    <mergeCell ref="G20:H20"/>
    <mergeCell ref="E25:F25"/>
    <mergeCell ref="G25:H25"/>
    <mergeCell ref="E26:F26"/>
    <mergeCell ref="G26:H26"/>
    <mergeCell ref="E27:F27"/>
    <mergeCell ref="G27:H27"/>
    <mergeCell ref="E23:F23"/>
    <mergeCell ref="G23:H23"/>
    <mergeCell ref="E24:F24"/>
    <mergeCell ref="G24:H24"/>
    <mergeCell ref="G30:H30"/>
    <mergeCell ref="J11:K11"/>
    <mergeCell ref="J12:K12"/>
    <mergeCell ref="J13:K13"/>
    <mergeCell ref="E18:F18"/>
    <mergeCell ref="G18:H18"/>
    <mergeCell ref="E15:F15"/>
    <mergeCell ref="G15:H15"/>
    <mergeCell ref="E13:F13"/>
    <mergeCell ref="G13:H13"/>
    <mergeCell ref="E14:F14"/>
    <mergeCell ref="G14:H14"/>
    <mergeCell ref="E11:F11"/>
    <mergeCell ref="G11:H11"/>
    <mergeCell ref="E12:F12"/>
    <mergeCell ref="G12:H12"/>
    <mergeCell ref="J14:K14"/>
    <mergeCell ref="J15:K15"/>
    <mergeCell ref="E17:F17"/>
    <mergeCell ref="G17:H17"/>
    <mergeCell ref="J17:K17"/>
    <mergeCell ref="J18:K18"/>
    <mergeCell ref="E35:F35"/>
    <mergeCell ref="G35:H35"/>
    <mergeCell ref="E36:F36"/>
    <mergeCell ref="G36:H36"/>
    <mergeCell ref="E37:F37"/>
    <mergeCell ref="G37:H37"/>
    <mergeCell ref="E33:F33"/>
    <mergeCell ref="G33:H33"/>
    <mergeCell ref="E31:F31"/>
    <mergeCell ref="E43:F43"/>
    <mergeCell ref="G43:H43"/>
    <mergeCell ref="J44:K44"/>
    <mergeCell ref="E45:F45"/>
    <mergeCell ref="G45:H45"/>
    <mergeCell ref="J45:K45"/>
    <mergeCell ref="G44:H44"/>
    <mergeCell ref="J43:K43"/>
    <mergeCell ref="E56:F56"/>
    <mergeCell ref="G56:H56"/>
    <mergeCell ref="J56:K56"/>
    <mergeCell ref="E47:F47"/>
    <mergeCell ref="G47:H47"/>
    <mergeCell ref="J47:K47"/>
    <mergeCell ref="E48:F48"/>
    <mergeCell ref="G48:H48"/>
    <mergeCell ref="J48:K48"/>
    <mergeCell ref="E49:F49"/>
    <mergeCell ref="G49:H49"/>
    <mergeCell ref="J49:K49"/>
    <mergeCell ref="J51:K51"/>
    <mergeCell ref="E44:F44"/>
    <mergeCell ref="E52:F52"/>
    <mergeCell ref="G52:H52"/>
    <mergeCell ref="J52:K52"/>
    <mergeCell ref="E53:F53"/>
    <mergeCell ref="G53:H53"/>
    <mergeCell ref="J53:K53"/>
    <mergeCell ref="E51:F51"/>
    <mergeCell ref="G51:H51"/>
    <mergeCell ref="E64:F64"/>
    <mergeCell ref="G64:H64"/>
    <mergeCell ref="J64:K64"/>
    <mergeCell ref="E65:F65"/>
    <mergeCell ref="G65:H65"/>
    <mergeCell ref="J65:K65"/>
    <mergeCell ref="E54:F54"/>
    <mergeCell ref="G54:H54"/>
    <mergeCell ref="J54:K54"/>
    <mergeCell ref="J60:K60"/>
    <mergeCell ref="J61:K61"/>
    <mergeCell ref="E62:F62"/>
    <mergeCell ref="G62:H62"/>
    <mergeCell ref="J62:K62"/>
    <mergeCell ref="E60:F60"/>
    <mergeCell ref="G60:H60"/>
    <mergeCell ref="E61:F61"/>
    <mergeCell ref="G61:H61"/>
    <mergeCell ref="J57:K57"/>
    <mergeCell ref="J58:K58"/>
    <mergeCell ref="E58:F58"/>
    <mergeCell ref="G58:H58"/>
    <mergeCell ref="E57:F57"/>
    <mergeCell ref="G57:H57"/>
    <mergeCell ref="A55:K55"/>
    <mergeCell ref="A59:K59"/>
    <mergeCell ref="A63:K63"/>
    <mergeCell ref="E68:H68"/>
    <mergeCell ref="J68:K68"/>
    <mergeCell ref="E69:H69"/>
    <mergeCell ref="J69:K69"/>
    <mergeCell ref="E70:H70"/>
    <mergeCell ref="J70:K70"/>
    <mergeCell ref="E66:F66"/>
    <mergeCell ref="G66:H66"/>
    <mergeCell ref="J66:K66"/>
    <mergeCell ref="A67:K67"/>
    <mergeCell ref="G80:H80"/>
    <mergeCell ref="J80:K80"/>
    <mergeCell ref="E81:F81"/>
    <mergeCell ref="G81:H81"/>
    <mergeCell ref="J81:K81"/>
    <mergeCell ref="E72:H72"/>
    <mergeCell ref="J72:K72"/>
    <mergeCell ref="E73:H73"/>
    <mergeCell ref="J73:K73"/>
    <mergeCell ref="E74:H74"/>
    <mergeCell ref="J74:K74"/>
    <mergeCell ref="J76:K76"/>
    <mergeCell ref="J77:K77"/>
    <mergeCell ref="J78:K78"/>
    <mergeCell ref="E76:F76"/>
    <mergeCell ref="G76:H76"/>
    <mergeCell ref="E77:F77"/>
    <mergeCell ref="G77:H77"/>
    <mergeCell ref="A90:K91"/>
    <mergeCell ref="A92:K93"/>
    <mergeCell ref="A94:K95"/>
    <mergeCell ref="E88:F88"/>
    <mergeCell ref="G88:H88"/>
    <mergeCell ref="J88:K88"/>
    <mergeCell ref="E85:F85"/>
    <mergeCell ref="G85:H85"/>
    <mergeCell ref="J85:K85"/>
    <mergeCell ref="E86:F86"/>
    <mergeCell ref="G86:H86"/>
    <mergeCell ref="J86:K86"/>
    <mergeCell ref="A71:K71"/>
    <mergeCell ref="A75:K75"/>
    <mergeCell ref="A79:K79"/>
    <mergeCell ref="A83:K83"/>
    <mergeCell ref="A87:K87"/>
    <mergeCell ref="A89:K89"/>
    <mergeCell ref="A10:K10"/>
    <mergeCell ref="A16:K16"/>
    <mergeCell ref="A22:K22"/>
    <mergeCell ref="A28:K28"/>
    <mergeCell ref="A34:K34"/>
    <mergeCell ref="A38:K38"/>
    <mergeCell ref="A42:K42"/>
    <mergeCell ref="A46:K46"/>
    <mergeCell ref="A50:K50"/>
    <mergeCell ref="E82:F82"/>
    <mergeCell ref="G82:H82"/>
    <mergeCell ref="J82:K82"/>
    <mergeCell ref="E84:F84"/>
    <mergeCell ref="G84:H84"/>
    <mergeCell ref="J84:K84"/>
    <mergeCell ref="E78:F78"/>
    <mergeCell ref="G78:H78"/>
    <mergeCell ref="E80:F80"/>
  </mergeCells>
  <pageMargins left="0.70866141732283505" right="0.70866141732283505" top="0.74803149606299202" bottom="0.74803149606299202" header="0.31496062992126" footer="0.31496062992126"/>
  <pageSetup scale="85" orientation="portrait" r:id="rId1"/>
  <rowBreaks count="1" manualBreakCount="1">
    <brk id="5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0"/>
  <sheetViews>
    <sheetView tabSelected="1" view="pageBreakPreview" topLeftCell="A91" zoomScale="110" zoomScaleSheetLayoutView="110" workbookViewId="0">
      <selection activeCell="C4" sqref="C4:D5"/>
    </sheetView>
  </sheetViews>
  <sheetFormatPr baseColWidth="10" defaultColWidth="9.140625" defaultRowHeight="13.5" x14ac:dyDescent="0.25"/>
  <cols>
    <col min="1" max="4" width="5" style="1" customWidth="1"/>
    <col min="5" max="5" width="47.85546875" style="1" customWidth="1"/>
    <col min="6" max="6" width="14.7109375" style="1" customWidth="1"/>
    <col min="7" max="7" width="8.85546875" style="1" customWidth="1"/>
    <col min="8" max="8" width="7.7109375" style="1" customWidth="1"/>
    <col min="9" max="9" width="14.7109375" style="1" customWidth="1"/>
    <col min="10" max="16384" width="9.140625" style="1"/>
  </cols>
  <sheetData>
    <row r="1" spans="1:9" ht="19.5" customHeight="1" x14ac:dyDescent="0.2">
      <c r="A1" s="155" t="s">
        <v>108</v>
      </c>
      <c r="B1" s="156"/>
      <c r="C1" s="156"/>
      <c r="D1" s="156"/>
      <c r="E1" s="156"/>
      <c r="F1" s="156"/>
      <c r="G1" s="156"/>
      <c r="H1" s="156"/>
      <c r="I1" s="157"/>
    </row>
    <row r="2" spans="1:9" ht="19.5" customHeight="1" thickBot="1" x14ac:dyDescent="0.3">
      <c r="A2" s="164" t="s">
        <v>200</v>
      </c>
      <c r="B2" s="165"/>
      <c r="C2" s="165"/>
      <c r="D2" s="165"/>
      <c r="E2" s="165"/>
      <c r="F2" s="165"/>
      <c r="G2" s="165"/>
      <c r="H2" s="165"/>
      <c r="I2" s="166"/>
    </row>
    <row r="3" spans="1:9" ht="65.25" customHeight="1" thickBot="1" x14ac:dyDescent="0.3">
      <c r="A3" s="63" t="s">
        <v>153</v>
      </c>
      <c r="B3" s="64" t="s">
        <v>154</v>
      </c>
      <c r="C3" s="64" t="s">
        <v>155</v>
      </c>
      <c r="D3" s="64" t="s">
        <v>156</v>
      </c>
      <c r="E3" s="97" t="s">
        <v>203</v>
      </c>
      <c r="F3" s="93"/>
      <c r="G3" s="93"/>
      <c r="H3" s="93"/>
      <c r="I3" s="94"/>
    </row>
    <row r="4" spans="1:9" ht="34.5" customHeight="1" thickBot="1" x14ac:dyDescent="0.3">
      <c r="A4" s="167" t="s">
        <v>157</v>
      </c>
      <c r="B4" s="168"/>
      <c r="C4" s="168"/>
      <c r="D4" s="168"/>
      <c r="E4" s="42" t="s">
        <v>159</v>
      </c>
      <c r="F4" s="43" t="s">
        <v>160</v>
      </c>
      <c r="G4" s="44" t="s">
        <v>161</v>
      </c>
      <c r="H4" s="23" t="s">
        <v>162</v>
      </c>
      <c r="I4" s="45" t="s">
        <v>163</v>
      </c>
    </row>
    <row r="5" spans="1:9" ht="18" customHeight="1" x14ac:dyDescent="0.25">
      <c r="A5" s="21">
        <v>1</v>
      </c>
      <c r="B5" s="21">
        <v>0</v>
      </c>
      <c r="C5" s="21">
        <v>1</v>
      </c>
      <c r="D5" s="21">
        <v>1</v>
      </c>
      <c r="E5" s="21" t="s">
        <v>26</v>
      </c>
      <c r="F5" s="21" t="s">
        <v>27</v>
      </c>
      <c r="G5" s="13">
        <v>1</v>
      </c>
      <c r="H5" s="21" t="s">
        <v>164</v>
      </c>
      <c r="I5" s="24">
        <v>94251.15</v>
      </c>
    </row>
    <row r="6" spans="1:9" ht="18" customHeight="1" x14ac:dyDescent="0.25">
      <c r="A6" s="8">
        <v>1</v>
      </c>
      <c r="B6" s="8">
        <v>0</v>
      </c>
      <c r="C6" s="8">
        <v>2</v>
      </c>
      <c r="D6" s="8">
        <v>1</v>
      </c>
      <c r="E6" s="8" t="s">
        <v>26</v>
      </c>
      <c r="F6" s="8" t="s">
        <v>27</v>
      </c>
      <c r="G6" s="5">
        <v>2</v>
      </c>
      <c r="H6" s="8" t="s">
        <v>164</v>
      </c>
      <c r="I6" s="20">
        <v>70751.100000000006</v>
      </c>
    </row>
    <row r="7" spans="1:9" ht="18" customHeight="1" x14ac:dyDescent="0.25">
      <c r="A7" s="8">
        <v>1</v>
      </c>
      <c r="B7" s="8">
        <v>0</v>
      </c>
      <c r="C7" s="8">
        <v>3</v>
      </c>
      <c r="D7" s="8">
        <v>1</v>
      </c>
      <c r="E7" s="8" t="s">
        <v>26</v>
      </c>
      <c r="F7" s="8" t="s">
        <v>27</v>
      </c>
      <c r="G7" s="5">
        <v>3</v>
      </c>
      <c r="H7" s="8" t="s">
        <v>164</v>
      </c>
      <c r="I7" s="20">
        <v>35616</v>
      </c>
    </row>
    <row r="8" spans="1:9" ht="18" customHeight="1" thickBot="1" x14ac:dyDescent="0.3">
      <c r="A8" s="10">
        <v>1</v>
      </c>
      <c r="B8" s="10">
        <v>0</v>
      </c>
      <c r="C8" s="10">
        <v>4</v>
      </c>
      <c r="D8" s="10">
        <v>1</v>
      </c>
      <c r="E8" s="10" t="s">
        <v>26</v>
      </c>
      <c r="F8" s="10" t="s">
        <v>27</v>
      </c>
      <c r="G8" s="11">
        <v>4</v>
      </c>
      <c r="H8" s="10" t="s">
        <v>164</v>
      </c>
      <c r="I8" s="30">
        <v>16309.65</v>
      </c>
    </row>
    <row r="9" spans="1:9" ht="18" customHeight="1" thickTop="1" x14ac:dyDescent="0.25">
      <c r="A9" s="8">
        <v>1</v>
      </c>
      <c r="B9" s="8">
        <v>1</v>
      </c>
      <c r="C9" s="8">
        <v>1</v>
      </c>
      <c r="D9" s="8">
        <v>1</v>
      </c>
      <c r="E9" s="8" t="s">
        <v>26</v>
      </c>
      <c r="F9" s="8" t="s">
        <v>106</v>
      </c>
      <c r="G9" s="5">
        <v>1</v>
      </c>
      <c r="H9" s="12" t="s">
        <v>164</v>
      </c>
      <c r="I9" s="20">
        <v>94251.15</v>
      </c>
    </row>
    <row r="10" spans="1:9" ht="18" customHeight="1" x14ac:dyDescent="0.25">
      <c r="A10" s="8">
        <v>1</v>
      </c>
      <c r="B10" s="8">
        <v>1</v>
      </c>
      <c r="C10" s="8">
        <v>2</v>
      </c>
      <c r="D10" s="8">
        <v>1</v>
      </c>
      <c r="E10" s="8" t="s">
        <v>26</v>
      </c>
      <c r="F10" s="8" t="s">
        <v>106</v>
      </c>
      <c r="G10" s="5">
        <v>2</v>
      </c>
      <c r="H10" s="8" t="s">
        <v>164</v>
      </c>
      <c r="I10" s="20">
        <v>70751.100000000006</v>
      </c>
    </row>
    <row r="11" spans="1:9" ht="18" customHeight="1" x14ac:dyDescent="0.25">
      <c r="A11" s="8">
        <v>1</v>
      </c>
      <c r="B11" s="8">
        <v>1</v>
      </c>
      <c r="C11" s="8">
        <v>3</v>
      </c>
      <c r="D11" s="8">
        <v>1</v>
      </c>
      <c r="E11" s="8" t="s">
        <v>26</v>
      </c>
      <c r="F11" s="8" t="s">
        <v>106</v>
      </c>
      <c r="G11" s="5">
        <v>3</v>
      </c>
      <c r="H11" s="8" t="s">
        <v>164</v>
      </c>
      <c r="I11" s="20">
        <v>35616</v>
      </c>
    </row>
    <row r="12" spans="1:9" ht="18" customHeight="1" thickBot="1" x14ac:dyDescent="0.3">
      <c r="A12" s="10">
        <v>1</v>
      </c>
      <c r="B12" s="10">
        <v>1</v>
      </c>
      <c r="C12" s="10">
        <v>4</v>
      </c>
      <c r="D12" s="10">
        <v>1</v>
      </c>
      <c r="E12" s="10" t="s">
        <v>26</v>
      </c>
      <c r="F12" s="10" t="s">
        <v>106</v>
      </c>
      <c r="G12" s="11">
        <v>4</v>
      </c>
      <c r="H12" s="10" t="s">
        <v>164</v>
      </c>
      <c r="I12" s="30">
        <v>16309.65</v>
      </c>
    </row>
    <row r="13" spans="1:9" ht="18" customHeight="1" thickTop="1" x14ac:dyDescent="0.25">
      <c r="A13" s="8">
        <v>1</v>
      </c>
      <c r="B13" s="8">
        <v>2</v>
      </c>
      <c r="C13" s="8">
        <v>1</v>
      </c>
      <c r="D13" s="8">
        <v>1</v>
      </c>
      <c r="E13" s="8" t="s">
        <v>26</v>
      </c>
      <c r="F13" s="8" t="s">
        <v>107</v>
      </c>
      <c r="G13" s="5">
        <v>1</v>
      </c>
      <c r="H13" s="12" t="s">
        <v>164</v>
      </c>
      <c r="I13" s="20">
        <v>94251.15</v>
      </c>
    </row>
    <row r="14" spans="1:9" ht="18" customHeight="1" x14ac:dyDescent="0.25">
      <c r="A14" s="8">
        <v>1</v>
      </c>
      <c r="B14" s="8">
        <v>2</v>
      </c>
      <c r="C14" s="8">
        <v>2</v>
      </c>
      <c r="D14" s="8">
        <v>1</v>
      </c>
      <c r="E14" s="8" t="s">
        <v>26</v>
      </c>
      <c r="F14" s="8" t="s">
        <v>107</v>
      </c>
      <c r="G14" s="5">
        <v>2</v>
      </c>
      <c r="H14" s="8" t="s">
        <v>164</v>
      </c>
      <c r="I14" s="20">
        <v>70751.100000000006</v>
      </c>
    </row>
    <row r="15" spans="1:9" ht="18" customHeight="1" x14ac:dyDescent="0.25">
      <c r="A15" s="8">
        <v>1</v>
      </c>
      <c r="B15" s="8">
        <v>2</v>
      </c>
      <c r="C15" s="8">
        <v>3</v>
      </c>
      <c r="D15" s="8">
        <v>1</v>
      </c>
      <c r="E15" s="8" t="s">
        <v>26</v>
      </c>
      <c r="F15" s="8" t="s">
        <v>107</v>
      </c>
      <c r="G15" s="5">
        <v>3</v>
      </c>
      <c r="H15" s="8" t="s">
        <v>164</v>
      </c>
      <c r="I15" s="20">
        <v>35616</v>
      </c>
    </row>
    <row r="16" spans="1:9" ht="18" customHeight="1" thickBot="1" x14ac:dyDescent="0.3">
      <c r="A16" s="10">
        <v>1</v>
      </c>
      <c r="B16" s="10">
        <v>2</v>
      </c>
      <c r="C16" s="10">
        <v>4</v>
      </c>
      <c r="D16" s="10">
        <v>1</v>
      </c>
      <c r="E16" s="10" t="s">
        <v>26</v>
      </c>
      <c r="F16" s="10" t="s">
        <v>107</v>
      </c>
      <c r="G16" s="11">
        <v>4</v>
      </c>
      <c r="H16" s="10" t="s">
        <v>164</v>
      </c>
      <c r="I16" s="30">
        <v>16309.65</v>
      </c>
    </row>
    <row r="17" spans="1:9" ht="18" customHeight="1" thickTop="1" x14ac:dyDescent="0.25">
      <c r="A17" s="8">
        <v>2</v>
      </c>
      <c r="B17" s="8">
        <v>0</v>
      </c>
      <c r="C17" s="8">
        <v>1</v>
      </c>
      <c r="D17" s="8">
        <v>1</v>
      </c>
      <c r="E17" s="8" t="s">
        <v>29</v>
      </c>
      <c r="F17" s="8" t="s">
        <v>27</v>
      </c>
      <c r="G17" s="5">
        <v>1</v>
      </c>
      <c r="H17" s="12" t="s">
        <v>164</v>
      </c>
      <c r="I17" s="20">
        <v>105000</v>
      </c>
    </row>
    <row r="18" spans="1:9" ht="18" customHeight="1" x14ac:dyDescent="0.25">
      <c r="A18" s="8">
        <v>2</v>
      </c>
      <c r="B18" s="8">
        <v>0</v>
      </c>
      <c r="C18" s="8">
        <v>2</v>
      </c>
      <c r="D18" s="8">
        <v>1</v>
      </c>
      <c r="E18" s="8" t="s">
        <v>29</v>
      </c>
      <c r="F18" s="8" t="s">
        <v>27</v>
      </c>
      <c r="G18" s="5">
        <v>2</v>
      </c>
      <c r="H18" s="8" t="s">
        <v>164</v>
      </c>
      <c r="I18" s="20">
        <v>84000</v>
      </c>
    </row>
    <row r="19" spans="1:9" ht="18" customHeight="1" x14ac:dyDescent="0.25">
      <c r="A19" s="8">
        <v>2</v>
      </c>
      <c r="B19" s="8">
        <v>0</v>
      </c>
      <c r="C19" s="8">
        <v>3</v>
      </c>
      <c r="D19" s="8">
        <v>1</v>
      </c>
      <c r="E19" s="8" t="s">
        <v>29</v>
      </c>
      <c r="F19" s="8" t="s">
        <v>27</v>
      </c>
      <c r="G19" s="5">
        <v>3</v>
      </c>
      <c r="H19" s="8" t="s">
        <v>164</v>
      </c>
      <c r="I19" s="20">
        <v>63000</v>
      </c>
    </row>
    <row r="20" spans="1:9" ht="18" customHeight="1" thickBot="1" x14ac:dyDescent="0.3">
      <c r="A20" s="10">
        <v>2</v>
      </c>
      <c r="B20" s="10">
        <v>0</v>
      </c>
      <c r="C20" s="10">
        <v>4</v>
      </c>
      <c r="D20" s="10">
        <v>1</v>
      </c>
      <c r="E20" s="10" t="s">
        <v>29</v>
      </c>
      <c r="F20" s="10" t="s">
        <v>27</v>
      </c>
      <c r="G20" s="11">
        <v>4</v>
      </c>
      <c r="H20" s="10" t="s">
        <v>164</v>
      </c>
      <c r="I20" s="30">
        <v>42000</v>
      </c>
    </row>
    <row r="21" spans="1:9" ht="18" customHeight="1" thickTop="1" x14ac:dyDescent="0.25">
      <c r="A21" s="8">
        <v>2</v>
      </c>
      <c r="B21" s="8">
        <v>1</v>
      </c>
      <c r="C21" s="8">
        <v>1</v>
      </c>
      <c r="D21" s="8">
        <v>1</v>
      </c>
      <c r="E21" s="8" t="s">
        <v>29</v>
      </c>
      <c r="F21" s="8" t="s">
        <v>106</v>
      </c>
      <c r="G21" s="5">
        <v>1</v>
      </c>
      <c r="H21" s="12" t="s">
        <v>164</v>
      </c>
      <c r="I21" s="20">
        <v>105000</v>
      </c>
    </row>
    <row r="22" spans="1:9" ht="18" customHeight="1" x14ac:dyDescent="0.25">
      <c r="A22" s="8">
        <v>2</v>
      </c>
      <c r="B22" s="8">
        <v>1</v>
      </c>
      <c r="C22" s="8">
        <v>2</v>
      </c>
      <c r="D22" s="8">
        <v>1</v>
      </c>
      <c r="E22" s="8" t="s">
        <v>29</v>
      </c>
      <c r="F22" s="8" t="s">
        <v>106</v>
      </c>
      <c r="G22" s="5">
        <v>2</v>
      </c>
      <c r="H22" s="8" t="s">
        <v>164</v>
      </c>
      <c r="I22" s="20">
        <v>84000</v>
      </c>
    </row>
    <row r="23" spans="1:9" ht="18" customHeight="1" x14ac:dyDescent="0.25">
      <c r="A23" s="8">
        <v>2</v>
      </c>
      <c r="B23" s="8">
        <v>1</v>
      </c>
      <c r="C23" s="8">
        <v>3</v>
      </c>
      <c r="D23" s="8">
        <v>1</v>
      </c>
      <c r="E23" s="8" t="s">
        <v>29</v>
      </c>
      <c r="F23" s="8" t="s">
        <v>106</v>
      </c>
      <c r="G23" s="5">
        <v>3</v>
      </c>
      <c r="H23" s="8" t="s">
        <v>164</v>
      </c>
      <c r="I23" s="20">
        <v>63000</v>
      </c>
    </row>
    <row r="24" spans="1:9" ht="18" customHeight="1" thickBot="1" x14ac:dyDescent="0.3">
      <c r="A24" s="8">
        <v>2</v>
      </c>
      <c r="B24" s="8">
        <v>1</v>
      </c>
      <c r="C24" s="8">
        <v>4</v>
      </c>
      <c r="D24" s="8">
        <v>1</v>
      </c>
      <c r="E24" s="8" t="s">
        <v>29</v>
      </c>
      <c r="F24" s="8" t="s">
        <v>106</v>
      </c>
      <c r="G24" s="5">
        <v>4</v>
      </c>
      <c r="H24" s="8" t="s">
        <v>164</v>
      </c>
      <c r="I24" s="30">
        <v>42000</v>
      </c>
    </row>
    <row r="25" spans="1:9" ht="18" customHeight="1" thickTop="1" thickBot="1" x14ac:dyDescent="0.3">
      <c r="A25" s="10">
        <v>2</v>
      </c>
      <c r="B25" s="10">
        <v>1</v>
      </c>
      <c r="C25" s="10">
        <v>5</v>
      </c>
      <c r="D25" s="10">
        <v>1</v>
      </c>
      <c r="E25" s="10" t="s">
        <v>29</v>
      </c>
      <c r="F25" s="10" t="s">
        <v>106</v>
      </c>
      <c r="G25" s="11">
        <v>5</v>
      </c>
      <c r="H25" s="10" t="s">
        <v>164</v>
      </c>
      <c r="I25" s="30" t="s">
        <v>164</v>
      </c>
    </row>
    <row r="26" spans="1:9" ht="18" customHeight="1" thickTop="1" x14ac:dyDescent="0.25">
      <c r="A26" s="12">
        <v>2</v>
      </c>
      <c r="B26" s="12">
        <v>2</v>
      </c>
      <c r="C26" s="12">
        <v>1</v>
      </c>
      <c r="D26" s="12">
        <v>1</v>
      </c>
      <c r="E26" s="12" t="s">
        <v>29</v>
      </c>
      <c r="F26" s="12" t="s">
        <v>107</v>
      </c>
      <c r="G26" s="13">
        <v>1</v>
      </c>
      <c r="H26" s="12" t="s">
        <v>164</v>
      </c>
      <c r="I26" s="20">
        <v>105000</v>
      </c>
    </row>
    <row r="27" spans="1:9" ht="18" customHeight="1" x14ac:dyDescent="0.25">
      <c r="A27" s="8">
        <v>2</v>
      </c>
      <c r="B27" s="8">
        <v>2</v>
      </c>
      <c r="C27" s="8">
        <v>2</v>
      </c>
      <c r="D27" s="8">
        <v>1</v>
      </c>
      <c r="E27" s="8" t="s">
        <v>29</v>
      </c>
      <c r="F27" s="8" t="s">
        <v>107</v>
      </c>
      <c r="G27" s="5">
        <v>2</v>
      </c>
      <c r="H27" s="8" t="s">
        <v>164</v>
      </c>
      <c r="I27" s="20">
        <v>84000</v>
      </c>
    </row>
    <row r="28" spans="1:9" ht="18" customHeight="1" x14ac:dyDescent="0.25">
      <c r="A28" s="8">
        <v>2</v>
      </c>
      <c r="B28" s="8">
        <v>2</v>
      </c>
      <c r="C28" s="8">
        <v>3</v>
      </c>
      <c r="D28" s="8">
        <v>1</v>
      </c>
      <c r="E28" s="8" t="s">
        <v>29</v>
      </c>
      <c r="F28" s="8" t="s">
        <v>107</v>
      </c>
      <c r="G28" s="5">
        <v>3</v>
      </c>
      <c r="H28" s="8" t="s">
        <v>164</v>
      </c>
      <c r="I28" s="20">
        <v>63000</v>
      </c>
    </row>
    <row r="29" spans="1:9" ht="18" customHeight="1" thickBot="1" x14ac:dyDescent="0.3">
      <c r="A29" s="10">
        <v>2</v>
      </c>
      <c r="B29" s="10">
        <v>2</v>
      </c>
      <c r="C29" s="10">
        <v>4</v>
      </c>
      <c r="D29" s="10">
        <v>1</v>
      </c>
      <c r="E29" s="10" t="s">
        <v>29</v>
      </c>
      <c r="F29" s="10" t="s">
        <v>107</v>
      </c>
      <c r="G29" s="11">
        <v>4</v>
      </c>
      <c r="H29" s="10" t="s">
        <v>164</v>
      </c>
      <c r="I29" s="30">
        <v>42000</v>
      </c>
    </row>
    <row r="30" spans="1:9" ht="31.5" customHeight="1" thickTop="1" x14ac:dyDescent="0.25">
      <c r="A30" s="8">
        <v>3</v>
      </c>
      <c r="B30" s="8">
        <v>0</v>
      </c>
      <c r="C30" s="8">
        <v>1</v>
      </c>
      <c r="D30" s="8">
        <v>1</v>
      </c>
      <c r="E30" s="56" t="s">
        <v>204</v>
      </c>
      <c r="F30" s="8" t="s">
        <v>27</v>
      </c>
      <c r="G30" s="8">
        <v>1</v>
      </c>
      <c r="H30" s="12" t="s">
        <v>164</v>
      </c>
      <c r="I30" s="20">
        <v>120750</v>
      </c>
    </row>
    <row r="31" spans="1:9" ht="31.5" customHeight="1" x14ac:dyDescent="0.25">
      <c r="A31" s="8">
        <v>3</v>
      </c>
      <c r="B31" s="8">
        <v>0</v>
      </c>
      <c r="C31" s="8">
        <v>2</v>
      </c>
      <c r="D31" s="8">
        <v>1</v>
      </c>
      <c r="E31" s="56" t="s">
        <v>204</v>
      </c>
      <c r="F31" s="8" t="s">
        <v>27</v>
      </c>
      <c r="G31" s="8">
        <v>2</v>
      </c>
      <c r="H31" s="8" t="s">
        <v>164</v>
      </c>
      <c r="I31" s="20">
        <v>99750</v>
      </c>
    </row>
    <row r="32" spans="1:9" ht="31.5" customHeight="1" x14ac:dyDescent="0.25">
      <c r="A32" s="8">
        <v>3</v>
      </c>
      <c r="B32" s="8">
        <v>0</v>
      </c>
      <c r="C32" s="8">
        <v>3</v>
      </c>
      <c r="D32" s="8">
        <v>1</v>
      </c>
      <c r="E32" s="56" t="s">
        <v>204</v>
      </c>
      <c r="F32" s="8" t="s">
        <v>27</v>
      </c>
      <c r="G32" s="8">
        <v>3</v>
      </c>
      <c r="H32" s="8" t="s">
        <v>164</v>
      </c>
      <c r="I32" s="20">
        <v>78750</v>
      </c>
    </row>
    <row r="33" spans="1:9" ht="31.5" customHeight="1" thickBot="1" x14ac:dyDescent="0.3">
      <c r="A33" s="10">
        <v>3</v>
      </c>
      <c r="B33" s="10">
        <v>0</v>
      </c>
      <c r="C33" s="10">
        <v>4</v>
      </c>
      <c r="D33" s="10">
        <v>1</v>
      </c>
      <c r="E33" s="65" t="s">
        <v>204</v>
      </c>
      <c r="F33" s="10" t="s">
        <v>27</v>
      </c>
      <c r="G33" s="10">
        <v>4</v>
      </c>
      <c r="H33" s="10" t="s">
        <v>164</v>
      </c>
      <c r="I33" s="30">
        <v>78750</v>
      </c>
    </row>
    <row r="34" spans="1:9" ht="31.5" customHeight="1" thickTop="1" x14ac:dyDescent="0.25">
      <c r="A34" s="8">
        <v>3</v>
      </c>
      <c r="B34" s="8">
        <v>1</v>
      </c>
      <c r="C34" s="8">
        <v>1</v>
      </c>
      <c r="D34" s="8">
        <v>1</v>
      </c>
      <c r="E34" s="57" t="s">
        <v>204</v>
      </c>
      <c r="F34" s="8" t="s">
        <v>106</v>
      </c>
      <c r="G34" s="8">
        <v>1</v>
      </c>
      <c r="H34" s="12" t="s">
        <v>164</v>
      </c>
      <c r="I34" s="20">
        <v>120750</v>
      </c>
    </row>
    <row r="35" spans="1:9" ht="31.5" customHeight="1" x14ac:dyDescent="0.25">
      <c r="A35" s="8">
        <v>3</v>
      </c>
      <c r="B35" s="8">
        <v>1</v>
      </c>
      <c r="C35" s="8">
        <v>2</v>
      </c>
      <c r="D35" s="8">
        <v>1</v>
      </c>
      <c r="E35" s="56" t="s">
        <v>204</v>
      </c>
      <c r="F35" s="8" t="s">
        <v>106</v>
      </c>
      <c r="G35" s="8">
        <v>2</v>
      </c>
      <c r="H35" s="8" t="s">
        <v>164</v>
      </c>
      <c r="I35" s="20">
        <v>99750</v>
      </c>
    </row>
    <row r="36" spans="1:9" ht="31.5" customHeight="1" x14ac:dyDescent="0.25">
      <c r="A36" s="8">
        <v>3</v>
      </c>
      <c r="B36" s="8">
        <v>1</v>
      </c>
      <c r="C36" s="8">
        <v>3</v>
      </c>
      <c r="D36" s="8">
        <v>1</v>
      </c>
      <c r="E36" s="56" t="s">
        <v>204</v>
      </c>
      <c r="F36" s="8" t="s">
        <v>106</v>
      </c>
      <c r="G36" s="8">
        <v>3</v>
      </c>
      <c r="H36" s="8" t="s">
        <v>164</v>
      </c>
      <c r="I36" s="20">
        <v>78750</v>
      </c>
    </row>
    <row r="37" spans="1:9" ht="31.5" customHeight="1" thickBot="1" x14ac:dyDescent="0.3">
      <c r="A37" s="10">
        <v>3</v>
      </c>
      <c r="B37" s="10">
        <v>1</v>
      </c>
      <c r="C37" s="10">
        <v>4</v>
      </c>
      <c r="D37" s="10">
        <v>1</v>
      </c>
      <c r="E37" s="65" t="s">
        <v>204</v>
      </c>
      <c r="F37" s="10" t="s">
        <v>106</v>
      </c>
      <c r="G37" s="10">
        <v>4</v>
      </c>
      <c r="H37" s="10" t="s">
        <v>164</v>
      </c>
      <c r="I37" s="30">
        <v>78750</v>
      </c>
    </row>
    <row r="38" spans="1:9" ht="31.5" customHeight="1" thickTop="1" x14ac:dyDescent="0.25">
      <c r="A38" s="8">
        <v>4</v>
      </c>
      <c r="B38" s="8">
        <v>0</v>
      </c>
      <c r="C38" s="8">
        <v>1</v>
      </c>
      <c r="D38" s="8">
        <v>1</v>
      </c>
      <c r="E38" s="57" t="s">
        <v>205</v>
      </c>
      <c r="F38" s="8" t="s">
        <v>107</v>
      </c>
      <c r="G38" s="5">
        <v>1</v>
      </c>
      <c r="H38" s="12" t="s">
        <v>164</v>
      </c>
      <c r="I38" s="20">
        <v>183750</v>
      </c>
    </row>
    <row r="39" spans="1:9" ht="31.5" customHeight="1" x14ac:dyDescent="0.25">
      <c r="A39" s="8">
        <v>4</v>
      </c>
      <c r="B39" s="8">
        <v>0</v>
      </c>
      <c r="C39" s="8">
        <v>2</v>
      </c>
      <c r="D39" s="8">
        <v>1</v>
      </c>
      <c r="E39" s="56" t="s">
        <v>205</v>
      </c>
      <c r="F39" s="8" t="s">
        <v>107</v>
      </c>
      <c r="G39" s="5">
        <v>2</v>
      </c>
      <c r="H39" s="8" t="s">
        <v>164</v>
      </c>
      <c r="I39" s="20">
        <v>162750</v>
      </c>
    </row>
    <row r="40" spans="1:9" ht="31.5" customHeight="1" x14ac:dyDescent="0.25">
      <c r="A40" s="8">
        <v>4</v>
      </c>
      <c r="B40" s="8">
        <v>0</v>
      </c>
      <c r="C40" s="8">
        <v>3</v>
      </c>
      <c r="D40" s="8">
        <v>1</v>
      </c>
      <c r="E40" s="56" t="s">
        <v>205</v>
      </c>
      <c r="F40" s="8" t="s">
        <v>107</v>
      </c>
      <c r="G40" s="5">
        <v>3</v>
      </c>
      <c r="H40" s="8" t="s">
        <v>164</v>
      </c>
      <c r="I40" s="20">
        <v>141750</v>
      </c>
    </row>
    <row r="41" spans="1:9" ht="31.5" customHeight="1" thickBot="1" x14ac:dyDescent="0.3">
      <c r="A41" s="10">
        <v>4</v>
      </c>
      <c r="B41" s="10">
        <v>0</v>
      </c>
      <c r="C41" s="10">
        <v>4</v>
      </c>
      <c r="D41" s="10">
        <v>1</v>
      </c>
      <c r="E41" s="65" t="s">
        <v>205</v>
      </c>
      <c r="F41" s="10" t="s">
        <v>107</v>
      </c>
      <c r="G41" s="11">
        <v>4</v>
      </c>
      <c r="H41" s="10" t="s">
        <v>164</v>
      </c>
      <c r="I41" s="30">
        <v>120750</v>
      </c>
    </row>
    <row r="42" spans="1:9" ht="31.5" customHeight="1" thickTop="1" x14ac:dyDescent="0.25">
      <c r="A42" s="8">
        <v>4</v>
      </c>
      <c r="B42" s="8">
        <v>1</v>
      </c>
      <c r="C42" s="8">
        <v>1</v>
      </c>
      <c r="D42" s="8">
        <v>1</v>
      </c>
      <c r="E42" s="57" t="s">
        <v>205</v>
      </c>
      <c r="F42" s="8" t="s">
        <v>106</v>
      </c>
      <c r="G42" s="5">
        <v>1</v>
      </c>
      <c r="H42" s="12" t="s">
        <v>164</v>
      </c>
      <c r="I42" s="20">
        <v>183750</v>
      </c>
    </row>
    <row r="43" spans="1:9" ht="31.5" customHeight="1" x14ac:dyDescent="0.25">
      <c r="A43" s="8">
        <v>4</v>
      </c>
      <c r="B43" s="8">
        <v>1</v>
      </c>
      <c r="C43" s="8">
        <v>2</v>
      </c>
      <c r="D43" s="8">
        <v>1</v>
      </c>
      <c r="E43" s="56" t="s">
        <v>205</v>
      </c>
      <c r="F43" s="8" t="s">
        <v>106</v>
      </c>
      <c r="G43" s="5">
        <v>2</v>
      </c>
      <c r="H43" s="8" t="s">
        <v>164</v>
      </c>
      <c r="I43" s="20">
        <v>162750</v>
      </c>
    </row>
    <row r="44" spans="1:9" ht="31.5" customHeight="1" x14ac:dyDescent="0.25">
      <c r="A44" s="8">
        <v>4</v>
      </c>
      <c r="B44" s="8">
        <v>1</v>
      </c>
      <c r="C44" s="8">
        <v>3</v>
      </c>
      <c r="D44" s="8">
        <v>1</v>
      </c>
      <c r="E44" s="56" t="s">
        <v>205</v>
      </c>
      <c r="F44" s="8" t="s">
        <v>106</v>
      </c>
      <c r="G44" s="5">
        <v>3</v>
      </c>
      <c r="H44" s="8" t="s">
        <v>164</v>
      </c>
      <c r="I44" s="20">
        <v>141750</v>
      </c>
    </row>
    <row r="45" spans="1:9" ht="31.5" customHeight="1" thickBot="1" x14ac:dyDescent="0.3">
      <c r="A45" s="10">
        <v>4</v>
      </c>
      <c r="B45" s="10">
        <v>1</v>
      </c>
      <c r="C45" s="10">
        <v>4</v>
      </c>
      <c r="D45" s="10">
        <v>1</v>
      </c>
      <c r="E45" s="65" t="s">
        <v>205</v>
      </c>
      <c r="F45" s="10" t="s">
        <v>106</v>
      </c>
      <c r="G45" s="11">
        <v>4</v>
      </c>
      <c r="H45" s="10" t="s">
        <v>164</v>
      </c>
      <c r="I45" s="30">
        <v>120750</v>
      </c>
    </row>
    <row r="46" spans="1:9" ht="31.5" customHeight="1" thickTop="1" x14ac:dyDescent="0.25">
      <c r="A46" s="8">
        <v>4</v>
      </c>
      <c r="B46" s="8">
        <v>2</v>
      </c>
      <c r="C46" s="8">
        <v>1</v>
      </c>
      <c r="D46" s="8">
        <v>1</v>
      </c>
      <c r="E46" s="57" t="s">
        <v>205</v>
      </c>
      <c r="F46" s="8" t="s">
        <v>107</v>
      </c>
      <c r="G46" s="5">
        <v>1</v>
      </c>
      <c r="H46" s="12" t="s">
        <v>164</v>
      </c>
      <c r="I46" s="20">
        <v>183750</v>
      </c>
    </row>
    <row r="47" spans="1:9" ht="31.5" customHeight="1" x14ac:dyDescent="0.25">
      <c r="A47" s="8">
        <v>4</v>
      </c>
      <c r="B47" s="8">
        <v>2</v>
      </c>
      <c r="C47" s="8">
        <v>2</v>
      </c>
      <c r="D47" s="8">
        <v>1</v>
      </c>
      <c r="E47" s="56" t="s">
        <v>205</v>
      </c>
      <c r="F47" s="8" t="s">
        <v>107</v>
      </c>
      <c r="G47" s="5">
        <v>2</v>
      </c>
      <c r="H47" s="8" t="s">
        <v>164</v>
      </c>
      <c r="I47" s="20">
        <v>162750</v>
      </c>
    </row>
    <row r="48" spans="1:9" ht="31.5" customHeight="1" x14ac:dyDescent="0.25">
      <c r="A48" s="8">
        <v>4</v>
      </c>
      <c r="B48" s="8">
        <v>2</v>
      </c>
      <c r="C48" s="8">
        <v>3</v>
      </c>
      <c r="D48" s="8">
        <v>1</v>
      </c>
      <c r="E48" s="56" t="s">
        <v>205</v>
      </c>
      <c r="F48" s="8" t="s">
        <v>107</v>
      </c>
      <c r="G48" s="5">
        <v>3</v>
      </c>
      <c r="H48" s="8" t="s">
        <v>164</v>
      </c>
      <c r="I48" s="20">
        <v>141750</v>
      </c>
    </row>
    <row r="49" spans="1:9" ht="31.5" customHeight="1" thickBot="1" x14ac:dyDescent="0.3">
      <c r="A49" s="10">
        <v>4</v>
      </c>
      <c r="B49" s="10">
        <v>2</v>
      </c>
      <c r="C49" s="10">
        <v>4</v>
      </c>
      <c r="D49" s="10">
        <v>1</v>
      </c>
      <c r="E49" s="65" t="s">
        <v>205</v>
      </c>
      <c r="F49" s="10" t="s">
        <v>107</v>
      </c>
      <c r="G49" s="11">
        <v>4</v>
      </c>
      <c r="H49" s="10" t="s">
        <v>164</v>
      </c>
      <c r="I49" s="30">
        <v>120750</v>
      </c>
    </row>
    <row r="50" spans="1:9" ht="31.5" customHeight="1" thickTop="1" x14ac:dyDescent="0.25">
      <c r="A50" s="8">
        <v>5</v>
      </c>
      <c r="B50" s="8">
        <v>0</v>
      </c>
      <c r="C50" s="8">
        <v>1</v>
      </c>
      <c r="D50" s="8">
        <v>1</v>
      </c>
      <c r="E50" s="57" t="s">
        <v>206</v>
      </c>
      <c r="F50" s="8" t="s">
        <v>27</v>
      </c>
      <c r="G50" s="5">
        <v>1</v>
      </c>
      <c r="H50" s="12" t="s">
        <v>164</v>
      </c>
      <c r="I50" s="20">
        <v>178500</v>
      </c>
    </row>
    <row r="51" spans="1:9" ht="31.5" customHeight="1" x14ac:dyDescent="0.25">
      <c r="A51" s="8">
        <v>5</v>
      </c>
      <c r="B51" s="8">
        <v>0</v>
      </c>
      <c r="C51" s="8">
        <v>2</v>
      </c>
      <c r="D51" s="8">
        <v>1</v>
      </c>
      <c r="E51" s="56" t="s">
        <v>206</v>
      </c>
      <c r="F51" s="8" t="s">
        <v>27</v>
      </c>
      <c r="G51" s="5">
        <v>2</v>
      </c>
      <c r="H51" s="8" t="s">
        <v>164</v>
      </c>
      <c r="I51" s="20">
        <v>152250</v>
      </c>
    </row>
    <row r="52" spans="1:9" ht="31.5" customHeight="1" x14ac:dyDescent="0.25">
      <c r="A52" s="8">
        <v>5</v>
      </c>
      <c r="B52" s="8">
        <v>0</v>
      </c>
      <c r="C52" s="8">
        <v>3</v>
      </c>
      <c r="D52" s="8">
        <v>1</v>
      </c>
      <c r="E52" s="56" t="s">
        <v>206</v>
      </c>
      <c r="F52" s="8" t="s">
        <v>27</v>
      </c>
      <c r="G52" s="5">
        <v>3</v>
      </c>
      <c r="H52" s="8" t="s">
        <v>164</v>
      </c>
      <c r="I52" s="20">
        <v>120750</v>
      </c>
    </row>
    <row r="53" spans="1:9" ht="31.5" customHeight="1" thickBot="1" x14ac:dyDescent="0.3">
      <c r="A53" s="10">
        <v>5</v>
      </c>
      <c r="B53" s="10">
        <v>0</v>
      </c>
      <c r="C53" s="10">
        <v>4</v>
      </c>
      <c r="D53" s="10">
        <v>1</v>
      </c>
      <c r="E53" s="65" t="s">
        <v>206</v>
      </c>
      <c r="F53" s="10" t="s">
        <v>27</v>
      </c>
      <c r="G53" s="11">
        <v>4</v>
      </c>
      <c r="H53" s="10" t="s">
        <v>164</v>
      </c>
      <c r="I53" s="30">
        <v>115500</v>
      </c>
    </row>
    <row r="54" spans="1:9" ht="31.5" customHeight="1" thickTop="1" x14ac:dyDescent="0.25">
      <c r="A54" s="8">
        <v>5</v>
      </c>
      <c r="B54" s="8">
        <v>1</v>
      </c>
      <c r="C54" s="8">
        <v>1</v>
      </c>
      <c r="D54" s="8">
        <v>1</v>
      </c>
      <c r="E54" s="57" t="s">
        <v>206</v>
      </c>
      <c r="F54" s="8" t="s">
        <v>106</v>
      </c>
      <c r="G54" s="5">
        <v>1</v>
      </c>
      <c r="H54" s="12" t="s">
        <v>164</v>
      </c>
      <c r="I54" s="20">
        <v>178500</v>
      </c>
    </row>
    <row r="55" spans="1:9" ht="31.5" customHeight="1" x14ac:dyDescent="0.25">
      <c r="A55" s="8">
        <v>5</v>
      </c>
      <c r="B55" s="8">
        <v>1</v>
      </c>
      <c r="C55" s="8">
        <v>2</v>
      </c>
      <c r="D55" s="8">
        <v>1</v>
      </c>
      <c r="E55" s="56" t="s">
        <v>206</v>
      </c>
      <c r="F55" s="8" t="s">
        <v>106</v>
      </c>
      <c r="G55" s="5">
        <v>2</v>
      </c>
      <c r="H55" s="8" t="s">
        <v>164</v>
      </c>
      <c r="I55" s="20">
        <v>152250</v>
      </c>
    </row>
    <row r="56" spans="1:9" ht="31.5" customHeight="1" x14ac:dyDescent="0.25">
      <c r="A56" s="8">
        <v>5</v>
      </c>
      <c r="B56" s="8">
        <v>1</v>
      </c>
      <c r="C56" s="8">
        <v>3</v>
      </c>
      <c r="D56" s="8">
        <v>1</v>
      </c>
      <c r="E56" s="56" t="s">
        <v>206</v>
      </c>
      <c r="F56" s="8" t="s">
        <v>106</v>
      </c>
      <c r="G56" s="5">
        <v>3</v>
      </c>
      <c r="H56" s="8" t="s">
        <v>164</v>
      </c>
      <c r="I56" s="20">
        <v>120750</v>
      </c>
    </row>
    <row r="57" spans="1:9" ht="31.5" customHeight="1" thickBot="1" x14ac:dyDescent="0.3">
      <c r="A57" s="10">
        <v>5</v>
      </c>
      <c r="B57" s="10">
        <v>1</v>
      </c>
      <c r="C57" s="10">
        <v>4</v>
      </c>
      <c r="D57" s="10">
        <v>1</v>
      </c>
      <c r="E57" s="65" t="s">
        <v>206</v>
      </c>
      <c r="F57" s="10" t="s">
        <v>106</v>
      </c>
      <c r="G57" s="11">
        <v>4</v>
      </c>
      <c r="H57" s="10" t="s">
        <v>164</v>
      </c>
      <c r="I57" s="30">
        <v>115500</v>
      </c>
    </row>
    <row r="58" spans="1:9" ht="31.5" customHeight="1" thickTop="1" x14ac:dyDescent="0.25">
      <c r="A58" s="8">
        <v>5</v>
      </c>
      <c r="B58" s="8">
        <v>2</v>
      </c>
      <c r="C58" s="8">
        <v>1</v>
      </c>
      <c r="D58" s="8">
        <v>1</v>
      </c>
      <c r="E58" s="57" t="s">
        <v>206</v>
      </c>
      <c r="F58" s="8" t="s">
        <v>107</v>
      </c>
      <c r="G58" s="5">
        <v>1</v>
      </c>
      <c r="H58" s="12" t="s">
        <v>164</v>
      </c>
      <c r="I58" s="20">
        <v>178500</v>
      </c>
    </row>
    <row r="59" spans="1:9" ht="31.5" customHeight="1" x14ac:dyDescent="0.25">
      <c r="A59" s="8">
        <v>5</v>
      </c>
      <c r="B59" s="8">
        <v>2</v>
      </c>
      <c r="C59" s="8">
        <v>2</v>
      </c>
      <c r="D59" s="8">
        <v>1</v>
      </c>
      <c r="E59" s="56" t="s">
        <v>206</v>
      </c>
      <c r="F59" s="8" t="s">
        <v>107</v>
      </c>
      <c r="G59" s="5">
        <v>2</v>
      </c>
      <c r="H59" s="8" t="s">
        <v>164</v>
      </c>
      <c r="I59" s="20">
        <v>152250</v>
      </c>
    </row>
    <row r="60" spans="1:9" ht="31.5" customHeight="1" x14ac:dyDescent="0.25">
      <c r="A60" s="8">
        <v>5</v>
      </c>
      <c r="B60" s="8">
        <v>2</v>
      </c>
      <c r="C60" s="8">
        <v>3</v>
      </c>
      <c r="D60" s="8">
        <v>1</v>
      </c>
      <c r="E60" s="56" t="s">
        <v>206</v>
      </c>
      <c r="F60" s="8" t="s">
        <v>107</v>
      </c>
      <c r="G60" s="5">
        <v>3</v>
      </c>
      <c r="H60" s="8" t="s">
        <v>164</v>
      </c>
      <c r="I60" s="20">
        <v>120750</v>
      </c>
    </row>
    <row r="61" spans="1:9" ht="31.5" customHeight="1" thickBot="1" x14ac:dyDescent="0.3">
      <c r="A61" s="10">
        <v>5</v>
      </c>
      <c r="B61" s="10">
        <v>2</v>
      </c>
      <c r="C61" s="10">
        <v>4</v>
      </c>
      <c r="D61" s="10">
        <v>1</v>
      </c>
      <c r="E61" s="65" t="s">
        <v>206</v>
      </c>
      <c r="F61" s="10" t="s">
        <v>107</v>
      </c>
      <c r="G61" s="11">
        <v>4</v>
      </c>
      <c r="H61" s="10" t="s">
        <v>164</v>
      </c>
      <c r="I61" s="30">
        <v>115500</v>
      </c>
    </row>
    <row r="62" spans="1:9" ht="31.5" customHeight="1" thickTop="1" x14ac:dyDescent="0.25">
      <c r="A62" s="8">
        <v>6</v>
      </c>
      <c r="B62" s="8">
        <v>0</v>
      </c>
      <c r="C62" s="8">
        <v>1</v>
      </c>
      <c r="D62" s="8">
        <v>1</v>
      </c>
      <c r="E62" s="57" t="s">
        <v>207</v>
      </c>
      <c r="F62" s="8" t="s">
        <v>27</v>
      </c>
      <c r="G62" s="5">
        <v>1</v>
      </c>
      <c r="H62" s="12" t="s">
        <v>164</v>
      </c>
      <c r="I62" s="20">
        <v>220500</v>
      </c>
    </row>
    <row r="63" spans="1:9" ht="31.5" customHeight="1" x14ac:dyDescent="0.25">
      <c r="A63" s="8">
        <v>6</v>
      </c>
      <c r="B63" s="8">
        <v>0</v>
      </c>
      <c r="C63" s="8">
        <v>2</v>
      </c>
      <c r="D63" s="8">
        <v>1</v>
      </c>
      <c r="E63" s="56" t="s">
        <v>207</v>
      </c>
      <c r="F63" s="8" t="s">
        <v>27</v>
      </c>
      <c r="G63" s="5">
        <v>2</v>
      </c>
      <c r="H63" s="8" t="s">
        <v>164</v>
      </c>
      <c r="I63" s="20">
        <v>183750</v>
      </c>
    </row>
    <row r="64" spans="1:9" ht="31.5" customHeight="1" x14ac:dyDescent="0.25">
      <c r="A64" s="8">
        <v>6</v>
      </c>
      <c r="B64" s="8">
        <v>0</v>
      </c>
      <c r="C64" s="8">
        <v>3</v>
      </c>
      <c r="D64" s="8">
        <v>1</v>
      </c>
      <c r="E64" s="56" t="s">
        <v>207</v>
      </c>
      <c r="F64" s="8" t="s">
        <v>27</v>
      </c>
      <c r="G64" s="5">
        <v>3</v>
      </c>
      <c r="H64" s="8" t="s">
        <v>164</v>
      </c>
      <c r="I64" s="20">
        <v>152250</v>
      </c>
    </row>
    <row r="65" spans="1:9" ht="31.5" customHeight="1" thickBot="1" x14ac:dyDescent="0.3">
      <c r="A65" s="10">
        <v>6</v>
      </c>
      <c r="B65" s="10">
        <v>0</v>
      </c>
      <c r="C65" s="10">
        <v>4</v>
      </c>
      <c r="D65" s="10">
        <v>1</v>
      </c>
      <c r="E65" s="65" t="s">
        <v>207</v>
      </c>
      <c r="F65" s="10" t="s">
        <v>27</v>
      </c>
      <c r="G65" s="11">
        <v>4</v>
      </c>
      <c r="H65" s="10" t="s">
        <v>164</v>
      </c>
      <c r="I65" s="30">
        <v>131250</v>
      </c>
    </row>
    <row r="66" spans="1:9" ht="31.5" customHeight="1" thickTop="1" x14ac:dyDescent="0.25">
      <c r="A66" s="8">
        <v>6</v>
      </c>
      <c r="B66" s="8">
        <v>1</v>
      </c>
      <c r="C66" s="8">
        <v>1</v>
      </c>
      <c r="D66" s="8">
        <v>1</v>
      </c>
      <c r="E66" s="57" t="s">
        <v>207</v>
      </c>
      <c r="F66" s="8" t="s">
        <v>106</v>
      </c>
      <c r="G66" s="5">
        <v>1</v>
      </c>
      <c r="H66" s="8" t="s">
        <v>164</v>
      </c>
      <c r="I66" s="20">
        <v>220500</v>
      </c>
    </row>
    <row r="67" spans="1:9" ht="31.5" customHeight="1" x14ac:dyDescent="0.25">
      <c r="A67" s="8">
        <v>6</v>
      </c>
      <c r="B67" s="8">
        <v>1</v>
      </c>
      <c r="C67" s="8">
        <v>2</v>
      </c>
      <c r="D67" s="8">
        <v>1</v>
      </c>
      <c r="E67" s="56" t="s">
        <v>207</v>
      </c>
      <c r="F67" s="8" t="s">
        <v>106</v>
      </c>
      <c r="G67" s="5">
        <v>2</v>
      </c>
      <c r="H67" s="8" t="s">
        <v>164</v>
      </c>
      <c r="I67" s="20">
        <v>183750</v>
      </c>
    </row>
    <row r="68" spans="1:9" ht="31.5" customHeight="1" x14ac:dyDescent="0.25">
      <c r="A68" s="8">
        <v>6</v>
      </c>
      <c r="B68" s="8">
        <v>1</v>
      </c>
      <c r="C68" s="8">
        <v>3</v>
      </c>
      <c r="D68" s="8">
        <v>1</v>
      </c>
      <c r="E68" s="56" t="s">
        <v>207</v>
      </c>
      <c r="F68" s="8" t="s">
        <v>106</v>
      </c>
      <c r="G68" s="5">
        <v>3</v>
      </c>
      <c r="H68" s="8" t="s">
        <v>164</v>
      </c>
      <c r="I68" s="20">
        <v>152250</v>
      </c>
    </row>
    <row r="69" spans="1:9" ht="33.75" customHeight="1" thickBot="1" x14ac:dyDescent="0.3">
      <c r="A69" s="10">
        <v>6</v>
      </c>
      <c r="B69" s="10">
        <v>1</v>
      </c>
      <c r="C69" s="10">
        <v>4</v>
      </c>
      <c r="D69" s="10">
        <v>1</v>
      </c>
      <c r="E69" s="65" t="s">
        <v>207</v>
      </c>
      <c r="F69" s="10" t="s">
        <v>106</v>
      </c>
      <c r="G69" s="11">
        <v>4</v>
      </c>
      <c r="H69" s="10" t="s">
        <v>164</v>
      </c>
      <c r="I69" s="30">
        <v>131250</v>
      </c>
    </row>
    <row r="70" spans="1:9" ht="31.5" customHeight="1" thickTop="1" x14ac:dyDescent="0.25">
      <c r="A70" s="59">
        <v>6</v>
      </c>
      <c r="B70" s="59">
        <v>2</v>
      </c>
      <c r="C70" s="59">
        <v>1</v>
      </c>
      <c r="D70" s="59">
        <v>1</v>
      </c>
      <c r="E70" s="57" t="s">
        <v>207</v>
      </c>
      <c r="F70" s="59" t="s">
        <v>107</v>
      </c>
      <c r="G70" s="5">
        <v>1</v>
      </c>
      <c r="H70" s="8" t="s">
        <v>164</v>
      </c>
      <c r="I70" s="20">
        <v>220500</v>
      </c>
    </row>
    <row r="71" spans="1:9" ht="31.5" customHeight="1" x14ac:dyDescent="0.25">
      <c r="A71" s="8">
        <v>6</v>
      </c>
      <c r="B71" s="8">
        <v>2</v>
      </c>
      <c r="C71" s="8">
        <v>2</v>
      </c>
      <c r="D71" s="8">
        <v>1</v>
      </c>
      <c r="E71" s="56" t="s">
        <v>207</v>
      </c>
      <c r="F71" s="8" t="s">
        <v>107</v>
      </c>
      <c r="G71" s="5">
        <v>2</v>
      </c>
      <c r="H71" s="8" t="s">
        <v>164</v>
      </c>
      <c r="I71" s="20">
        <v>183750</v>
      </c>
    </row>
    <row r="72" spans="1:9" ht="31.5" customHeight="1" x14ac:dyDescent="0.25">
      <c r="A72" s="8">
        <v>6</v>
      </c>
      <c r="B72" s="8">
        <v>2</v>
      </c>
      <c r="C72" s="8">
        <v>3</v>
      </c>
      <c r="D72" s="8">
        <v>1</v>
      </c>
      <c r="E72" s="56" t="s">
        <v>207</v>
      </c>
      <c r="F72" s="8" t="s">
        <v>107</v>
      </c>
      <c r="G72" s="5">
        <v>3</v>
      </c>
      <c r="H72" s="8" t="s">
        <v>164</v>
      </c>
      <c r="I72" s="20">
        <v>152250</v>
      </c>
    </row>
    <row r="73" spans="1:9" ht="31.5" customHeight="1" thickBot="1" x14ac:dyDescent="0.3">
      <c r="A73" s="10">
        <v>6</v>
      </c>
      <c r="B73" s="10">
        <v>2</v>
      </c>
      <c r="C73" s="10">
        <v>4</v>
      </c>
      <c r="D73" s="10">
        <v>1</v>
      </c>
      <c r="E73" s="65" t="s">
        <v>207</v>
      </c>
      <c r="F73" s="10" t="s">
        <v>107</v>
      </c>
      <c r="G73" s="11">
        <v>4</v>
      </c>
      <c r="H73" s="10" t="s">
        <v>164</v>
      </c>
      <c r="I73" s="30">
        <v>131250</v>
      </c>
    </row>
    <row r="74" spans="1:9" ht="18" customHeight="1" thickTop="1" x14ac:dyDescent="0.25">
      <c r="A74" s="59">
        <v>7</v>
      </c>
      <c r="B74" s="59">
        <v>0</v>
      </c>
      <c r="C74" s="59">
        <v>1</v>
      </c>
      <c r="D74" s="59">
        <v>1</v>
      </c>
      <c r="E74" s="59" t="s">
        <v>30</v>
      </c>
      <c r="F74" s="59" t="s">
        <v>27</v>
      </c>
      <c r="G74" s="13">
        <v>1</v>
      </c>
      <c r="H74" s="59" t="s">
        <v>164</v>
      </c>
      <c r="I74" s="61">
        <v>21000</v>
      </c>
    </row>
    <row r="75" spans="1:9" ht="18" customHeight="1" x14ac:dyDescent="0.25">
      <c r="A75" s="8">
        <v>7</v>
      </c>
      <c r="B75" s="8">
        <v>0</v>
      </c>
      <c r="C75" s="8">
        <v>2</v>
      </c>
      <c r="D75" s="8">
        <v>1</v>
      </c>
      <c r="E75" s="8" t="s">
        <v>30</v>
      </c>
      <c r="F75" s="8" t="s">
        <v>27</v>
      </c>
      <c r="G75" s="5">
        <v>2</v>
      </c>
      <c r="H75" s="8" t="s">
        <v>164</v>
      </c>
      <c r="I75" s="20">
        <v>15750</v>
      </c>
    </row>
    <row r="76" spans="1:9" ht="18" customHeight="1" x14ac:dyDescent="0.25">
      <c r="A76" s="8">
        <v>7</v>
      </c>
      <c r="B76" s="8">
        <v>0</v>
      </c>
      <c r="C76" s="8">
        <v>3</v>
      </c>
      <c r="D76" s="8">
        <v>1</v>
      </c>
      <c r="E76" s="8" t="s">
        <v>30</v>
      </c>
      <c r="F76" s="8" t="s">
        <v>27</v>
      </c>
      <c r="G76" s="5">
        <v>3</v>
      </c>
      <c r="H76" s="8" t="s">
        <v>164</v>
      </c>
      <c r="I76" s="20">
        <v>10500</v>
      </c>
    </row>
    <row r="77" spans="1:9" ht="18" customHeight="1" thickBot="1" x14ac:dyDescent="0.3">
      <c r="A77" s="10">
        <v>7</v>
      </c>
      <c r="B77" s="10">
        <v>0</v>
      </c>
      <c r="C77" s="10">
        <v>4</v>
      </c>
      <c r="D77" s="10">
        <v>1</v>
      </c>
      <c r="E77" s="10" t="s">
        <v>30</v>
      </c>
      <c r="F77" s="10" t="s">
        <v>27</v>
      </c>
      <c r="G77" s="11">
        <v>4</v>
      </c>
      <c r="H77" s="10" t="s">
        <v>164</v>
      </c>
      <c r="I77" s="30">
        <v>7875</v>
      </c>
    </row>
    <row r="78" spans="1:9" ht="18" customHeight="1" thickTop="1" x14ac:dyDescent="0.25">
      <c r="A78" s="8">
        <v>7</v>
      </c>
      <c r="B78" s="8">
        <v>1</v>
      </c>
      <c r="C78" s="8">
        <v>1</v>
      </c>
      <c r="D78" s="8">
        <v>1</v>
      </c>
      <c r="E78" s="8" t="s">
        <v>30</v>
      </c>
      <c r="F78" s="8" t="s">
        <v>106</v>
      </c>
      <c r="G78" s="5">
        <v>1</v>
      </c>
      <c r="H78" s="8" t="s">
        <v>164</v>
      </c>
      <c r="I78" s="20">
        <v>21000</v>
      </c>
    </row>
    <row r="79" spans="1:9" ht="18" customHeight="1" x14ac:dyDescent="0.25">
      <c r="A79" s="8">
        <v>7</v>
      </c>
      <c r="B79" s="8">
        <v>1</v>
      </c>
      <c r="C79" s="8">
        <v>2</v>
      </c>
      <c r="D79" s="8">
        <v>1</v>
      </c>
      <c r="E79" s="8" t="s">
        <v>30</v>
      </c>
      <c r="F79" s="8" t="s">
        <v>106</v>
      </c>
      <c r="G79" s="5">
        <v>2</v>
      </c>
      <c r="H79" s="8" t="s">
        <v>164</v>
      </c>
      <c r="I79" s="20">
        <v>15750</v>
      </c>
    </row>
    <row r="80" spans="1:9" ht="18" customHeight="1" x14ac:dyDescent="0.25">
      <c r="A80" s="8">
        <v>7</v>
      </c>
      <c r="B80" s="8">
        <v>1</v>
      </c>
      <c r="C80" s="8">
        <v>3</v>
      </c>
      <c r="D80" s="8">
        <v>1</v>
      </c>
      <c r="E80" s="8" t="s">
        <v>30</v>
      </c>
      <c r="F80" s="8" t="s">
        <v>106</v>
      </c>
      <c r="G80" s="5">
        <v>3</v>
      </c>
      <c r="H80" s="8" t="s">
        <v>164</v>
      </c>
      <c r="I80" s="20">
        <v>10500</v>
      </c>
    </row>
    <row r="81" spans="1:9" ht="18" customHeight="1" thickBot="1" x14ac:dyDescent="0.3">
      <c r="A81" s="10">
        <v>7</v>
      </c>
      <c r="B81" s="10">
        <v>1</v>
      </c>
      <c r="C81" s="10">
        <v>4</v>
      </c>
      <c r="D81" s="10">
        <v>1</v>
      </c>
      <c r="E81" s="10" t="s">
        <v>30</v>
      </c>
      <c r="F81" s="10" t="s">
        <v>106</v>
      </c>
      <c r="G81" s="11">
        <v>4</v>
      </c>
      <c r="H81" s="10" t="s">
        <v>164</v>
      </c>
      <c r="I81" s="30">
        <v>7875</v>
      </c>
    </row>
    <row r="82" spans="1:9" ht="18" customHeight="1" thickTop="1" x14ac:dyDescent="0.25">
      <c r="A82" s="8">
        <v>7</v>
      </c>
      <c r="B82" s="8">
        <v>2</v>
      </c>
      <c r="C82" s="8">
        <v>1</v>
      </c>
      <c r="D82" s="8">
        <v>1</v>
      </c>
      <c r="E82" s="8" t="s">
        <v>30</v>
      </c>
      <c r="F82" s="8" t="s">
        <v>107</v>
      </c>
      <c r="G82" s="5">
        <v>1</v>
      </c>
      <c r="H82" s="8" t="s">
        <v>164</v>
      </c>
      <c r="I82" s="20">
        <v>21000</v>
      </c>
    </row>
    <row r="83" spans="1:9" ht="18" customHeight="1" x14ac:dyDescent="0.25">
      <c r="A83" s="8">
        <v>7</v>
      </c>
      <c r="B83" s="8">
        <v>2</v>
      </c>
      <c r="C83" s="8">
        <v>2</v>
      </c>
      <c r="D83" s="8">
        <v>1</v>
      </c>
      <c r="E83" s="8" t="s">
        <v>30</v>
      </c>
      <c r="F83" s="8" t="s">
        <v>107</v>
      </c>
      <c r="G83" s="5">
        <v>2</v>
      </c>
      <c r="H83" s="8" t="s">
        <v>164</v>
      </c>
      <c r="I83" s="20">
        <v>15750</v>
      </c>
    </row>
    <row r="84" spans="1:9" ht="18" customHeight="1" x14ac:dyDescent="0.25">
      <c r="A84" s="8">
        <v>7</v>
      </c>
      <c r="B84" s="8">
        <v>2</v>
      </c>
      <c r="C84" s="8">
        <v>3</v>
      </c>
      <c r="D84" s="8">
        <v>1</v>
      </c>
      <c r="E84" s="8" t="s">
        <v>30</v>
      </c>
      <c r="F84" s="8" t="s">
        <v>107</v>
      </c>
      <c r="G84" s="5">
        <v>3</v>
      </c>
      <c r="H84" s="8" t="s">
        <v>164</v>
      </c>
      <c r="I84" s="20">
        <v>10500</v>
      </c>
    </row>
    <row r="85" spans="1:9" ht="18" customHeight="1" thickBot="1" x14ac:dyDescent="0.3">
      <c r="A85" s="10">
        <v>7</v>
      </c>
      <c r="B85" s="10">
        <v>2</v>
      </c>
      <c r="C85" s="10">
        <v>4</v>
      </c>
      <c r="D85" s="10">
        <v>1</v>
      </c>
      <c r="E85" s="10" t="s">
        <v>30</v>
      </c>
      <c r="F85" s="10" t="s">
        <v>107</v>
      </c>
      <c r="G85" s="11">
        <v>4</v>
      </c>
      <c r="H85" s="10" t="s">
        <v>164</v>
      </c>
      <c r="I85" s="30">
        <v>7875</v>
      </c>
    </row>
    <row r="86" spans="1:9" ht="18" customHeight="1" thickTop="1" x14ac:dyDescent="0.25">
      <c r="A86" s="8">
        <v>8</v>
      </c>
      <c r="B86" s="8">
        <v>0</v>
      </c>
      <c r="C86" s="8">
        <v>1</v>
      </c>
      <c r="D86" s="8">
        <v>1</v>
      </c>
      <c r="E86" s="8" t="s">
        <v>31</v>
      </c>
      <c r="F86" s="8" t="s">
        <v>27</v>
      </c>
      <c r="G86" s="5">
        <v>1</v>
      </c>
      <c r="H86" s="8" t="s">
        <v>164</v>
      </c>
      <c r="I86" s="20">
        <v>3150</v>
      </c>
    </row>
    <row r="87" spans="1:9" ht="18" customHeight="1" x14ac:dyDescent="0.25">
      <c r="A87" s="8">
        <v>8</v>
      </c>
      <c r="B87" s="8">
        <v>0</v>
      </c>
      <c r="C87" s="8">
        <v>2</v>
      </c>
      <c r="D87" s="8">
        <v>1</v>
      </c>
      <c r="E87" s="8" t="s">
        <v>31</v>
      </c>
      <c r="F87" s="8" t="s">
        <v>27</v>
      </c>
      <c r="G87" s="5">
        <v>2</v>
      </c>
      <c r="H87" s="8" t="s">
        <v>164</v>
      </c>
      <c r="I87" s="20">
        <v>2646</v>
      </c>
    </row>
    <row r="88" spans="1:9" ht="18" customHeight="1" x14ac:dyDescent="0.25">
      <c r="A88" s="8">
        <v>8</v>
      </c>
      <c r="B88" s="8">
        <v>0</v>
      </c>
      <c r="C88" s="8">
        <v>3</v>
      </c>
      <c r="D88" s="8">
        <v>1</v>
      </c>
      <c r="E88" s="8" t="s">
        <v>31</v>
      </c>
      <c r="F88" s="8" t="s">
        <v>27</v>
      </c>
      <c r="G88" s="5">
        <v>3</v>
      </c>
      <c r="H88" s="8" t="s">
        <v>164</v>
      </c>
      <c r="I88" s="20">
        <v>1785</v>
      </c>
    </row>
    <row r="89" spans="1:9" ht="18" customHeight="1" thickBot="1" x14ac:dyDescent="0.3">
      <c r="A89" s="10">
        <v>8</v>
      </c>
      <c r="B89" s="10">
        <v>0</v>
      </c>
      <c r="C89" s="10">
        <v>4</v>
      </c>
      <c r="D89" s="10">
        <v>1</v>
      </c>
      <c r="E89" s="10" t="s">
        <v>31</v>
      </c>
      <c r="F89" s="10" t="s">
        <v>27</v>
      </c>
      <c r="G89" s="11">
        <v>4</v>
      </c>
      <c r="H89" s="10" t="s">
        <v>164</v>
      </c>
      <c r="I89" s="30">
        <v>1365</v>
      </c>
    </row>
    <row r="90" spans="1:9" ht="18" customHeight="1" thickTop="1" x14ac:dyDescent="0.25">
      <c r="A90" s="12">
        <v>8</v>
      </c>
      <c r="B90" s="12">
        <v>1</v>
      </c>
      <c r="C90" s="12">
        <v>1</v>
      </c>
      <c r="D90" s="12">
        <v>1</v>
      </c>
      <c r="E90" s="12" t="s">
        <v>31</v>
      </c>
      <c r="F90" s="12" t="s">
        <v>106</v>
      </c>
      <c r="G90" s="13">
        <v>1</v>
      </c>
      <c r="H90" s="12" t="s">
        <v>164</v>
      </c>
      <c r="I90" s="20">
        <v>3150</v>
      </c>
    </row>
    <row r="91" spans="1:9" ht="18" customHeight="1" x14ac:dyDescent="0.25">
      <c r="A91" s="8">
        <v>8</v>
      </c>
      <c r="B91" s="8">
        <v>1</v>
      </c>
      <c r="C91" s="8">
        <v>2</v>
      </c>
      <c r="D91" s="8">
        <v>1</v>
      </c>
      <c r="E91" s="8" t="s">
        <v>31</v>
      </c>
      <c r="F91" s="8" t="s">
        <v>106</v>
      </c>
      <c r="G91" s="5">
        <v>2</v>
      </c>
      <c r="H91" s="8" t="s">
        <v>164</v>
      </c>
      <c r="I91" s="20">
        <v>2646</v>
      </c>
    </row>
    <row r="92" spans="1:9" ht="18" customHeight="1" x14ac:dyDescent="0.25">
      <c r="A92" s="8">
        <v>8</v>
      </c>
      <c r="B92" s="8">
        <v>1</v>
      </c>
      <c r="C92" s="8">
        <v>3</v>
      </c>
      <c r="D92" s="8">
        <v>1</v>
      </c>
      <c r="E92" s="8" t="s">
        <v>31</v>
      </c>
      <c r="F92" s="8" t="s">
        <v>106</v>
      </c>
      <c r="G92" s="5">
        <v>3</v>
      </c>
      <c r="H92" s="8" t="s">
        <v>164</v>
      </c>
      <c r="I92" s="20">
        <v>1785</v>
      </c>
    </row>
    <row r="93" spans="1:9" ht="18" customHeight="1" thickBot="1" x14ac:dyDescent="0.3">
      <c r="A93" s="10">
        <v>8</v>
      </c>
      <c r="B93" s="10">
        <v>1</v>
      </c>
      <c r="C93" s="10">
        <v>4</v>
      </c>
      <c r="D93" s="10">
        <v>1</v>
      </c>
      <c r="E93" s="10" t="s">
        <v>31</v>
      </c>
      <c r="F93" s="10" t="s">
        <v>106</v>
      </c>
      <c r="G93" s="11">
        <v>4</v>
      </c>
      <c r="H93" s="10" t="s">
        <v>164</v>
      </c>
      <c r="I93" s="30">
        <v>1365</v>
      </c>
    </row>
    <row r="94" spans="1:9" ht="18" customHeight="1" thickTop="1" x14ac:dyDescent="0.25">
      <c r="A94" s="8">
        <v>8</v>
      </c>
      <c r="B94" s="8">
        <v>2</v>
      </c>
      <c r="C94" s="8">
        <v>1</v>
      </c>
      <c r="D94" s="8">
        <v>1</v>
      </c>
      <c r="E94" s="8" t="s">
        <v>31</v>
      </c>
      <c r="F94" s="8" t="s">
        <v>107</v>
      </c>
      <c r="G94" s="5">
        <v>1</v>
      </c>
      <c r="H94" s="8" t="s">
        <v>164</v>
      </c>
      <c r="I94" s="20">
        <v>3150</v>
      </c>
    </row>
    <row r="95" spans="1:9" ht="18" customHeight="1" x14ac:dyDescent="0.25">
      <c r="A95" s="8">
        <v>8</v>
      </c>
      <c r="B95" s="8">
        <v>2</v>
      </c>
      <c r="C95" s="8">
        <v>2</v>
      </c>
      <c r="D95" s="8">
        <v>1</v>
      </c>
      <c r="E95" s="8" t="s">
        <v>31</v>
      </c>
      <c r="F95" s="8" t="s">
        <v>107</v>
      </c>
      <c r="G95" s="5">
        <v>2</v>
      </c>
      <c r="H95" s="8" t="s">
        <v>164</v>
      </c>
      <c r="I95" s="20">
        <v>2646</v>
      </c>
    </row>
    <row r="96" spans="1:9" ht="18.75" customHeight="1" x14ac:dyDescent="0.25">
      <c r="A96" s="8">
        <v>8</v>
      </c>
      <c r="B96" s="8">
        <v>2</v>
      </c>
      <c r="C96" s="8">
        <v>3</v>
      </c>
      <c r="D96" s="8">
        <v>1</v>
      </c>
      <c r="E96" s="8" t="s">
        <v>31</v>
      </c>
      <c r="F96" s="8" t="s">
        <v>107</v>
      </c>
      <c r="G96" s="5">
        <v>3</v>
      </c>
      <c r="H96" s="8" t="s">
        <v>164</v>
      </c>
      <c r="I96" s="20">
        <v>1785</v>
      </c>
    </row>
    <row r="97" spans="1:9" ht="18" customHeight="1" thickBot="1" x14ac:dyDescent="0.3">
      <c r="A97" s="10">
        <v>8</v>
      </c>
      <c r="B97" s="10">
        <v>2</v>
      </c>
      <c r="C97" s="10">
        <v>4</v>
      </c>
      <c r="D97" s="10">
        <v>1</v>
      </c>
      <c r="E97" s="10" t="s">
        <v>31</v>
      </c>
      <c r="F97" s="10" t="s">
        <v>107</v>
      </c>
      <c r="G97" s="11">
        <v>4</v>
      </c>
      <c r="H97" s="10" t="s">
        <v>164</v>
      </c>
      <c r="I97" s="30">
        <v>1365</v>
      </c>
    </row>
    <row r="98" spans="1:9" ht="14.25" thickTop="1" x14ac:dyDescent="0.25">
      <c r="A98" s="8">
        <v>9</v>
      </c>
      <c r="B98" s="8">
        <v>0</v>
      </c>
      <c r="C98" s="8">
        <v>1</v>
      </c>
      <c r="D98" s="8">
        <v>1</v>
      </c>
      <c r="E98" s="8" t="s">
        <v>32</v>
      </c>
      <c r="F98" s="8" t="s">
        <v>27</v>
      </c>
      <c r="G98" s="5">
        <v>1</v>
      </c>
      <c r="H98" s="8" t="s">
        <v>164</v>
      </c>
      <c r="I98" s="20">
        <v>2537.0940000000001</v>
      </c>
    </row>
    <row r="99" spans="1:9" ht="18" customHeight="1" x14ac:dyDescent="0.25">
      <c r="A99" s="8">
        <v>9</v>
      </c>
      <c r="B99" s="8">
        <v>0</v>
      </c>
      <c r="C99" s="8">
        <v>2</v>
      </c>
      <c r="D99" s="8">
        <v>1</v>
      </c>
      <c r="E99" s="8" t="s">
        <v>32</v>
      </c>
      <c r="F99" s="8" t="s">
        <v>27</v>
      </c>
      <c r="G99" s="5">
        <v>2</v>
      </c>
      <c r="H99" s="8" t="s">
        <v>164</v>
      </c>
      <c r="I99" s="20">
        <v>2073.1619999999998</v>
      </c>
    </row>
    <row r="100" spans="1:9" ht="18" customHeight="1" x14ac:dyDescent="0.25">
      <c r="A100" s="8">
        <v>9</v>
      </c>
      <c r="B100" s="8">
        <v>0</v>
      </c>
      <c r="C100" s="8">
        <v>3</v>
      </c>
      <c r="D100" s="8">
        <v>1</v>
      </c>
      <c r="E100" s="8" t="s">
        <v>32</v>
      </c>
      <c r="F100" s="8" t="s">
        <v>27</v>
      </c>
      <c r="G100" s="5">
        <v>3</v>
      </c>
      <c r="H100" s="8" t="s">
        <v>164</v>
      </c>
      <c r="I100" s="20">
        <v>1798.86</v>
      </c>
    </row>
    <row r="101" spans="1:9" ht="18" customHeight="1" thickBot="1" x14ac:dyDescent="0.3">
      <c r="A101" s="10">
        <v>9</v>
      </c>
      <c r="B101" s="10">
        <v>0</v>
      </c>
      <c r="C101" s="10">
        <v>4</v>
      </c>
      <c r="D101" s="10">
        <v>1</v>
      </c>
      <c r="E101" s="10" t="s">
        <v>32</v>
      </c>
      <c r="F101" s="10" t="s">
        <v>27</v>
      </c>
      <c r="G101" s="11">
        <v>4</v>
      </c>
      <c r="H101" s="10" t="s">
        <v>164</v>
      </c>
      <c r="I101" s="30">
        <v>1088.8499999999999</v>
      </c>
    </row>
    <row r="102" spans="1:9" ht="18" customHeight="1" thickTop="1" x14ac:dyDescent="0.25">
      <c r="A102" s="8">
        <v>9</v>
      </c>
      <c r="B102" s="8">
        <v>1</v>
      </c>
      <c r="C102" s="8">
        <v>1</v>
      </c>
      <c r="D102" s="8">
        <v>1</v>
      </c>
      <c r="E102" s="8" t="s">
        <v>32</v>
      </c>
      <c r="F102" s="8" t="s">
        <v>106</v>
      </c>
      <c r="G102" s="5">
        <v>1</v>
      </c>
      <c r="H102" s="8" t="s">
        <v>164</v>
      </c>
      <c r="I102" s="20">
        <v>2537.0940000000001</v>
      </c>
    </row>
    <row r="103" spans="1:9" ht="18" customHeight="1" x14ac:dyDescent="0.25">
      <c r="A103" s="8">
        <v>9</v>
      </c>
      <c r="B103" s="8">
        <v>1</v>
      </c>
      <c r="C103" s="8">
        <v>2</v>
      </c>
      <c r="D103" s="8">
        <v>1</v>
      </c>
      <c r="E103" s="8" t="s">
        <v>32</v>
      </c>
      <c r="F103" s="8" t="s">
        <v>106</v>
      </c>
      <c r="G103" s="5">
        <v>2</v>
      </c>
      <c r="H103" s="8" t="s">
        <v>164</v>
      </c>
      <c r="I103" s="20">
        <v>2073.1619999999998</v>
      </c>
    </row>
    <row r="104" spans="1:9" ht="18" customHeight="1" x14ac:dyDescent="0.25">
      <c r="A104" s="8">
        <v>9</v>
      </c>
      <c r="B104" s="8">
        <v>1</v>
      </c>
      <c r="C104" s="8">
        <v>3</v>
      </c>
      <c r="D104" s="8">
        <v>1</v>
      </c>
      <c r="E104" s="8" t="s">
        <v>32</v>
      </c>
      <c r="F104" s="8" t="s">
        <v>106</v>
      </c>
      <c r="G104" s="5">
        <v>3</v>
      </c>
      <c r="H104" s="8" t="s">
        <v>164</v>
      </c>
      <c r="I104" s="20">
        <v>1798.86</v>
      </c>
    </row>
    <row r="105" spans="1:9" ht="18" customHeight="1" thickBot="1" x14ac:dyDescent="0.3">
      <c r="A105" s="10">
        <v>9</v>
      </c>
      <c r="B105" s="10">
        <v>1</v>
      </c>
      <c r="C105" s="10">
        <v>4</v>
      </c>
      <c r="D105" s="10">
        <v>1</v>
      </c>
      <c r="E105" s="10" t="s">
        <v>32</v>
      </c>
      <c r="F105" s="10" t="s">
        <v>106</v>
      </c>
      <c r="G105" s="11">
        <v>4</v>
      </c>
      <c r="H105" s="10" t="s">
        <v>164</v>
      </c>
      <c r="I105" s="30">
        <v>1088.8499999999999</v>
      </c>
    </row>
    <row r="106" spans="1:9" ht="18" customHeight="1" thickTop="1" x14ac:dyDescent="0.25">
      <c r="A106" s="8">
        <v>9</v>
      </c>
      <c r="B106" s="8">
        <v>2</v>
      </c>
      <c r="C106" s="8">
        <v>1</v>
      </c>
      <c r="D106" s="8">
        <v>1</v>
      </c>
      <c r="E106" s="8" t="s">
        <v>32</v>
      </c>
      <c r="F106" s="8" t="s">
        <v>107</v>
      </c>
      <c r="G106" s="5">
        <v>1</v>
      </c>
      <c r="H106" s="8" t="s">
        <v>164</v>
      </c>
      <c r="I106" s="20">
        <v>2537.0940000000001</v>
      </c>
    </row>
    <row r="107" spans="1:9" ht="18" customHeight="1" x14ac:dyDescent="0.25">
      <c r="A107" s="8">
        <v>9</v>
      </c>
      <c r="B107" s="8">
        <v>2</v>
      </c>
      <c r="C107" s="8">
        <v>2</v>
      </c>
      <c r="D107" s="8">
        <v>1</v>
      </c>
      <c r="E107" s="8" t="s">
        <v>32</v>
      </c>
      <c r="F107" s="8" t="s">
        <v>107</v>
      </c>
      <c r="G107" s="5">
        <v>2</v>
      </c>
      <c r="H107" s="8" t="s">
        <v>164</v>
      </c>
      <c r="I107" s="20">
        <v>2073.1619999999998</v>
      </c>
    </row>
    <row r="108" spans="1:9" ht="18" customHeight="1" x14ac:dyDescent="0.25">
      <c r="A108" s="8">
        <v>9</v>
      </c>
      <c r="B108" s="8">
        <v>2</v>
      </c>
      <c r="C108" s="8">
        <v>3</v>
      </c>
      <c r="D108" s="8">
        <v>1</v>
      </c>
      <c r="E108" s="8" t="s">
        <v>32</v>
      </c>
      <c r="F108" s="8" t="s">
        <v>107</v>
      </c>
      <c r="G108" s="5">
        <v>3</v>
      </c>
      <c r="H108" s="8" t="s">
        <v>164</v>
      </c>
      <c r="I108" s="20">
        <v>1798.86</v>
      </c>
    </row>
    <row r="109" spans="1:9" ht="18" customHeight="1" x14ac:dyDescent="0.25">
      <c r="A109" s="58">
        <v>9</v>
      </c>
      <c r="B109" s="58">
        <v>2</v>
      </c>
      <c r="C109" s="58">
        <v>4</v>
      </c>
      <c r="D109" s="58">
        <v>1</v>
      </c>
      <c r="E109" s="58" t="s">
        <v>32</v>
      </c>
      <c r="F109" s="58" t="s">
        <v>107</v>
      </c>
      <c r="G109" s="66">
        <v>4</v>
      </c>
      <c r="H109" s="58" t="s">
        <v>164</v>
      </c>
      <c r="I109" s="60">
        <v>1088.8499999999999</v>
      </c>
    </row>
    <row r="110" spans="1:9" ht="47.25" customHeight="1" x14ac:dyDescent="0.25">
      <c r="A110" s="62">
        <v>0</v>
      </c>
      <c r="B110" s="62">
        <v>0</v>
      </c>
      <c r="C110" s="62">
        <v>1</v>
      </c>
      <c r="D110" s="62">
        <v>1</v>
      </c>
      <c r="E110" s="62" t="s">
        <v>34</v>
      </c>
      <c r="F110" s="86" t="s">
        <v>35</v>
      </c>
      <c r="G110" s="86"/>
      <c r="H110" s="86"/>
      <c r="I110" s="86"/>
    </row>
  </sheetData>
  <mergeCells count="5">
    <mergeCell ref="F110:I110"/>
    <mergeCell ref="A1:I1"/>
    <mergeCell ref="A2:I2"/>
    <mergeCell ref="E3:I3"/>
    <mergeCell ref="A4:D4"/>
  </mergeCells>
  <pageMargins left="0.70866141732283505" right="0.70866141732283505" top="0.74803149606299202" bottom="0.74803149606299202" header="0.31496062992126" footer="0.31496062992126"/>
  <pageSetup scale="78" orientation="portrait" r:id="rId1"/>
  <rowBreaks count="2" manualBreakCount="2">
    <brk id="37" max="8" man="1"/>
    <brk id="9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abSelected="1" view="pageBreakPreview" zoomScale="115" zoomScaleSheetLayoutView="115" workbookViewId="0">
      <selection activeCell="C4" sqref="C4:D5"/>
    </sheetView>
  </sheetViews>
  <sheetFormatPr baseColWidth="10" defaultColWidth="9.140625" defaultRowHeight="13.5" x14ac:dyDescent="0.25"/>
  <cols>
    <col min="1" max="8" width="10.7109375" style="2" customWidth="1"/>
    <col min="9" max="10" width="9.140625" style="2" customWidth="1"/>
    <col min="11" max="16384" width="9.140625" style="2"/>
  </cols>
  <sheetData>
    <row r="1" spans="1:8" s="1" customFormat="1" ht="19.5" customHeight="1" x14ac:dyDescent="0.2">
      <c r="A1" s="155" t="s">
        <v>108</v>
      </c>
      <c r="B1" s="156"/>
      <c r="C1" s="156"/>
      <c r="D1" s="156"/>
      <c r="E1" s="156"/>
      <c r="F1" s="156"/>
      <c r="G1" s="156"/>
      <c r="H1" s="157"/>
    </row>
    <row r="2" spans="1:8" s="1" customFormat="1" ht="19.5" customHeight="1" thickBot="1" x14ac:dyDescent="0.3">
      <c r="A2" s="164" t="s">
        <v>200</v>
      </c>
      <c r="B2" s="165"/>
      <c r="C2" s="165"/>
      <c r="D2" s="165"/>
      <c r="E2" s="165"/>
      <c r="F2" s="165"/>
      <c r="G2" s="165"/>
      <c r="H2" s="166"/>
    </row>
    <row r="3" spans="1:8" s="1" customFormat="1" ht="19.5" customHeight="1" thickBot="1" x14ac:dyDescent="0.3">
      <c r="A3" s="126" t="s">
        <v>167</v>
      </c>
      <c r="B3" s="127"/>
      <c r="C3" s="127"/>
      <c r="D3" s="127"/>
      <c r="E3" s="127"/>
      <c r="F3" s="127"/>
      <c r="G3" s="127"/>
      <c r="H3" s="128"/>
    </row>
    <row r="4" spans="1:8" s="1" customFormat="1" ht="35.25" customHeight="1" x14ac:dyDescent="0.25">
      <c r="A4" s="169" t="s">
        <v>168</v>
      </c>
      <c r="B4" s="170"/>
      <c r="C4" s="170"/>
      <c r="D4" s="170"/>
      <c r="E4" s="170"/>
      <c r="F4" s="170"/>
      <c r="G4" s="170"/>
      <c r="H4" s="171"/>
    </row>
    <row r="5" spans="1:8" s="1" customFormat="1" ht="18" customHeight="1" x14ac:dyDescent="0.25">
      <c r="A5" s="159" t="s">
        <v>42</v>
      </c>
      <c r="B5" s="159"/>
      <c r="C5" s="159"/>
      <c r="D5" s="158" t="s">
        <v>43</v>
      </c>
      <c r="E5" s="158"/>
      <c r="F5" s="158"/>
      <c r="G5" s="159" t="s">
        <v>169</v>
      </c>
      <c r="H5" s="159"/>
    </row>
    <row r="6" spans="1:8" s="1" customFormat="1" ht="18" customHeight="1" x14ac:dyDescent="0.25">
      <c r="A6" s="122">
        <v>1E-4</v>
      </c>
      <c r="B6" s="122"/>
      <c r="C6" s="122"/>
      <c r="D6" s="172">
        <v>500</v>
      </c>
      <c r="E6" s="172"/>
      <c r="F6" s="172"/>
      <c r="G6" s="173">
        <v>1</v>
      </c>
      <c r="H6" s="173"/>
    </row>
    <row r="7" spans="1:8" ht="18" customHeight="1" x14ac:dyDescent="0.25">
      <c r="A7" s="174">
        <v>500.01</v>
      </c>
      <c r="B7" s="174"/>
      <c r="C7" s="174"/>
      <c r="D7" s="172">
        <v>1000</v>
      </c>
      <c r="E7" s="172"/>
      <c r="F7" s="172"/>
      <c r="G7" s="173">
        <v>0.9</v>
      </c>
      <c r="H7" s="173"/>
    </row>
    <row r="8" spans="1:8" ht="18" customHeight="1" x14ac:dyDescent="0.25">
      <c r="A8" s="174">
        <v>1000.01</v>
      </c>
      <c r="B8" s="174"/>
      <c r="C8" s="174"/>
      <c r="D8" s="172">
        <v>1500</v>
      </c>
      <c r="E8" s="172"/>
      <c r="F8" s="172"/>
      <c r="G8" s="173">
        <v>0.8</v>
      </c>
      <c r="H8" s="173"/>
    </row>
    <row r="9" spans="1:8" ht="18" customHeight="1" x14ac:dyDescent="0.25">
      <c r="A9" s="174">
        <v>1500.01</v>
      </c>
      <c r="B9" s="174"/>
      <c r="C9" s="174"/>
      <c r="D9" s="172">
        <v>2000</v>
      </c>
      <c r="E9" s="172"/>
      <c r="F9" s="172"/>
      <c r="G9" s="173">
        <v>0.7</v>
      </c>
      <c r="H9" s="173"/>
    </row>
    <row r="10" spans="1:8" ht="18" customHeight="1" x14ac:dyDescent="0.25">
      <c r="A10" s="174">
        <v>2000.01</v>
      </c>
      <c r="B10" s="174"/>
      <c r="C10" s="174"/>
      <c r="D10" s="172">
        <v>2500</v>
      </c>
      <c r="E10" s="172"/>
      <c r="F10" s="172"/>
      <c r="G10" s="173">
        <v>0.6</v>
      </c>
      <c r="H10" s="173"/>
    </row>
    <row r="11" spans="1:8" ht="18" customHeight="1" x14ac:dyDescent="0.25">
      <c r="A11" s="174">
        <v>2500.0100000000002</v>
      </c>
      <c r="B11" s="174"/>
      <c r="C11" s="174"/>
      <c r="D11" s="172">
        <v>5000</v>
      </c>
      <c r="E11" s="172"/>
      <c r="F11" s="172"/>
      <c r="G11" s="173">
        <v>0.5</v>
      </c>
      <c r="H11" s="173"/>
    </row>
    <row r="12" spans="1:8" ht="18" customHeight="1" x14ac:dyDescent="0.25">
      <c r="A12" s="174">
        <v>5000.01</v>
      </c>
      <c r="B12" s="174"/>
      <c r="C12" s="174"/>
      <c r="D12" s="172">
        <v>10000</v>
      </c>
      <c r="E12" s="172"/>
      <c r="F12" s="172"/>
      <c r="G12" s="173">
        <v>0.35</v>
      </c>
      <c r="H12" s="173"/>
    </row>
    <row r="13" spans="1:8" ht="18" customHeight="1" x14ac:dyDescent="0.25">
      <c r="A13" s="174">
        <v>10000.01</v>
      </c>
      <c r="B13" s="174"/>
      <c r="C13" s="174"/>
      <c r="D13" s="121" t="s">
        <v>191</v>
      </c>
      <c r="E13" s="121"/>
      <c r="F13" s="121"/>
      <c r="G13" s="173">
        <v>0.3</v>
      </c>
      <c r="H13" s="173"/>
    </row>
  </sheetData>
  <mergeCells count="31">
    <mergeCell ref="A12:C12"/>
    <mergeCell ref="D12:F12"/>
    <mergeCell ref="G12:H12"/>
    <mergeCell ref="A13:C13"/>
    <mergeCell ref="D13:F13"/>
    <mergeCell ref="G13:H13"/>
    <mergeCell ref="A10:C10"/>
    <mergeCell ref="D10:F10"/>
    <mergeCell ref="G10:H10"/>
    <mergeCell ref="A11:C11"/>
    <mergeCell ref="D11:F11"/>
    <mergeCell ref="G11:H11"/>
    <mergeCell ref="A8:C8"/>
    <mergeCell ref="D8:F8"/>
    <mergeCell ref="G8:H8"/>
    <mergeCell ref="A9:C9"/>
    <mergeCell ref="D9:F9"/>
    <mergeCell ref="G9:H9"/>
    <mergeCell ref="A6:C6"/>
    <mergeCell ref="D6:F6"/>
    <mergeCell ref="G6:H6"/>
    <mergeCell ref="A7:C7"/>
    <mergeCell ref="D7:F7"/>
    <mergeCell ref="G7:H7"/>
    <mergeCell ref="A1:H1"/>
    <mergeCell ref="A2:H2"/>
    <mergeCell ref="A3:H3"/>
    <mergeCell ref="A4:H4"/>
    <mergeCell ref="A5:C5"/>
    <mergeCell ref="D5:F5"/>
    <mergeCell ref="G5:H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2"/>
  <sheetViews>
    <sheetView tabSelected="1" view="pageBreakPreview" topLeftCell="A58" zoomScale="90" zoomScaleNormal="100" zoomScaleSheetLayoutView="90" workbookViewId="0">
      <selection activeCell="C4" sqref="C4:D5"/>
    </sheetView>
  </sheetViews>
  <sheetFormatPr baseColWidth="10" defaultRowHeight="13.5" x14ac:dyDescent="0.25"/>
  <cols>
    <col min="1" max="1" width="3" style="15" customWidth="1"/>
    <col min="2" max="2" width="9.85546875" style="15" customWidth="1"/>
    <col min="3" max="6" width="18.7109375" style="15" customWidth="1"/>
    <col min="7" max="253" width="11.42578125" style="15"/>
    <col min="254" max="254" width="3" style="15" customWidth="1"/>
    <col min="255" max="255" width="9.85546875" style="15" customWidth="1"/>
    <col min="256" max="259" width="18.7109375" style="15" customWidth="1"/>
    <col min="260" max="509" width="11.42578125" style="15"/>
    <col min="510" max="510" width="3" style="15" customWidth="1"/>
    <col min="511" max="511" width="9.85546875" style="15" customWidth="1"/>
    <col min="512" max="515" width="18.7109375" style="15" customWidth="1"/>
    <col min="516" max="765" width="11.42578125" style="15"/>
    <col min="766" max="766" width="3" style="15" customWidth="1"/>
    <col min="767" max="767" width="9.85546875" style="15" customWidth="1"/>
    <col min="768" max="771" width="18.7109375" style="15" customWidth="1"/>
    <col min="772" max="1021" width="11.42578125" style="15"/>
    <col min="1022" max="1022" width="3" style="15" customWidth="1"/>
    <col min="1023" max="1023" width="9.85546875" style="15" customWidth="1"/>
    <col min="1024" max="1027" width="18.7109375" style="15" customWidth="1"/>
    <col min="1028" max="1277" width="11.42578125" style="15"/>
    <col min="1278" max="1278" width="3" style="15" customWidth="1"/>
    <col min="1279" max="1279" width="9.85546875" style="15" customWidth="1"/>
    <col min="1280" max="1283" width="18.7109375" style="15" customWidth="1"/>
    <col min="1284" max="1533" width="11.42578125" style="15"/>
    <col min="1534" max="1534" width="3" style="15" customWidth="1"/>
    <col min="1535" max="1535" width="9.85546875" style="15" customWidth="1"/>
    <col min="1536" max="1539" width="18.7109375" style="15" customWidth="1"/>
    <col min="1540" max="1789" width="11.42578125" style="15"/>
    <col min="1790" max="1790" width="3" style="15" customWidth="1"/>
    <col min="1791" max="1791" width="9.85546875" style="15" customWidth="1"/>
    <col min="1792" max="1795" width="18.7109375" style="15" customWidth="1"/>
    <col min="1796" max="2045" width="11.42578125" style="15"/>
    <col min="2046" max="2046" width="3" style="15" customWidth="1"/>
    <col min="2047" max="2047" width="9.85546875" style="15" customWidth="1"/>
    <col min="2048" max="2051" width="18.7109375" style="15" customWidth="1"/>
    <col min="2052" max="2301" width="11.42578125" style="15"/>
    <col min="2302" max="2302" width="3" style="15" customWidth="1"/>
    <col min="2303" max="2303" width="9.85546875" style="15" customWidth="1"/>
    <col min="2304" max="2307" width="18.7109375" style="15" customWidth="1"/>
    <col min="2308" max="2557" width="11.42578125" style="15"/>
    <col min="2558" max="2558" width="3" style="15" customWidth="1"/>
    <col min="2559" max="2559" width="9.85546875" style="15" customWidth="1"/>
    <col min="2560" max="2563" width="18.7109375" style="15" customWidth="1"/>
    <col min="2564" max="2813" width="11.42578125" style="15"/>
    <col min="2814" max="2814" width="3" style="15" customWidth="1"/>
    <col min="2815" max="2815" width="9.85546875" style="15" customWidth="1"/>
    <col min="2816" max="2819" width="18.7109375" style="15" customWidth="1"/>
    <col min="2820" max="3069" width="11.42578125" style="15"/>
    <col min="3070" max="3070" width="3" style="15" customWidth="1"/>
    <col min="3071" max="3071" width="9.85546875" style="15" customWidth="1"/>
    <col min="3072" max="3075" width="18.7109375" style="15" customWidth="1"/>
    <col min="3076" max="3325" width="11.42578125" style="15"/>
    <col min="3326" max="3326" width="3" style="15" customWidth="1"/>
    <col min="3327" max="3327" width="9.85546875" style="15" customWidth="1"/>
    <col min="3328" max="3331" width="18.7109375" style="15" customWidth="1"/>
    <col min="3332" max="3581" width="11.42578125" style="15"/>
    <col min="3582" max="3582" width="3" style="15" customWidth="1"/>
    <col min="3583" max="3583" width="9.85546875" style="15" customWidth="1"/>
    <col min="3584" max="3587" width="18.7109375" style="15" customWidth="1"/>
    <col min="3588" max="3837" width="11.42578125" style="15"/>
    <col min="3838" max="3838" width="3" style="15" customWidth="1"/>
    <col min="3839" max="3839" width="9.85546875" style="15" customWidth="1"/>
    <col min="3840" max="3843" width="18.7109375" style="15" customWidth="1"/>
    <col min="3844" max="4093" width="11.42578125" style="15"/>
    <col min="4094" max="4094" width="3" style="15" customWidth="1"/>
    <col min="4095" max="4095" width="9.85546875" style="15" customWidth="1"/>
    <col min="4096" max="4099" width="18.7109375" style="15" customWidth="1"/>
    <col min="4100" max="4349" width="11.42578125" style="15"/>
    <col min="4350" max="4350" width="3" style="15" customWidth="1"/>
    <col min="4351" max="4351" width="9.85546875" style="15" customWidth="1"/>
    <col min="4352" max="4355" width="18.7109375" style="15" customWidth="1"/>
    <col min="4356" max="4605" width="11.42578125" style="15"/>
    <col min="4606" max="4606" width="3" style="15" customWidth="1"/>
    <col min="4607" max="4607" width="9.85546875" style="15" customWidth="1"/>
    <col min="4608" max="4611" width="18.7109375" style="15" customWidth="1"/>
    <col min="4612" max="4861" width="11.42578125" style="15"/>
    <col min="4862" max="4862" width="3" style="15" customWidth="1"/>
    <col min="4863" max="4863" width="9.85546875" style="15" customWidth="1"/>
    <col min="4864" max="4867" width="18.7109375" style="15" customWidth="1"/>
    <col min="4868" max="5117" width="11.42578125" style="15"/>
    <col min="5118" max="5118" width="3" style="15" customWidth="1"/>
    <col min="5119" max="5119" width="9.85546875" style="15" customWidth="1"/>
    <col min="5120" max="5123" width="18.7109375" style="15" customWidth="1"/>
    <col min="5124" max="5373" width="11.42578125" style="15"/>
    <col min="5374" max="5374" width="3" style="15" customWidth="1"/>
    <col min="5375" max="5375" width="9.85546875" style="15" customWidth="1"/>
    <col min="5376" max="5379" width="18.7109375" style="15" customWidth="1"/>
    <col min="5380" max="5629" width="11.42578125" style="15"/>
    <col min="5630" max="5630" width="3" style="15" customWidth="1"/>
    <col min="5631" max="5631" width="9.85546875" style="15" customWidth="1"/>
    <col min="5632" max="5635" width="18.7109375" style="15" customWidth="1"/>
    <col min="5636" max="5885" width="11.42578125" style="15"/>
    <col min="5886" max="5886" width="3" style="15" customWidth="1"/>
    <col min="5887" max="5887" width="9.85546875" style="15" customWidth="1"/>
    <col min="5888" max="5891" width="18.7109375" style="15" customWidth="1"/>
    <col min="5892" max="6141" width="11.42578125" style="15"/>
    <col min="6142" max="6142" width="3" style="15" customWidth="1"/>
    <col min="6143" max="6143" width="9.85546875" style="15" customWidth="1"/>
    <col min="6144" max="6147" width="18.7109375" style="15" customWidth="1"/>
    <col min="6148" max="6397" width="11.42578125" style="15"/>
    <col min="6398" max="6398" width="3" style="15" customWidth="1"/>
    <col min="6399" max="6399" width="9.85546875" style="15" customWidth="1"/>
    <col min="6400" max="6403" width="18.7109375" style="15" customWidth="1"/>
    <col min="6404" max="6653" width="11.42578125" style="15"/>
    <col min="6654" max="6654" width="3" style="15" customWidth="1"/>
    <col min="6655" max="6655" width="9.85546875" style="15" customWidth="1"/>
    <col min="6656" max="6659" width="18.7109375" style="15" customWidth="1"/>
    <col min="6660" max="6909" width="11.42578125" style="15"/>
    <col min="6910" max="6910" width="3" style="15" customWidth="1"/>
    <col min="6911" max="6911" width="9.85546875" style="15" customWidth="1"/>
    <col min="6912" max="6915" width="18.7109375" style="15" customWidth="1"/>
    <col min="6916" max="7165" width="11.42578125" style="15"/>
    <col min="7166" max="7166" width="3" style="15" customWidth="1"/>
    <col min="7167" max="7167" width="9.85546875" style="15" customWidth="1"/>
    <col min="7168" max="7171" width="18.7109375" style="15" customWidth="1"/>
    <col min="7172" max="7421" width="11.42578125" style="15"/>
    <col min="7422" max="7422" width="3" style="15" customWidth="1"/>
    <col min="7423" max="7423" width="9.85546875" style="15" customWidth="1"/>
    <col min="7424" max="7427" width="18.7109375" style="15" customWidth="1"/>
    <col min="7428" max="7677" width="11.42578125" style="15"/>
    <col min="7678" max="7678" width="3" style="15" customWidth="1"/>
    <col min="7679" max="7679" width="9.85546875" style="15" customWidth="1"/>
    <col min="7680" max="7683" width="18.7109375" style="15" customWidth="1"/>
    <col min="7684" max="7933" width="11.42578125" style="15"/>
    <col min="7934" max="7934" width="3" style="15" customWidth="1"/>
    <col min="7935" max="7935" width="9.85546875" style="15" customWidth="1"/>
    <col min="7936" max="7939" width="18.7109375" style="15" customWidth="1"/>
    <col min="7940" max="8189" width="11.42578125" style="15"/>
    <col min="8190" max="8190" width="3" style="15" customWidth="1"/>
    <col min="8191" max="8191" width="9.85546875" style="15" customWidth="1"/>
    <col min="8192" max="8195" width="18.7109375" style="15" customWidth="1"/>
    <col min="8196" max="8445" width="11.42578125" style="15"/>
    <col min="8446" max="8446" width="3" style="15" customWidth="1"/>
    <col min="8447" max="8447" width="9.85546875" style="15" customWidth="1"/>
    <col min="8448" max="8451" width="18.7109375" style="15" customWidth="1"/>
    <col min="8452" max="8701" width="11.42578125" style="15"/>
    <col min="8702" max="8702" width="3" style="15" customWidth="1"/>
    <col min="8703" max="8703" width="9.85546875" style="15" customWidth="1"/>
    <col min="8704" max="8707" width="18.7109375" style="15" customWidth="1"/>
    <col min="8708" max="8957" width="11.42578125" style="15"/>
    <col min="8958" max="8958" width="3" style="15" customWidth="1"/>
    <col min="8959" max="8959" width="9.85546875" style="15" customWidth="1"/>
    <col min="8960" max="8963" width="18.7109375" style="15" customWidth="1"/>
    <col min="8964" max="9213" width="11.42578125" style="15"/>
    <col min="9214" max="9214" width="3" style="15" customWidth="1"/>
    <col min="9215" max="9215" width="9.85546875" style="15" customWidth="1"/>
    <col min="9216" max="9219" width="18.7109375" style="15" customWidth="1"/>
    <col min="9220" max="9469" width="11.42578125" style="15"/>
    <col min="9470" max="9470" width="3" style="15" customWidth="1"/>
    <col min="9471" max="9471" width="9.85546875" style="15" customWidth="1"/>
    <col min="9472" max="9475" width="18.7109375" style="15" customWidth="1"/>
    <col min="9476" max="9725" width="11.42578125" style="15"/>
    <col min="9726" max="9726" width="3" style="15" customWidth="1"/>
    <col min="9727" max="9727" width="9.85546875" style="15" customWidth="1"/>
    <col min="9728" max="9731" width="18.7109375" style="15" customWidth="1"/>
    <col min="9732" max="9981" width="11.42578125" style="15"/>
    <col min="9982" max="9982" width="3" style="15" customWidth="1"/>
    <col min="9983" max="9983" width="9.85546875" style="15" customWidth="1"/>
    <col min="9984" max="9987" width="18.7109375" style="15" customWidth="1"/>
    <col min="9988" max="10237" width="11.42578125" style="15"/>
    <col min="10238" max="10238" width="3" style="15" customWidth="1"/>
    <col min="10239" max="10239" width="9.85546875" style="15" customWidth="1"/>
    <col min="10240" max="10243" width="18.7109375" style="15" customWidth="1"/>
    <col min="10244" max="10493" width="11.42578125" style="15"/>
    <col min="10494" max="10494" width="3" style="15" customWidth="1"/>
    <col min="10495" max="10495" width="9.85546875" style="15" customWidth="1"/>
    <col min="10496" max="10499" width="18.7109375" style="15" customWidth="1"/>
    <col min="10500" max="10749" width="11.42578125" style="15"/>
    <col min="10750" max="10750" width="3" style="15" customWidth="1"/>
    <col min="10751" max="10751" width="9.85546875" style="15" customWidth="1"/>
    <col min="10752" max="10755" width="18.7109375" style="15" customWidth="1"/>
    <col min="10756" max="11005" width="11.42578125" style="15"/>
    <col min="11006" max="11006" width="3" style="15" customWidth="1"/>
    <col min="11007" max="11007" width="9.85546875" style="15" customWidth="1"/>
    <col min="11008" max="11011" width="18.7109375" style="15" customWidth="1"/>
    <col min="11012" max="11261" width="11.42578125" style="15"/>
    <col min="11262" max="11262" width="3" style="15" customWidth="1"/>
    <col min="11263" max="11263" width="9.85546875" style="15" customWidth="1"/>
    <col min="11264" max="11267" width="18.7109375" style="15" customWidth="1"/>
    <col min="11268" max="11517" width="11.42578125" style="15"/>
    <col min="11518" max="11518" width="3" style="15" customWidth="1"/>
    <col min="11519" max="11519" width="9.85546875" style="15" customWidth="1"/>
    <col min="11520" max="11523" width="18.7109375" style="15" customWidth="1"/>
    <col min="11524" max="11773" width="11.42578125" style="15"/>
    <col min="11774" max="11774" width="3" style="15" customWidth="1"/>
    <col min="11775" max="11775" width="9.85546875" style="15" customWidth="1"/>
    <col min="11776" max="11779" width="18.7109375" style="15" customWidth="1"/>
    <col min="11780" max="12029" width="11.42578125" style="15"/>
    <col min="12030" max="12030" width="3" style="15" customWidth="1"/>
    <col min="12031" max="12031" width="9.85546875" style="15" customWidth="1"/>
    <col min="12032" max="12035" width="18.7109375" style="15" customWidth="1"/>
    <col min="12036" max="12285" width="11.42578125" style="15"/>
    <col min="12286" max="12286" width="3" style="15" customWidth="1"/>
    <col min="12287" max="12287" width="9.85546875" style="15" customWidth="1"/>
    <col min="12288" max="12291" width="18.7109375" style="15" customWidth="1"/>
    <col min="12292" max="12541" width="11.42578125" style="15"/>
    <col min="12542" max="12542" width="3" style="15" customWidth="1"/>
    <col min="12543" max="12543" width="9.85546875" style="15" customWidth="1"/>
    <col min="12544" max="12547" width="18.7109375" style="15" customWidth="1"/>
    <col min="12548" max="12797" width="11.42578125" style="15"/>
    <col min="12798" max="12798" width="3" style="15" customWidth="1"/>
    <col min="12799" max="12799" width="9.85546875" style="15" customWidth="1"/>
    <col min="12800" max="12803" width="18.7109375" style="15" customWidth="1"/>
    <col min="12804" max="13053" width="11.42578125" style="15"/>
    <col min="13054" max="13054" width="3" style="15" customWidth="1"/>
    <col min="13055" max="13055" width="9.85546875" style="15" customWidth="1"/>
    <col min="13056" max="13059" width="18.7109375" style="15" customWidth="1"/>
    <col min="13060" max="13309" width="11.42578125" style="15"/>
    <col min="13310" max="13310" width="3" style="15" customWidth="1"/>
    <col min="13311" max="13311" width="9.85546875" style="15" customWidth="1"/>
    <col min="13312" max="13315" width="18.7109375" style="15" customWidth="1"/>
    <col min="13316" max="13565" width="11.42578125" style="15"/>
    <col min="13566" max="13566" width="3" style="15" customWidth="1"/>
    <col min="13567" max="13567" width="9.85546875" style="15" customWidth="1"/>
    <col min="13568" max="13571" width="18.7109375" style="15" customWidth="1"/>
    <col min="13572" max="13821" width="11.42578125" style="15"/>
    <col min="13822" max="13822" width="3" style="15" customWidth="1"/>
    <col min="13823" max="13823" width="9.85546875" style="15" customWidth="1"/>
    <col min="13824" max="13827" width="18.7109375" style="15" customWidth="1"/>
    <col min="13828" max="14077" width="11.42578125" style="15"/>
    <col min="14078" max="14078" width="3" style="15" customWidth="1"/>
    <col min="14079" max="14079" width="9.85546875" style="15" customWidth="1"/>
    <col min="14080" max="14083" width="18.7109375" style="15" customWidth="1"/>
    <col min="14084" max="14333" width="11.42578125" style="15"/>
    <col min="14334" max="14334" width="3" style="15" customWidth="1"/>
    <col min="14335" max="14335" width="9.85546875" style="15" customWidth="1"/>
    <col min="14336" max="14339" width="18.7109375" style="15" customWidth="1"/>
    <col min="14340" max="14589" width="11.42578125" style="15"/>
    <col min="14590" max="14590" width="3" style="15" customWidth="1"/>
    <col min="14591" max="14591" width="9.85546875" style="15" customWidth="1"/>
    <col min="14592" max="14595" width="18.7109375" style="15" customWidth="1"/>
    <col min="14596" max="14845" width="11.42578125" style="15"/>
    <col min="14846" max="14846" width="3" style="15" customWidth="1"/>
    <col min="14847" max="14847" width="9.85546875" style="15" customWidth="1"/>
    <col min="14848" max="14851" width="18.7109375" style="15" customWidth="1"/>
    <col min="14852" max="15101" width="11.42578125" style="15"/>
    <col min="15102" max="15102" width="3" style="15" customWidth="1"/>
    <col min="15103" max="15103" width="9.85546875" style="15" customWidth="1"/>
    <col min="15104" max="15107" width="18.7109375" style="15" customWidth="1"/>
    <col min="15108" max="15357" width="11.42578125" style="15"/>
    <col min="15358" max="15358" width="3" style="15" customWidth="1"/>
    <col min="15359" max="15359" width="9.85546875" style="15" customWidth="1"/>
    <col min="15360" max="15363" width="18.7109375" style="15" customWidth="1"/>
    <col min="15364" max="15613" width="11.42578125" style="15"/>
    <col min="15614" max="15614" width="3" style="15" customWidth="1"/>
    <col min="15615" max="15615" width="9.85546875" style="15" customWidth="1"/>
    <col min="15616" max="15619" width="18.7109375" style="15" customWidth="1"/>
    <col min="15620" max="15869" width="11.42578125" style="15"/>
    <col min="15870" max="15870" width="3" style="15" customWidth="1"/>
    <col min="15871" max="15871" width="9.85546875" style="15" customWidth="1"/>
    <col min="15872" max="15875" width="18.7109375" style="15" customWidth="1"/>
    <col min="15876" max="16125" width="11.42578125" style="15"/>
    <col min="16126" max="16126" width="3" style="15" customWidth="1"/>
    <col min="16127" max="16127" width="9.85546875" style="15" customWidth="1"/>
    <col min="16128" max="16131" width="18.7109375" style="15" customWidth="1"/>
    <col min="16132" max="16384" width="11.42578125" style="15"/>
  </cols>
  <sheetData>
    <row r="1" spans="1:7" ht="20.25" customHeight="1" x14ac:dyDescent="0.25">
      <c r="A1" s="193"/>
      <c r="B1" s="155" t="s">
        <v>108</v>
      </c>
      <c r="C1" s="156"/>
      <c r="D1" s="156"/>
      <c r="E1" s="156"/>
      <c r="F1" s="157"/>
      <c r="G1" s="193"/>
    </row>
    <row r="2" spans="1:7" ht="20.25" customHeight="1" thickBot="1" x14ac:dyDescent="0.3">
      <c r="B2" s="164" t="s">
        <v>200</v>
      </c>
      <c r="C2" s="165"/>
      <c r="D2" s="165"/>
      <c r="E2" s="165"/>
      <c r="F2" s="166"/>
    </row>
    <row r="3" spans="1:7" ht="18.75" customHeight="1" thickBot="1" x14ac:dyDescent="0.3">
      <c r="B3" s="181" t="s">
        <v>165</v>
      </c>
      <c r="C3" s="182"/>
      <c r="D3" s="182"/>
      <c r="E3" s="182"/>
      <c r="F3" s="183"/>
    </row>
    <row r="4" spans="1:7" ht="18.75" customHeight="1" thickBot="1" x14ac:dyDescent="0.3">
      <c r="B4" s="181" t="s">
        <v>166</v>
      </c>
      <c r="C4" s="182"/>
      <c r="D4" s="182"/>
      <c r="E4" s="182"/>
      <c r="F4" s="183"/>
    </row>
    <row r="5" spans="1:7" x14ac:dyDescent="0.25">
      <c r="B5" s="31" t="s">
        <v>33</v>
      </c>
      <c r="C5" s="31">
        <v>55</v>
      </c>
      <c r="D5" s="31">
        <v>65</v>
      </c>
      <c r="E5" s="31">
        <v>75</v>
      </c>
      <c r="F5" s="31">
        <v>85</v>
      </c>
    </row>
    <row r="6" spans="1:7" x14ac:dyDescent="0.25">
      <c r="B6" s="16">
        <v>1</v>
      </c>
      <c r="C6" s="16">
        <v>0.99219999999999997</v>
      </c>
      <c r="D6" s="16">
        <v>0.99219999999999997</v>
      </c>
      <c r="E6" s="16">
        <v>0.99319999999999997</v>
      </c>
      <c r="F6" s="17">
        <v>0.99399999999999999</v>
      </c>
    </row>
    <row r="7" spans="1:7" x14ac:dyDescent="0.25">
      <c r="B7" s="16">
        <v>2</v>
      </c>
      <c r="C7" s="16">
        <v>0.98409999999999997</v>
      </c>
      <c r="D7" s="16">
        <v>0.98409999999999997</v>
      </c>
      <c r="E7" s="16">
        <v>0.98629999999999995</v>
      </c>
      <c r="F7" s="17">
        <v>0.98799999999999999</v>
      </c>
    </row>
    <row r="8" spans="1:7" x14ac:dyDescent="0.25">
      <c r="B8" s="16">
        <v>3</v>
      </c>
      <c r="C8" s="16">
        <v>0.97589999999999999</v>
      </c>
      <c r="D8" s="16">
        <v>0.97589999999999999</v>
      </c>
      <c r="E8" s="16">
        <v>0.97919999999999996</v>
      </c>
      <c r="F8" s="16">
        <v>0.98170000000000002</v>
      </c>
    </row>
    <row r="9" spans="1:7" x14ac:dyDescent="0.25">
      <c r="B9" s="16">
        <v>4</v>
      </c>
      <c r="C9" s="16">
        <v>0.96730000000000005</v>
      </c>
      <c r="D9" s="16">
        <v>0.96730000000000005</v>
      </c>
      <c r="E9" s="16">
        <v>0.97189999999999999</v>
      </c>
      <c r="F9" s="16">
        <v>0.97540000000000004</v>
      </c>
    </row>
    <row r="10" spans="1:7" x14ac:dyDescent="0.25">
      <c r="B10" s="16">
        <v>5</v>
      </c>
      <c r="C10" s="16">
        <v>0.95860000000000001</v>
      </c>
      <c r="D10" s="16">
        <v>0.95860000000000001</v>
      </c>
      <c r="E10" s="16">
        <v>0.96440000000000003</v>
      </c>
      <c r="F10" s="16">
        <v>0.96889999999999998</v>
      </c>
    </row>
    <row r="11" spans="1:7" x14ac:dyDescent="0.25">
      <c r="B11" s="16">
        <v>6</v>
      </c>
      <c r="C11" s="16">
        <v>0.9496</v>
      </c>
      <c r="D11" s="16">
        <v>0.9496</v>
      </c>
      <c r="E11" s="16">
        <v>0.95679999999999998</v>
      </c>
      <c r="F11" s="16">
        <v>0.96220000000000006</v>
      </c>
    </row>
    <row r="12" spans="1:7" x14ac:dyDescent="0.25">
      <c r="B12" s="16">
        <v>7</v>
      </c>
      <c r="C12" s="16">
        <v>0.94040000000000001</v>
      </c>
      <c r="D12" s="16">
        <v>0.94040000000000001</v>
      </c>
      <c r="E12" s="17">
        <v>0.94899999999999995</v>
      </c>
      <c r="F12" s="16">
        <v>0.95540000000000003</v>
      </c>
    </row>
    <row r="13" spans="1:7" x14ac:dyDescent="0.25">
      <c r="B13" s="16">
        <v>8</v>
      </c>
      <c r="C13" s="16">
        <v>0.93089999999999995</v>
      </c>
      <c r="D13" s="16">
        <v>0.93089999999999995</v>
      </c>
      <c r="E13" s="17">
        <v>0.94099999999999995</v>
      </c>
      <c r="F13" s="16">
        <v>0.94850000000000001</v>
      </c>
    </row>
    <row r="14" spans="1:7" x14ac:dyDescent="0.25">
      <c r="B14" s="16">
        <v>9</v>
      </c>
      <c r="C14" s="16">
        <v>0.92120000000000002</v>
      </c>
      <c r="D14" s="16">
        <v>0.92120000000000002</v>
      </c>
      <c r="E14" s="16">
        <v>0.93279999999999996</v>
      </c>
      <c r="F14" s="16">
        <v>0.9415</v>
      </c>
    </row>
    <row r="15" spans="1:7" x14ac:dyDescent="0.25">
      <c r="B15" s="16">
        <v>10</v>
      </c>
      <c r="C15" s="16">
        <v>0.91120000000000001</v>
      </c>
      <c r="D15" s="16">
        <v>0.91120000000000001</v>
      </c>
      <c r="E15" s="16">
        <v>0.9244</v>
      </c>
      <c r="F15" s="16">
        <v>0.93430000000000002</v>
      </c>
    </row>
    <row r="16" spans="1:7" x14ac:dyDescent="0.25">
      <c r="B16" s="16">
        <v>11</v>
      </c>
      <c r="C16" s="16">
        <v>0.90110000000000001</v>
      </c>
      <c r="D16" s="16">
        <v>0.90110000000000001</v>
      </c>
      <c r="E16" s="16">
        <v>0.91590000000000005</v>
      </c>
      <c r="F16" s="16">
        <v>0.92689999999999995</v>
      </c>
    </row>
    <row r="17" spans="2:6" x14ac:dyDescent="0.25">
      <c r="B17" s="16">
        <v>12</v>
      </c>
      <c r="C17" s="16">
        <v>0.89070000000000005</v>
      </c>
      <c r="D17" s="16">
        <v>0.89070000000000005</v>
      </c>
      <c r="E17" s="16">
        <v>0.90720000000000001</v>
      </c>
      <c r="F17" s="16">
        <v>0.9194</v>
      </c>
    </row>
    <row r="18" spans="2:6" x14ac:dyDescent="0.25">
      <c r="B18" s="16">
        <v>13</v>
      </c>
      <c r="C18" s="17">
        <v>0.88</v>
      </c>
      <c r="D18" s="17">
        <v>0.88</v>
      </c>
      <c r="E18" s="16">
        <v>0.89829999999999999</v>
      </c>
      <c r="F18" s="16">
        <v>0.91180000000000005</v>
      </c>
    </row>
    <row r="19" spans="2:6" x14ac:dyDescent="0.25">
      <c r="B19" s="16">
        <v>14</v>
      </c>
      <c r="C19" s="16">
        <v>0.86909999999999998</v>
      </c>
      <c r="D19" s="16">
        <v>0.86909999999999998</v>
      </c>
      <c r="E19" s="16">
        <v>0.88919999999999999</v>
      </c>
      <c r="F19" s="16">
        <v>0.90410000000000001</v>
      </c>
    </row>
    <row r="20" spans="2:6" x14ac:dyDescent="0.25">
      <c r="B20" s="16">
        <v>15</v>
      </c>
      <c r="C20" s="17">
        <v>0.85799999999999998</v>
      </c>
      <c r="D20" s="17">
        <v>0.85799999999999998</v>
      </c>
      <c r="E20" s="17">
        <v>0.88</v>
      </c>
      <c r="F20" s="16">
        <v>0.8962</v>
      </c>
    </row>
    <row r="21" spans="2:6" x14ac:dyDescent="0.25">
      <c r="B21" s="16">
        <v>16</v>
      </c>
      <c r="C21" s="16">
        <v>0.84660000000000002</v>
      </c>
      <c r="D21" s="16">
        <v>0.84660000000000002</v>
      </c>
      <c r="E21" s="16">
        <v>0.87060000000000004</v>
      </c>
      <c r="F21" s="16">
        <v>0.88819999999999999</v>
      </c>
    </row>
    <row r="22" spans="2:6" x14ac:dyDescent="0.25">
      <c r="B22" s="16">
        <v>17</v>
      </c>
      <c r="C22" s="17">
        <v>0.83499999999999996</v>
      </c>
      <c r="D22" s="17">
        <v>0.83499999999999996</v>
      </c>
      <c r="E22" s="17">
        <v>0.86099999999999999</v>
      </c>
      <c r="F22" s="17">
        <v>0.88</v>
      </c>
    </row>
    <row r="23" spans="2:6" x14ac:dyDescent="0.25">
      <c r="B23" s="16">
        <v>18</v>
      </c>
      <c r="C23" s="16">
        <v>0.82320000000000004</v>
      </c>
      <c r="D23" s="16">
        <v>0.82320000000000004</v>
      </c>
      <c r="E23" s="16">
        <v>0.85119999999999996</v>
      </c>
      <c r="F23" s="16">
        <v>0.87170000000000003</v>
      </c>
    </row>
    <row r="24" spans="2:6" x14ac:dyDescent="0.25">
      <c r="B24" s="16">
        <v>19</v>
      </c>
      <c r="C24" s="17">
        <v>0.81110000000000004</v>
      </c>
      <c r="D24" s="17">
        <v>0.81110000000000004</v>
      </c>
      <c r="E24" s="17">
        <v>0.84119999999999995</v>
      </c>
      <c r="F24" s="17">
        <v>0.86329999999999996</v>
      </c>
    </row>
    <row r="25" spans="2:6" x14ac:dyDescent="0.25">
      <c r="B25" s="16">
        <v>20</v>
      </c>
      <c r="C25" s="16">
        <v>0.79879999999999995</v>
      </c>
      <c r="D25" s="16">
        <v>0.79879999999999995</v>
      </c>
      <c r="E25" s="16">
        <v>0.83109999999999995</v>
      </c>
      <c r="F25" s="16">
        <v>0.85470000000000002</v>
      </c>
    </row>
    <row r="26" spans="2:6" x14ac:dyDescent="0.25">
      <c r="B26" s="16">
        <v>21</v>
      </c>
      <c r="C26" s="17">
        <v>0.7863</v>
      </c>
      <c r="D26" s="17">
        <v>0.7863</v>
      </c>
      <c r="E26" s="17">
        <v>0.82079999999999997</v>
      </c>
      <c r="F26" s="17">
        <v>0.84599999999999997</v>
      </c>
    </row>
    <row r="27" spans="2:6" x14ac:dyDescent="0.25">
      <c r="B27" s="16">
        <v>22</v>
      </c>
      <c r="C27" s="16">
        <v>0.77349999999999997</v>
      </c>
      <c r="D27" s="16">
        <v>0.77349999999999997</v>
      </c>
      <c r="E27" s="16">
        <v>0.81030000000000002</v>
      </c>
      <c r="F27" s="16">
        <v>0.83709999999999996</v>
      </c>
    </row>
    <row r="28" spans="2:6" x14ac:dyDescent="0.25">
      <c r="B28" s="16">
        <v>23</v>
      </c>
      <c r="C28" s="17">
        <v>0.76049999999999995</v>
      </c>
      <c r="D28" s="17">
        <v>0.76049999999999995</v>
      </c>
      <c r="E28" s="17">
        <v>0.79959999999999998</v>
      </c>
      <c r="F28" s="17">
        <v>0.82809999999999995</v>
      </c>
    </row>
    <row r="29" spans="2:6" x14ac:dyDescent="0.25">
      <c r="B29" s="16">
        <v>24</v>
      </c>
      <c r="C29" s="16">
        <v>0.74719999999999998</v>
      </c>
      <c r="D29" s="16">
        <v>0.74719999999999998</v>
      </c>
      <c r="E29" s="16">
        <v>0.78879999999999995</v>
      </c>
      <c r="F29" s="17">
        <v>0.81899999999999995</v>
      </c>
    </row>
    <row r="30" spans="2:6" x14ac:dyDescent="0.25">
      <c r="B30" s="16">
        <v>25</v>
      </c>
      <c r="C30" s="17">
        <v>0.73370000000000002</v>
      </c>
      <c r="D30" s="17">
        <v>0.73370000000000002</v>
      </c>
      <c r="E30" s="17">
        <v>0.77780000000000005</v>
      </c>
      <c r="F30" s="17">
        <v>0.80969999999999998</v>
      </c>
    </row>
    <row r="31" spans="2:6" x14ac:dyDescent="0.25">
      <c r="B31" s="16">
        <v>26</v>
      </c>
      <c r="C31" s="17">
        <v>0.72</v>
      </c>
      <c r="D31" s="17">
        <v>0.72</v>
      </c>
      <c r="E31" s="16">
        <v>0.76659999999999995</v>
      </c>
      <c r="F31" s="17">
        <v>0.80030000000000001</v>
      </c>
    </row>
    <row r="32" spans="2:6" x14ac:dyDescent="0.25">
      <c r="B32" s="16">
        <v>27</v>
      </c>
      <c r="C32" s="17">
        <v>0.70599999999999996</v>
      </c>
      <c r="D32" s="17">
        <v>0.70599999999999996</v>
      </c>
      <c r="E32" s="17">
        <v>0.75519999999999998</v>
      </c>
      <c r="F32" s="17">
        <v>0.79069999999999996</v>
      </c>
    </row>
    <row r="33" spans="2:6" x14ac:dyDescent="0.25">
      <c r="B33" s="16">
        <v>28</v>
      </c>
      <c r="C33" s="17">
        <v>0.69179999999999997</v>
      </c>
      <c r="D33" s="17">
        <v>0.69179999999999997</v>
      </c>
      <c r="E33" s="16">
        <v>0.74360000000000004</v>
      </c>
      <c r="F33" s="17">
        <v>0.78100000000000003</v>
      </c>
    </row>
    <row r="34" spans="2:6" x14ac:dyDescent="0.25">
      <c r="B34" s="16">
        <v>29</v>
      </c>
      <c r="C34" s="17">
        <v>0.6774</v>
      </c>
      <c r="D34" s="17">
        <v>0.6774</v>
      </c>
      <c r="E34" s="17">
        <v>0.7319</v>
      </c>
      <c r="F34" s="17">
        <v>0.7712</v>
      </c>
    </row>
    <row r="35" spans="2:6" x14ac:dyDescent="0.25">
      <c r="B35" s="16">
        <v>30</v>
      </c>
      <c r="C35" s="17">
        <v>0.66269999999999996</v>
      </c>
      <c r="D35" s="17">
        <v>0.66269999999999996</v>
      </c>
      <c r="E35" s="17">
        <v>0.72</v>
      </c>
      <c r="F35" s="17">
        <v>0.76119999999999999</v>
      </c>
    </row>
    <row r="36" spans="2:6" x14ac:dyDescent="0.25">
      <c r="B36" s="16">
        <v>31</v>
      </c>
      <c r="C36" s="17">
        <v>0.64780000000000004</v>
      </c>
      <c r="D36" s="17">
        <v>0.64780000000000004</v>
      </c>
      <c r="E36" s="17">
        <v>0.70789999999999997</v>
      </c>
      <c r="F36" s="17">
        <v>0.75109999999999999</v>
      </c>
    </row>
    <row r="37" spans="2:6" x14ac:dyDescent="0.25">
      <c r="B37" s="16">
        <v>32</v>
      </c>
      <c r="C37" s="17">
        <v>0.63270000000000004</v>
      </c>
      <c r="D37" s="17">
        <v>0.63270000000000004</v>
      </c>
      <c r="E37" s="17">
        <v>0.6956</v>
      </c>
      <c r="F37" s="17">
        <v>0.7409</v>
      </c>
    </row>
    <row r="38" spans="2:6" x14ac:dyDescent="0.25">
      <c r="B38" s="16">
        <v>33</v>
      </c>
      <c r="C38" s="17">
        <v>0.61729999999999996</v>
      </c>
      <c r="D38" s="17">
        <v>0.61729999999999996</v>
      </c>
      <c r="E38" s="17">
        <v>0.68320000000000003</v>
      </c>
      <c r="F38" s="17">
        <v>0.73050000000000004</v>
      </c>
    </row>
    <row r="39" spans="2:6" x14ac:dyDescent="0.25">
      <c r="B39" s="16">
        <v>34</v>
      </c>
      <c r="C39" s="17">
        <v>0.60170000000000001</v>
      </c>
      <c r="D39" s="17">
        <v>0.60170000000000001</v>
      </c>
      <c r="E39" s="17">
        <v>0.67059999999999997</v>
      </c>
      <c r="F39" s="17">
        <v>0.72</v>
      </c>
    </row>
    <row r="40" spans="2:6" x14ac:dyDescent="0.25">
      <c r="B40" s="16">
        <v>35</v>
      </c>
      <c r="C40" s="17">
        <v>0.58579999999999999</v>
      </c>
      <c r="D40" s="17">
        <v>0.58579999999999999</v>
      </c>
      <c r="E40" s="17">
        <v>0.65780000000000005</v>
      </c>
      <c r="F40" s="17">
        <v>0.70930000000000004</v>
      </c>
    </row>
    <row r="41" spans="2:6" x14ac:dyDescent="0.25">
      <c r="B41" s="16">
        <v>36</v>
      </c>
      <c r="C41" s="17">
        <v>0.56969999999999998</v>
      </c>
      <c r="D41" s="17">
        <v>0.56969999999999998</v>
      </c>
      <c r="E41" s="17">
        <v>0.64480000000000004</v>
      </c>
      <c r="F41" s="17">
        <v>0.69850000000000001</v>
      </c>
    </row>
    <row r="42" spans="2:6" x14ac:dyDescent="0.25">
      <c r="B42" s="16">
        <v>37</v>
      </c>
      <c r="C42" s="17">
        <v>0.5534</v>
      </c>
      <c r="D42" s="17">
        <v>0.5534</v>
      </c>
      <c r="E42" s="17">
        <v>0.63160000000000005</v>
      </c>
      <c r="F42" s="17">
        <v>0.68759999999999999</v>
      </c>
    </row>
    <row r="43" spans="2:6" x14ac:dyDescent="0.25">
      <c r="B43" s="16">
        <v>38</v>
      </c>
      <c r="C43" s="17">
        <v>0.53680000000000005</v>
      </c>
      <c r="D43" s="17">
        <v>0.53680000000000005</v>
      </c>
      <c r="E43" s="17">
        <v>0.61829999999999996</v>
      </c>
      <c r="F43" s="17">
        <v>0.67649999999999999</v>
      </c>
    </row>
    <row r="44" spans="2:6" x14ac:dyDescent="0.25">
      <c r="B44" s="16">
        <v>39</v>
      </c>
      <c r="C44" s="17">
        <v>0.52</v>
      </c>
      <c r="D44" s="17">
        <v>0.52</v>
      </c>
      <c r="E44" s="17">
        <v>0.6048</v>
      </c>
      <c r="F44" s="17">
        <v>0.6653</v>
      </c>
    </row>
    <row r="45" spans="2:6" x14ac:dyDescent="0.25">
      <c r="B45" s="16">
        <v>40</v>
      </c>
      <c r="C45" s="17">
        <v>0.503</v>
      </c>
      <c r="D45" s="17">
        <v>0.503</v>
      </c>
      <c r="E45" s="17">
        <v>0.59109999999999996</v>
      </c>
      <c r="F45" s="17">
        <v>0.65400000000000003</v>
      </c>
    </row>
    <row r="46" spans="2:6" x14ac:dyDescent="0.25">
      <c r="B46" s="16">
        <v>41</v>
      </c>
      <c r="C46" s="17">
        <v>0.48570000000000002</v>
      </c>
      <c r="D46" s="17">
        <v>0.48570000000000002</v>
      </c>
      <c r="E46" s="17">
        <v>0.57720000000000005</v>
      </c>
      <c r="F46" s="17">
        <v>0.64249999999999996</v>
      </c>
    </row>
    <row r="47" spans="2:6" x14ac:dyDescent="0.25">
      <c r="B47" s="16">
        <v>42</v>
      </c>
      <c r="C47" s="17">
        <v>0.46820000000000001</v>
      </c>
      <c r="D47" s="17">
        <v>0.46820000000000001</v>
      </c>
      <c r="E47" s="17">
        <v>0.56320000000000003</v>
      </c>
      <c r="F47" s="17">
        <v>0.63090000000000002</v>
      </c>
    </row>
    <row r="48" spans="2:6" x14ac:dyDescent="0.25">
      <c r="B48" s="16">
        <v>43</v>
      </c>
      <c r="C48" s="17">
        <v>0.45040000000000002</v>
      </c>
      <c r="D48" s="17">
        <v>0.45040000000000002</v>
      </c>
      <c r="E48" s="17">
        <v>0.54900000000000004</v>
      </c>
      <c r="F48" s="17">
        <v>0.61909999999999998</v>
      </c>
    </row>
    <row r="49" spans="2:6" x14ac:dyDescent="0.25">
      <c r="B49" s="16">
        <v>44</v>
      </c>
      <c r="C49" s="17">
        <v>0.43240000000000001</v>
      </c>
      <c r="D49" s="17">
        <v>0.43240000000000001</v>
      </c>
      <c r="E49" s="17">
        <v>0.53459999999999996</v>
      </c>
      <c r="F49" s="17">
        <v>0.60719999999999996</v>
      </c>
    </row>
    <row r="50" spans="2:6" x14ac:dyDescent="0.25">
      <c r="B50" s="16">
        <v>45</v>
      </c>
      <c r="C50" s="17">
        <v>0.41420000000000001</v>
      </c>
      <c r="D50" s="17">
        <v>0.41420000000000001</v>
      </c>
      <c r="E50" s="17">
        <v>0.52</v>
      </c>
      <c r="F50" s="17">
        <v>0.59519999999999995</v>
      </c>
    </row>
    <row r="51" spans="2:6" x14ac:dyDescent="0.25">
      <c r="B51" s="16">
        <v>46</v>
      </c>
      <c r="C51" s="17">
        <v>0.3957</v>
      </c>
      <c r="D51" s="17">
        <v>0.3957</v>
      </c>
      <c r="E51" s="17">
        <v>0.50519999999999998</v>
      </c>
      <c r="F51" s="17">
        <v>0.58299999999999996</v>
      </c>
    </row>
    <row r="52" spans="2:6" x14ac:dyDescent="0.25">
      <c r="B52" s="16">
        <v>47</v>
      </c>
      <c r="C52" s="17">
        <v>0.377</v>
      </c>
      <c r="D52" s="17">
        <v>0.377</v>
      </c>
      <c r="E52" s="17">
        <v>0.49030000000000001</v>
      </c>
      <c r="F52" s="17">
        <v>0.57069999999999999</v>
      </c>
    </row>
    <row r="53" spans="2:6" x14ac:dyDescent="0.25">
      <c r="B53" s="16">
        <v>48</v>
      </c>
      <c r="C53" s="17">
        <v>0.35809999999999997</v>
      </c>
      <c r="D53" s="17">
        <v>0.35809999999999997</v>
      </c>
      <c r="E53" s="17">
        <v>0.47520000000000001</v>
      </c>
      <c r="F53" s="17">
        <v>0.55820000000000003</v>
      </c>
    </row>
    <row r="54" spans="2:6" x14ac:dyDescent="0.25">
      <c r="B54" s="16">
        <v>49</v>
      </c>
      <c r="C54" s="17">
        <v>0.33889999999999998</v>
      </c>
      <c r="D54" s="17">
        <v>0.33889999999999998</v>
      </c>
      <c r="E54" s="17">
        <v>0.45989999999999998</v>
      </c>
      <c r="F54" s="17">
        <v>0.54559999999999997</v>
      </c>
    </row>
    <row r="55" spans="2:6" x14ac:dyDescent="0.25">
      <c r="B55" s="16">
        <v>50</v>
      </c>
      <c r="C55" s="17">
        <v>0.31950000000000001</v>
      </c>
      <c r="D55" s="17">
        <v>0.31950000000000001</v>
      </c>
      <c r="E55" s="17">
        <v>0.44440000000000002</v>
      </c>
      <c r="F55" s="17">
        <v>0.53290000000000004</v>
      </c>
    </row>
    <row r="56" spans="2:6" x14ac:dyDescent="0.25">
      <c r="B56" s="16">
        <v>51</v>
      </c>
      <c r="C56" s="17">
        <v>0.2999</v>
      </c>
      <c r="D56" s="17">
        <v>0.2999</v>
      </c>
      <c r="E56" s="17">
        <v>0.42880000000000001</v>
      </c>
      <c r="F56" s="17">
        <v>0.52</v>
      </c>
    </row>
    <row r="57" spans="2:6" x14ac:dyDescent="0.25">
      <c r="B57" s="16">
        <v>52</v>
      </c>
      <c r="C57" s="17">
        <v>0.28000000000000003</v>
      </c>
      <c r="D57" s="17">
        <v>0.28000000000000003</v>
      </c>
      <c r="E57" s="17">
        <v>0.41299999999999998</v>
      </c>
      <c r="F57" s="17">
        <v>0.50700000000000001</v>
      </c>
    </row>
    <row r="58" spans="2:6" x14ac:dyDescent="0.25">
      <c r="B58" s="16">
        <v>53</v>
      </c>
      <c r="C58" s="17">
        <v>0.25990000000000002</v>
      </c>
      <c r="D58" s="17">
        <v>0.25990000000000002</v>
      </c>
      <c r="E58" s="17">
        <v>0.39700000000000002</v>
      </c>
      <c r="F58" s="17">
        <v>0.49380000000000002</v>
      </c>
    </row>
    <row r="59" spans="2:6" x14ac:dyDescent="0.25">
      <c r="B59" s="16">
        <v>54</v>
      </c>
      <c r="C59" s="17">
        <v>0.23949999999999999</v>
      </c>
      <c r="D59" s="17">
        <v>0.23949999999999999</v>
      </c>
      <c r="E59" s="17">
        <v>0.38080000000000003</v>
      </c>
      <c r="F59" s="17">
        <v>0.48060000000000003</v>
      </c>
    </row>
    <row r="60" spans="2:6" x14ac:dyDescent="0.25">
      <c r="B60" s="16">
        <v>55</v>
      </c>
      <c r="C60" s="17">
        <v>0.21890000000000001</v>
      </c>
      <c r="D60" s="17">
        <v>0.21890000000000001</v>
      </c>
      <c r="E60" s="17">
        <v>0.3644</v>
      </c>
      <c r="F60" s="17">
        <v>0.46710000000000002</v>
      </c>
    </row>
    <row r="61" spans="2:6" x14ac:dyDescent="0.25">
      <c r="B61" s="16">
        <v>56</v>
      </c>
      <c r="C61" s="16"/>
      <c r="D61" s="17">
        <v>0.1981</v>
      </c>
      <c r="E61" s="17">
        <v>0.34789999999999999</v>
      </c>
      <c r="F61" s="17">
        <v>0.4536</v>
      </c>
    </row>
    <row r="62" spans="2:6" x14ac:dyDescent="0.25">
      <c r="B62" s="16">
        <v>57</v>
      </c>
      <c r="C62" s="16"/>
      <c r="D62" s="17">
        <v>0.17699999999999999</v>
      </c>
      <c r="E62" s="17">
        <v>0.33119999999999999</v>
      </c>
      <c r="F62" s="17">
        <v>0.43990000000000001</v>
      </c>
    </row>
    <row r="63" spans="2:6" x14ac:dyDescent="0.25">
      <c r="B63" s="16">
        <v>58</v>
      </c>
      <c r="C63" s="16"/>
      <c r="D63" s="17">
        <v>0.15570000000000001</v>
      </c>
      <c r="E63" s="17">
        <v>0.31430000000000002</v>
      </c>
      <c r="F63" s="17">
        <v>0.42599999999999999</v>
      </c>
    </row>
    <row r="64" spans="2:6" x14ac:dyDescent="0.25">
      <c r="B64" s="16">
        <v>59</v>
      </c>
      <c r="C64" s="16"/>
      <c r="D64" s="17">
        <v>0.13420000000000001</v>
      </c>
      <c r="E64" s="17">
        <v>0.29720000000000002</v>
      </c>
      <c r="F64" s="17">
        <v>0.41199999999999998</v>
      </c>
    </row>
    <row r="65" spans="2:6" x14ac:dyDescent="0.25">
      <c r="B65" s="16">
        <v>60</v>
      </c>
      <c r="C65" s="16"/>
      <c r="D65" s="17">
        <v>0.1124</v>
      </c>
      <c r="E65" s="17">
        <v>0.28000000000000003</v>
      </c>
      <c r="F65" s="17">
        <v>0.39789999999999998</v>
      </c>
    </row>
    <row r="66" spans="2:6" x14ac:dyDescent="0.25">
      <c r="B66" s="16">
        <v>61</v>
      </c>
      <c r="C66" s="16"/>
      <c r="D66" s="17">
        <v>9.0399999999999994E-2</v>
      </c>
      <c r="E66" s="17">
        <v>0.2626</v>
      </c>
      <c r="F66" s="17">
        <v>0.38369999999999999</v>
      </c>
    </row>
    <row r="67" spans="2:6" x14ac:dyDescent="0.25">
      <c r="B67" s="16">
        <v>62</v>
      </c>
      <c r="C67" s="16"/>
      <c r="D67" s="17">
        <v>6.8199999999999997E-2</v>
      </c>
      <c r="E67" s="17">
        <v>0.245</v>
      </c>
      <c r="F67" s="17">
        <v>0.36930000000000002</v>
      </c>
    </row>
    <row r="68" spans="2:6" x14ac:dyDescent="0.25">
      <c r="B68" s="16">
        <v>63</v>
      </c>
      <c r="C68" s="16"/>
      <c r="D68" s="17">
        <v>4.5699999999999998E-2</v>
      </c>
      <c r="E68" s="17">
        <v>0.22720000000000001</v>
      </c>
      <c r="F68" s="17">
        <v>0.35470000000000002</v>
      </c>
    </row>
    <row r="69" spans="2:6" x14ac:dyDescent="0.25">
      <c r="B69" s="16">
        <v>64</v>
      </c>
      <c r="C69" s="16"/>
      <c r="D69" s="17">
        <v>2.3E-2</v>
      </c>
      <c r="E69" s="17">
        <v>0.2092</v>
      </c>
      <c r="F69" s="17">
        <v>0.34010000000000001</v>
      </c>
    </row>
    <row r="70" spans="2:6" x14ac:dyDescent="0.25">
      <c r="B70" s="16">
        <v>65</v>
      </c>
      <c r="C70" s="16"/>
      <c r="D70" s="17">
        <v>0</v>
      </c>
      <c r="E70" s="17">
        <v>0.19109999999999999</v>
      </c>
      <c r="F70" s="17">
        <v>0.32529999999999998</v>
      </c>
    </row>
    <row r="71" spans="2:6" x14ac:dyDescent="0.25">
      <c r="B71" s="16">
        <v>66</v>
      </c>
      <c r="C71" s="16"/>
      <c r="D71" s="16"/>
      <c r="E71" s="17">
        <v>0.17180000000000001</v>
      </c>
      <c r="F71" s="17">
        <v>0.31159999999999999</v>
      </c>
    </row>
    <row r="72" spans="2:6" x14ac:dyDescent="0.25">
      <c r="B72" s="16">
        <v>67</v>
      </c>
      <c r="C72" s="16"/>
      <c r="D72" s="16"/>
      <c r="E72" s="17">
        <v>0.15429999999999999</v>
      </c>
      <c r="F72" s="17">
        <v>0.29520000000000002</v>
      </c>
    </row>
    <row r="73" spans="2:6" x14ac:dyDescent="0.25">
      <c r="B73" s="16">
        <v>68</v>
      </c>
      <c r="C73" s="16"/>
      <c r="D73" s="16"/>
      <c r="E73" s="17">
        <v>0.1356</v>
      </c>
      <c r="F73" s="17">
        <v>0.28000000000000003</v>
      </c>
    </row>
    <row r="74" spans="2:6" x14ac:dyDescent="0.25">
      <c r="B74" s="16">
        <v>69</v>
      </c>
      <c r="C74" s="16"/>
      <c r="D74" s="16"/>
      <c r="E74" s="17">
        <v>0.1168</v>
      </c>
      <c r="F74" s="17">
        <v>0.2646</v>
      </c>
    </row>
    <row r="75" spans="2:6" x14ac:dyDescent="0.25">
      <c r="B75" s="16">
        <v>70</v>
      </c>
      <c r="C75" s="16"/>
      <c r="D75" s="16"/>
      <c r="E75" s="17">
        <v>9.7799999999999998E-2</v>
      </c>
      <c r="F75" s="17">
        <v>0.24909999999999999</v>
      </c>
    </row>
    <row r="76" spans="2:6" x14ac:dyDescent="0.25">
      <c r="B76" s="16">
        <v>71</v>
      </c>
      <c r="C76" s="16"/>
      <c r="D76" s="16"/>
      <c r="E76" s="17">
        <v>7.8600000000000003E-2</v>
      </c>
      <c r="F76" s="17">
        <v>0.23350000000000001</v>
      </c>
    </row>
    <row r="77" spans="2:6" x14ac:dyDescent="0.25">
      <c r="B77" s="16">
        <v>72</v>
      </c>
      <c r="C77" s="16"/>
      <c r="D77" s="16"/>
      <c r="E77" s="17">
        <v>5.9200000000000003E-2</v>
      </c>
      <c r="F77" s="17">
        <v>0.2177</v>
      </c>
    </row>
    <row r="78" spans="2:6" x14ac:dyDescent="0.25">
      <c r="B78" s="16">
        <v>73</v>
      </c>
      <c r="C78" s="16"/>
      <c r="D78" s="16"/>
      <c r="E78" s="17">
        <v>3.9600000000000003E-2</v>
      </c>
      <c r="F78" s="17">
        <v>0.20180000000000001</v>
      </c>
    </row>
    <row r="79" spans="2:6" x14ac:dyDescent="0.25">
      <c r="B79" s="16">
        <v>74</v>
      </c>
      <c r="C79" s="16"/>
      <c r="D79" s="16"/>
      <c r="E79" s="17">
        <v>1.9900000000000001E-2</v>
      </c>
      <c r="F79" s="17">
        <v>0.1857</v>
      </c>
    </row>
    <row r="80" spans="2:6" x14ac:dyDescent="0.25">
      <c r="B80" s="16">
        <v>75</v>
      </c>
      <c r="C80" s="16"/>
      <c r="D80" s="16"/>
      <c r="E80" s="17">
        <v>0</v>
      </c>
      <c r="F80" s="17">
        <v>0.1696</v>
      </c>
    </row>
    <row r="81" spans="2:6" x14ac:dyDescent="0.25">
      <c r="B81" s="16">
        <v>76</v>
      </c>
      <c r="C81" s="16"/>
      <c r="D81" s="16"/>
      <c r="E81" s="16"/>
      <c r="F81" s="17">
        <v>0.1532</v>
      </c>
    </row>
    <row r="82" spans="2:6" x14ac:dyDescent="0.25">
      <c r="B82" s="16">
        <v>77</v>
      </c>
      <c r="C82" s="16"/>
      <c r="D82" s="16"/>
      <c r="E82" s="16"/>
      <c r="F82" s="17">
        <v>0.13669999999999999</v>
      </c>
    </row>
    <row r="83" spans="2:6" x14ac:dyDescent="0.25">
      <c r="B83" s="16">
        <v>78</v>
      </c>
      <c r="C83" s="16"/>
      <c r="D83" s="16"/>
      <c r="E83" s="16"/>
      <c r="F83" s="17">
        <v>0.1201</v>
      </c>
    </row>
    <row r="84" spans="2:6" x14ac:dyDescent="0.25">
      <c r="B84" s="16">
        <v>79</v>
      </c>
      <c r="C84" s="16"/>
      <c r="D84" s="16"/>
      <c r="E84" s="16"/>
      <c r="F84" s="17">
        <v>0.10340000000000001</v>
      </c>
    </row>
    <row r="85" spans="2:6" x14ac:dyDescent="0.25">
      <c r="B85" s="16">
        <v>80</v>
      </c>
      <c r="C85" s="16"/>
      <c r="D85" s="16"/>
      <c r="E85" s="16"/>
      <c r="F85" s="17">
        <v>8.6499999999999994E-2</v>
      </c>
    </row>
    <row r="86" spans="2:6" x14ac:dyDescent="0.25">
      <c r="B86" s="16">
        <v>81</v>
      </c>
      <c r="C86" s="16"/>
      <c r="D86" s="16"/>
      <c r="E86" s="16"/>
      <c r="F86" s="17">
        <v>6.9599999999999995E-2</v>
      </c>
    </row>
    <row r="87" spans="2:6" x14ac:dyDescent="0.25">
      <c r="B87" s="16">
        <v>82</v>
      </c>
      <c r="C87" s="16"/>
      <c r="D87" s="16"/>
      <c r="E87" s="16"/>
      <c r="F87" s="17">
        <v>5.2299999999999999E-2</v>
      </c>
    </row>
    <row r="88" spans="2:6" x14ac:dyDescent="0.25">
      <c r="B88" s="16">
        <v>83</v>
      </c>
      <c r="C88" s="16"/>
      <c r="D88" s="16"/>
      <c r="E88" s="16"/>
      <c r="F88" s="17">
        <v>3.5000000000000003E-2</v>
      </c>
    </row>
    <row r="89" spans="2:6" x14ac:dyDescent="0.25">
      <c r="B89" s="16">
        <v>84</v>
      </c>
      <c r="C89" s="16"/>
      <c r="D89" s="16"/>
      <c r="E89" s="16"/>
      <c r="F89" s="17">
        <v>1.7600000000000001E-2</v>
      </c>
    </row>
    <row r="90" spans="2:6" x14ac:dyDescent="0.25">
      <c r="B90" s="16">
        <v>85</v>
      </c>
      <c r="C90" s="16"/>
      <c r="D90" s="16"/>
      <c r="E90" s="16"/>
      <c r="F90" s="17">
        <v>0</v>
      </c>
    </row>
    <row r="91" spans="2:6" x14ac:dyDescent="0.25">
      <c r="B91" s="175" t="s">
        <v>213</v>
      </c>
      <c r="C91" s="176"/>
      <c r="D91" s="176"/>
      <c r="E91" s="176"/>
      <c r="F91" s="177"/>
    </row>
    <row r="92" spans="2:6" x14ac:dyDescent="0.25">
      <c r="B92" s="178" t="s">
        <v>192</v>
      </c>
      <c r="C92" s="179"/>
      <c r="D92" s="179"/>
      <c r="E92" s="179"/>
      <c r="F92" s="180"/>
    </row>
  </sheetData>
  <mergeCells count="6">
    <mergeCell ref="B91:F91"/>
    <mergeCell ref="B92:F92"/>
    <mergeCell ref="B1:F1"/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6"/>
  <sheetViews>
    <sheetView tabSelected="1" view="pageBreakPreview" zoomScale="110" zoomScaleNormal="100" zoomScaleSheetLayoutView="110" workbookViewId="0">
      <selection activeCell="C4" sqref="C4:D5"/>
    </sheetView>
  </sheetViews>
  <sheetFormatPr baseColWidth="10" defaultRowHeight="13.5" x14ac:dyDescent="0.25"/>
  <cols>
    <col min="1" max="1" width="9.7109375" style="15" customWidth="1"/>
    <col min="2" max="2" width="8.85546875" style="15" customWidth="1"/>
    <col min="3" max="3" width="9.140625" style="15" customWidth="1"/>
    <col min="4" max="4" width="9" style="15" customWidth="1"/>
    <col min="5" max="5" width="9.42578125" style="15" customWidth="1"/>
    <col min="6" max="6" width="9.7109375" style="15" customWidth="1"/>
    <col min="7" max="7" width="8.85546875" style="15" customWidth="1"/>
    <col min="8" max="8" width="12" style="15" customWidth="1"/>
    <col min="9" max="9" width="11.28515625" style="15" customWidth="1"/>
    <col min="10" max="10" width="10.140625" style="15" customWidth="1"/>
    <col min="11" max="11" width="8.85546875" style="38" customWidth="1"/>
    <col min="12" max="12" width="7.85546875" style="18" customWidth="1"/>
    <col min="13" max="16384" width="11.42578125" style="15"/>
  </cols>
  <sheetData>
    <row r="1" spans="1:12" ht="20.25" customHeight="1" x14ac:dyDescent="0.25">
      <c r="A1" s="184" t="s">
        <v>108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ht="20.25" customHeight="1" thickBot="1" x14ac:dyDescent="0.3">
      <c r="A2" s="187" t="s">
        <v>201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" customHeight="1" x14ac:dyDescent="0.25">
      <c r="A3" s="190" t="s">
        <v>198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25.5" x14ac:dyDescent="0.25">
      <c r="A4" s="70" t="s">
        <v>208</v>
      </c>
      <c r="B4" s="71" t="s">
        <v>186</v>
      </c>
      <c r="C4" s="72" t="s">
        <v>187</v>
      </c>
      <c r="D4" s="72" t="s">
        <v>188</v>
      </c>
      <c r="E4" s="72" t="s">
        <v>189</v>
      </c>
      <c r="F4" s="72" t="s">
        <v>194</v>
      </c>
      <c r="G4" s="72" t="s">
        <v>195</v>
      </c>
      <c r="H4" s="72" t="s">
        <v>196</v>
      </c>
      <c r="I4" s="72" t="s">
        <v>197</v>
      </c>
      <c r="J4" s="73" t="s">
        <v>190</v>
      </c>
      <c r="K4" s="32"/>
      <c r="L4" s="33"/>
    </row>
    <row r="5" spans="1:12" x14ac:dyDescent="0.25">
      <c r="A5" s="74"/>
      <c r="B5" s="75">
        <v>1</v>
      </c>
      <c r="C5" s="75">
        <f>1-0.0032</f>
        <v>0.99680000000000002</v>
      </c>
      <c r="D5" s="75">
        <f>1-0.0252</f>
        <v>0.9748</v>
      </c>
      <c r="E5" s="75">
        <f>1-0.0809</f>
        <v>0.91910000000000003</v>
      </c>
      <c r="F5" s="75">
        <f>1-0.1801</f>
        <v>0.81989999999999996</v>
      </c>
      <c r="G5" s="75">
        <f>1-0.332</f>
        <v>0.66799999999999993</v>
      </c>
      <c r="H5" s="75">
        <f>1-0.526</f>
        <v>0.47399999999999998</v>
      </c>
      <c r="I5" s="75">
        <f>1-0.752</f>
        <v>0.248</v>
      </c>
      <c r="J5" s="75">
        <v>0.1</v>
      </c>
      <c r="K5" s="69" t="s">
        <v>185</v>
      </c>
      <c r="L5" s="68">
        <v>65</v>
      </c>
    </row>
    <row r="6" spans="1:12" x14ac:dyDescent="0.25">
      <c r="A6" s="46">
        <v>0</v>
      </c>
      <c r="B6" s="47">
        <v>1</v>
      </c>
      <c r="C6" s="48">
        <v>0.99</v>
      </c>
      <c r="D6" s="48">
        <v>0.97499999999999998</v>
      </c>
      <c r="E6" s="48">
        <v>0.92</v>
      </c>
      <c r="F6" s="48">
        <v>0.82</v>
      </c>
      <c r="G6" s="48">
        <v>0.66</v>
      </c>
      <c r="H6" s="48">
        <v>0.47</v>
      </c>
      <c r="I6" s="48">
        <v>0.25</v>
      </c>
      <c r="J6" s="48">
        <v>0.13500000000000001</v>
      </c>
      <c r="K6" s="49"/>
      <c r="L6" s="67"/>
    </row>
    <row r="7" spans="1:12" x14ac:dyDescent="0.25">
      <c r="A7" s="46">
        <v>1</v>
      </c>
      <c r="B7" s="17">
        <f>(1-(A7/L7)^1.4)*1</f>
        <v>0.99710318139767862</v>
      </c>
      <c r="C7" s="17">
        <f>(1-(A7/L7)^1.4)*0.99</f>
        <v>0.98713214958370177</v>
      </c>
      <c r="D7" s="17">
        <f>(1-(K7/L7)^1.4)*0.975</f>
        <v>0.97217560186273666</v>
      </c>
      <c r="E7" s="17">
        <f>(1-((K7/L7)^1.4))*0.92</f>
        <v>0.91733492688586438</v>
      </c>
      <c r="F7" s="17">
        <f>(1-((K7/L7)^1.4))*0.82</f>
        <v>0.81762460874609644</v>
      </c>
      <c r="G7" s="17">
        <v>0.65810000000000002</v>
      </c>
      <c r="H7" s="17">
        <f>(1-((K7/L7)^1.4))*0.47</f>
        <v>0.46863849525690893</v>
      </c>
      <c r="I7" s="17">
        <f>(1-(K7/L7)^1.4)*0.25</f>
        <v>0.24927579534941965</v>
      </c>
      <c r="J7" s="17">
        <f>(1-((A7/L7)^1.4))*0.135</f>
        <v>0.13460892948868663</v>
      </c>
      <c r="K7" s="50">
        <v>1</v>
      </c>
      <c r="L7" s="34">
        <v>65</v>
      </c>
    </row>
    <row r="8" spans="1:12" x14ac:dyDescent="0.25">
      <c r="A8" s="46">
        <v>2</v>
      </c>
      <c r="B8" s="17">
        <f>(1-(A8/L8)^1.4)*1</f>
        <v>0.99235524987632573</v>
      </c>
      <c r="C8" s="17">
        <f>(1-(A8/L8)^1.4)*0.99</f>
        <v>0.98243169737756242</v>
      </c>
      <c r="D8" s="17">
        <f>(1-(K8/L8)^1.4)*0.975</f>
        <v>0.96754636862941756</v>
      </c>
      <c r="E8" s="17">
        <f t="shared" ref="E8:E55" si="0">(1-((K8/L8)^1.4))*0.92</f>
        <v>0.91296682988621969</v>
      </c>
      <c r="F8" s="17">
        <f t="shared" ref="F8:F56" si="1">(1-((K8/L8)^1.4))*0.82</f>
        <v>0.81373130489858703</v>
      </c>
      <c r="G8" s="17">
        <v>0.65739999999999998</v>
      </c>
      <c r="H8" s="17">
        <f t="shared" ref="H8:H56" si="2">(1-((K8/L8)^1.4))*0.47</f>
        <v>0.46640696744187304</v>
      </c>
      <c r="I8" s="17">
        <f>(1-(K8/L8)^1.4)*0.25</f>
        <v>0.24808881246908143</v>
      </c>
      <c r="J8" s="17">
        <f>(1-((A8/L8)^1.4))*0.135</f>
        <v>0.13396795873330397</v>
      </c>
      <c r="K8" s="51">
        <v>2</v>
      </c>
      <c r="L8" s="35">
        <v>65</v>
      </c>
    </row>
    <row r="9" spans="1:12" x14ac:dyDescent="0.25">
      <c r="A9" s="46">
        <v>3</v>
      </c>
      <c r="B9" s="17">
        <f>(1-(A9/L9)^1.4)*1</f>
        <v>0.98651375462065571</v>
      </c>
      <c r="C9" s="17">
        <f>(1-(A9/L9)^1.4)*0.99</f>
        <v>0.97664861707444917</v>
      </c>
      <c r="D9" s="17">
        <f t="shared" ref="D9:D56" si="3">(1-(K9/L9)^1.4)*0.975</f>
        <v>0.96185091075513929</v>
      </c>
      <c r="E9" s="17">
        <f t="shared" si="0"/>
        <v>0.90759265425100333</v>
      </c>
      <c r="F9" s="17">
        <f t="shared" si="1"/>
        <v>0.80894127878893762</v>
      </c>
      <c r="G9" s="17">
        <v>0.65190000000000003</v>
      </c>
      <c r="H9" s="17">
        <f t="shared" si="2"/>
        <v>0.46366146467170816</v>
      </c>
      <c r="I9" s="17">
        <f>(1-(K9/L9)^1.4)*0.25</f>
        <v>0.24662843865516393</v>
      </c>
      <c r="J9" s="17">
        <f t="shared" ref="J9:J56" si="4">(1-((A9/L9)^1.4))*0.135</f>
        <v>0.13317935687378854</v>
      </c>
      <c r="K9" s="51">
        <v>3</v>
      </c>
      <c r="L9" s="35">
        <v>65</v>
      </c>
    </row>
    <row r="10" spans="1:12" x14ac:dyDescent="0.25">
      <c r="A10" s="46">
        <v>4</v>
      </c>
      <c r="B10" s="17">
        <f>(1-(A10/L10)^1.4)*1</f>
        <v>0.97982538347185943</v>
      </c>
      <c r="C10" s="17">
        <f t="shared" ref="C10:C47" si="5">(1-(A10/L10)^1.4)*0.99</f>
        <v>0.97002712963714088</v>
      </c>
      <c r="D10" s="17">
        <f t="shared" si="3"/>
        <v>0.95532974888506295</v>
      </c>
      <c r="E10" s="17">
        <f t="shared" si="0"/>
        <v>0.90143935279411069</v>
      </c>
      <c r="F10" s="17">
        <f t="shared" si="1"/>
        <v>0.80345681444692474</v>
      </c>
      <c r="G10" s="17">
        <v>0.6462</v>
      </c>
      <c r="H10" s="17">
        <f t="shared" si="2"/>
        <v>0.4605179302317739</v>
      </c>
      <c r="I10" s="17">
        <f t="shared" ref="I10:I32" si="6">(1-(K10/L10)^1.4)*0.25</f>
        <v>0.24495634586796486</v>
      </c>
      <c r="J10" s="17">
        <f t="shared" si="4"/>
        <v>0.13227642676870102</v>
      </c>
      <c r="K10" s="51">
        <v>4</v>
      </c>
      <c r="L10" s="35">
        <v>65</v>
      </c>
    </row>
    <row r="11" spans="1:12" x14ac:dyDescent="0.25">
      <c r="A11" s="46">
        <v>5</v>
      </c>
      <c r="B11" s="17">
        <f>(1-(A11/L11)^1.4)*1</f>
        <v>0.97242729928972738</v>
      </c>
      <c r="C11" s="17">
        <f t="shared" si="5"/>
        <v>0.96270302629683013</v>
      </c>
      <c r="D11" s="17">
        <f t="shared" si="3"/>
        <v>0.94811661680748416</v>
      </c>
      <c r="E11" s="17">
        <f t="shared" si="0"/>
        <v>0.89463311534654921</v>
      </c>
      <c r="F11" s="17">
        <f t="shared" si="1"/>
        <v>0.79739038541757645</v>
      </c>
      <c r="G11" s="17">
        <v>0.64029999999999998</v>
      </c>
      <c r="H11" s="17">
        <f t="shared" si="2"/>
        <v>0.45704083066617185</v>
      </c>
      <c r="I11" s="17">
        <f t="shared" si="6"/>
        <v>0.24310682482243184</v>
      </c>
      <c r="J11" s="17">
        <f t="shared" si="4"/>
        <v>0.13127768540411319</v>
      </c>
      <c r="K11" s="51">
        <v>5</v>
      </c>
      <c r="L11" s="35">
        <v>65</v>
      </c>
    </row>
    <row r="12" spans="1:12" x14ac:dyDescent="0.25">
      <c r="A12" s="46">
        <v>6</v>
      </c>
      <c r="B12" s="17">
        <f t="shared" ref="B12:B19" si="7">(1-(A12/L12)^1.4)*1</f>
        <v>0.96440958507066155</v>
      </c>
      <c r="C12" s="17">
        <f t="shared" si="5"/>
        <v>0.95476548921995497</v>
      </c>
      <c r="D12" s="17">
        <f t="shared" si="3"/>
        <v>0.94029934544389504</v>
      </c>
      <c r="E12" s="17">
        <f t="shared" si="0"/>
        <v>0.88725681826500868</v>
      </c>
      <c r="F12" s="17">
        <f t="shared" si="1"/>
        <v>0.79081585975794244</v>
      </c>
      <c r="G12" s="17">
        <v>0.63429999999999997</v>
      </c>
      <c r="H12" s="17">
        <f t="shared" si="2"/>
        <v>0.45327250498321092</v>
      </c>
      <c r="I12" s="17">
        <f t="shared" si="6"/>
        <v>0.24110239626766539</v>
      </c>
      <c r="J12" s="17">
        <f t="shared" si="4"/>
        <v>0.13019529398453933</v>
      </c>
      <c r="K12" s="51">
        <v>6</v>
      </c>
      <c r="L12" s="35">
        <v>65</v>
      </c>
    </row>
    <row r="13" spans="1:12" x14ac:dyDescent="0.25">
      <c r="A13" s="46">
        <v>7</v>
      </c>
      <c r="B13" s="17">
        <f t="shared" si="7"/>
        <v>0.95583700108810132</v>
      </c>
      <c r="C13" s="17">
        <f t="shared" si="5"/>
        <v>0.94627863107722032</v>
      </c>
      <c r="D13" s="17">
        <f t="shared" si="3"/>
        <v>0.93194107606089882</v>
      </c>
      <c r="E13" s="17">
        <f t="shared" si="0"/>
        <v>0.8793700410010532</v>
      </c>
      <c r="F13" s="17">
        <f t="shared" si="1"/>
        <v>0.78378634089224308</v>
      </c>
      <c r="G13" s="17">
        <v>0.62819999999999998</v>
      </c>
      <c r="H13" s="17">
        <f t="shared" si="2"/>
        <v>0.4492433905114076</v>
      </c>
      <c r="I13" s="17">
        <f t="shared" si="6"/>
        <v>0.23895925027202533</v>
      </c>
      <c r="J13" s="17">
        <f t="shared" si="4"/>
        <v>0.12903799514689368</v>
      </c>
      <c r="K13" s="51">
        <v>7</v>
      </c>
      <c r="L13" s="35">
        <v>65</v>
      </c>
    </row>
    <row r="14" spans="1:12" x14ac:dyDescent="0.25">
      <c r="A14" s="46">
        <v>8</v>
      </c>
      <c r="B14" s="17">
        <f t="shared" si="7"/>
        <v>0.94675886778861795</v>
      </c>
      <c r="C14" s="17">
        <f t="shared" si="5"/>
        <v>0.93729127911073173</v>
      </c>
      <c r="D14" s="17">
        <f t="shared" si="3"/>
        <v>0.92308989609390246</v>
      </c>
      <c r="E14" s="17">
        <f t="shared" si="0"/>
        <v>0.87101815836552854</v>
      </c>
      <c r="F14" s="17">
        <f t="shared" si="1"/>
        <v>0.77634227158666669</v>
      </c>
      <c r="G14" s="17">
        <v>0.62180000000000002</v>
      </c>
      <c r="H14" s="17">
        <f t="shared" si="2"/>
        <v>0.44497666786065043</v>
      </c>
      <c r="I14" s="17">
        <f t="shared" si="6"/>
        <v>0.23668971694715449</v>
      </c>
      <c r="J14" s="17">
        <f t="shared" si="4"/>
        <v>0.12781244715146342</v>
      </c>
      <c r="K14" s="51">
        <v>8</v>
      </c>
      <c r="L14" s="35">
        <v>65</v>
      </c>
    </row>
    <row r="15" spans="1:12" x14ac:dyDescent="0.25">
      <c r="A15" s="46">
        <v>9</v>
      </c>
      <c r="B15" s="17">
        <f t="shared" si="7"/>
        <v>0.93721428939798412</v>
      </c>
      <c r="C15" s="17">
        <f t="shared" si="5"/>
        <v>0.92784214650400432</v>
      </c>
      <c r="D15" s="17">
        <f t="shared" si="3"/>
        <v>0.91378393216303455</v>
      </c>
      <c r="E15" s="17">
        <f t="shared" si="0"/>
        <v>0.86223714624614545</v>
      </c>
      <c r="F15" s="17">
        <f t="shared" si="1"/>
        <v>0.76851571730634693</v>
      </c>
      <c r="G15" s="17">
        <v>0.61539999999999995</v>
      </c>
      <c r="H15" s="17">
        <f t="shared" si="2"/>
        <v>0.44049071601705253</v>
      </c>
      <c r="I15" s="17">
        <f t="shared" si="6"/>
        <v>0.23430357234949603</v>
      </c>
      <c r="J15" s="17">
        <f>(1-((A15/L15)^1.4))*0.135</f>
        <v>0.12652392906872786</v>
      </c>
      <c r="K15" s="51">
        <v>9</v>
      </c>
      <c r="L15" s="35">
        <v>65</v>
      </c>
    </row>
    <row r="16" spans="1:12" x14ac:dyDescent="0.25">
      <c r="A16" s="46">
        <v>10</v>
      </c>
      <c r="B16" s="17">
        <f t="shared" si="7"/>
        <v>0.92723520658284386</v>
      </c>
      <c r="C16" s="17">
        <f t="shared" si="5"/>
        <v>0.91796285451701543</v>
      </c>
      <c r="D16" s="17">
        <f t="shared" si="3"/>
        <v>0.90405432641827277</v>
      </c>
      <c r="E16" s="17">
        <f t="shared" si="0"/>
        <v>0.85305639005621636</v>
      </c>
      <c r="F16" s="17">
        <f t="shared" si="1"/>
        <v>0.76033286939793188</v>
      </c>
      <c r="G16" s="17">
        <v>0.60870000000000002</v>
      </c>
      <c r="H16" s="17">
        <f t="shared" si="2"/>
        <v>0.43580054709393656</v>
      </c>
      <c r="I16" s="17">
        <f t="shared" si="6"/>
        <v>0.23180880164571097</v>
      </c>
      <c r="J16" s="17">
        <f t="shared" si="4"/>
        <v>0.12517675288868393</v>
      </c>
      <c r="K16" s="51">
        <v>10</v>
      </c>
      <c r="L16" s="35">
        <v>65</v>
      </c>
    </row>
    <row r="17" spans="1:12" x14ac:dyDescent="0.25">
      <c r="A17" s="46">
        <v>11</v>
      </c>
      <c r="B17" s="17">
        <f t="shared" si="7"/>
        <v>0.916848313916511</v>
      </c>
      <c r="C17" s="17">
        <f>(1-(A17/L17)^1.4)*0.99</f>
        <v>0.90767983077734593</v>
      </c>
      <c r="D17" s="17">
        <f t="shared" si="3"/>
        <v>0.89392710606859815</v>
      </c>
      <c r="E17" s="17">
        <f t="shared" si="0"/>
        <v>0.84350044880319019</v>
      </c>
      <c r="F17" s="17">
        <f t="shared" si="1"/>
        <v>0.75181561741153902</v>
      </c>
      <c r="G17" s="17">
        <v>0.60189999999999999</v>
      </c>
      <c r="H17" s="17">
        <f t="shared" si="2"/>
        <v>0.43091870754076017</v>
      </c>
      <c r="I17" s="17">
        <f t="shared" si="6"/>
        <v>0.22921207847912775</v>
      </c>
      <c r="J17" s="17">
        <f t="shared" si="4"/>
        <v>0.12377452237872899</v>
      </c>
      <c r="K17" s="51">
        <v>11</v>
      </c>
      <c r="L17" s="35">
        <v>65</v>
      </c>
    </row>
    <row r="18" spans="1:12" x14ac:dyDescent="0.25">
      <c r="A18" s="46">
        <v>12</v>
      </c>
      <c r="B18" s="17">
        <f t="shared" si="7"/>
        <v>0.90607633190609638</v>
      </c>
      <c r="C18" s="17">
        <f t="shared" si="5"/>
        <v>0.89701556858703535</v>
      </c>
      <c r="D18" s="17">
        <f t="shared" si="3"/>
        <v>0.88342442360844398</v>
      </c>
      <c r="E18" s="17">
        <f t="shared" si="0"/>
        <v>0.83359022535360872</v>
      </c>
      <c r="F18" s="17">
        <f t="shared" si="1"/>
        <v>0.742982592162999</v>
      </c>
      <c r="G18" s="17">
        <v>0.59499999999999997</v>
      </c>
      <c r="H18" s="17">
        <f t="shared" si="2"/>
        <v>0.42585587599586527</v>
      </c>
      <c r="I18" s="17">
        <f t="shared" si="6"/>
        <v>0.22651908297652409</v>
      </c>
      <c r="J18" s="17">
        <f t="shared" si="4"/>
        <v>0.12232030480732302</v>
      </c>
      <c r="K18" s="51">
        <v>12</v>
      </c>
      <c r="L18" s="35">
        <v>65</v>
      </c>
    </row>
    <row r="19" spans="1:12" x14ac:dyDescent="0.25">
      <c r="A19" s="46">
        <v>13</v>
      </c>
      <c r="B19" s="17">
        <f t="shared" si="7"/>
        <v>0.89493888782384934</v>
      </c>
      <c r="C19" s="17">
        <f t="shared" si="5"/>
        <v>0.88598949894561085</v>
      </c>
      <c r="D19" s="17">
        <f t="shared" si="3"/>
        <v>0.87256541562825307</v>
      </c>
      <c r="E19" s="17">
        <f t="shared" si="0"/>
        <v>0.82334377679794146</v>
      </c>
      <c r="F19" s="17">
        <f t="shared" si="1"/>
        <v>0.7338498880155564</v>
      </c>
      <c r="G19" s="17">
        <v>0.58779999999999999</v>
      </c>
      <c r="H19" s="17">
        <f t="shared" si="2"/>
        <v>0.42062127727720916</v>
      </c>
      <c r="I19" s="17">
        <f t="shared" si="6"/>
        <v>0.22373472195596233</v>
      </c>
      <c r="J19" s="17">
        <f t="shared" si="4"/>
        <v>0.12081674985621967</v>
      </c>
      <c r="K19" s="51">
        <v>13</v>
      </c>
      <c r="L19" s="35">
        <v>65</v>
      </c>
    </row>
    <row r="20" spans="1:12" x14ac:dyDescent="0.25">
      <c r="A20" s="46">
        <v>14</v>
      </c>
      <c r="B20" s="17">
        <f>(1-(A20/L20)^1.4)*1</f>
        <v>0.88345314714458989</v>
      </c>
      <c r="C20" s="17">
        <f t="shared" si="5"/>
        <v>0.87461861567314403</v>
      </c>
      <c r="D20" s="17">
        <f t="shared" si="3"/>
        <v>0.86136681846597507</v>
      </c>
      <c r="E20" s="17">
        <f t="shared" si="0"/>
        <v>0.81277689537302278</v>
      </c>
      <c r="F20" s="17">
        <f t="shared" si="1"/>
        <v>0.72443158065856361</v>
      </c>
      <c r="G20" s="17">
        <v>0.5806</v>
      </c>
      <c r="H20" s="17">
        <f t="shared" si="2"/>
        <v>0.41522297915795725</v>
      </c>
      <c r="I20" s="17">
        <f t="shared" si="6"/>
        <v>0.22086328678614747</v>
      </c>
      <c r="J20" s="17">
        <f t="shared" si="4"/>
        <v>0.11926617486451964</v>
      </c>
      <c r="K20" s="51">
        <v>14</v>
      </c>
      <c r="L20" s="35">
        <v>65</v>
      </c>
    </row>
    <row r="21" spans="1:12" x14ac:dyDescent="0.25">
      <c r="A21" s="46">
        <v>15</v>
      </c>
      <c r="B21" s="17">
        <f>(1-(A21/L21)^1.4)*1</f>
        <v>0.87163427932561177</v>
      </c>
      <c r="C21" s="17">
        <f t="shared" si="5"/>
        <v>0.8629179365323556</v>
      </c>
      <c r="D21" s="17">
        <f t="shared" si="3"/>
        <v>0.84984342234247146</v>
      </c>
      <c r="E21" s="17">
        <f t="shared" si="0"/>
        <v>0.80190353697956285</v>
      </c>
      <c r="F21" s="17">
        <f t="shared" si="1"/>
        <v>0.71474010904700158</v>
      </c>
      <c r="G21" s="17">
        <v>0.57310000000000005</v>
      </c>
      <c r="H21" s="17">
        <f t="shared" si="2"/>
        <v>0.40966811128303748</v>
      </c>
      <c r="I21" s="17">
        <f t="shared" si="6"/>
        <v>0.21790856983140294</v>
      </c>
      <c r="J21" s="17">
        <f>(1-((A21/L21)^1.4))*0.135</f>
        <v>0.1176706277089576</v>
      </c>
      <c r="K21" s="51">
        <v>15</v>
      </c>
      <c r="L21" s="35">
        <v>65</v>
      </c>
    </row>
    <row r="22" spans="1:12" x14ac:dyDescent="0.25">
      <c r="A22" s="46">
        <v>16</v>
      </c>
      <c r="B22" s="17">
        <f t="shared" ref="B22:B27" si="8">(1-(A22/L22)^1.4)*1</f>
        <v>0.85949580973715167</v>
      </c>
      <c r="C22" s="17">
        <f t="shared" si="5"/>
        <v>0.85090085163978013</v>
      </c>
      <c r="D22" s="17">
        <f t="shared" si="3"/>
        <v>0.83800841449372288</v>
      </c>
      <c r="E22" s="17">
        <f t="shared" si="0"/>
        <v>0.79073614495817957</v>
      </c>
      <c r="F22" s="17">
        <f t="shared" si="1"/>
        <v>0.70478656398446438</v>
      </c>
      <c r="G22" s="17">
        <v>0.5655</v>
      </c>
      <c r="H22" s="17">
        <f t="shared" si="2"/>
        <v>0.40396303057646127</v>
      </c>
      <c r="I22" s="17">
        <f t="shared" si="6"/>
        <v>0.21487395243428792</v>
      </c>
      <c r="J22" s="17">
        <f t="shared" si="4"/>
        <v>0.11603193431451549</v>
      </c>
      <c r="K22" s="51">
        <v>16</v>
      </c>
      <c r="L22" s="35">
        <v>65</v>
      </c>
    </row>
    <row r="23" spans="1:12" x14ac:dyDescent="0.25">
      <c r="A23" s="46">
        <v>17</v>
      </c>
      <c r="B23" s="17">
        <f t="shared" si="8"/>
        <v>0.84704989106743633</v>
      </c>
      <c r="C23" s="17">
        <f t="shared" si="5"/>
        <v>0.83857939215676192</v>
      </c>
      <c r="D23" s="17">
        <f t="shared" si="3"/>
        <v>0.82587364379075046</v>
      </c>
      <c r="E23" s="17">
        <f t="shared" si="0"/>
        <v>0.77928589978204144</v>
      </c>
      <c r="F23" s="17">
        <f t="shared" si="1"/>
        <v>0.6945809106752977</v>
      </c>
      <c r="G23" s="17">
        <v>0.55779999999999996</v>
      </c>
      <c r="H23" s="17">
        <f t="shared" si="2"/>
        <v>0.39811344880169508</v>
      </c>
      <c r="I23" s="17">
        <f t="shared" si="6"/>
        <v>0.21176247276685908</v>
      </c>
      <c r="J23" s="17">
        <f t="shared" si="4"/>
        <v>0.11435173529410392</v>
      </c>
      <c r="K23" s="51">
        <v>17</v>
      </c>
      <c r="L23" s="35">
        <v>65</v>
      </c>
    </row>
    <row r="24" spans="1:12" x14ac:dyDescent="0.25">
      <c r="A24" s="46">
        <v>18</v>
      </c>
      <c r="B24" s="17">
        <f t="shared" si="8"/>
        <v>0.83430751635428491</v>
      </c>
      <c r="C24" s="17">
        <f t="shared" si="5"/>
        <v>0.82596444119074208</v>
      </c>
      <c r="D24" s="17">
        <f t="shared" si="3"/>
        <v>0.81344982844542779</v>
      </c>
      <c r="E24" s="17">
        <f t="shared" si="0"/>
        <v>0.7675629150459421</v>
      </c>
      <c r="F24" s="17">
        <f t="shared" si="1"/>
        <v>0.68413216341051353</v>
      </c>
      <c r="G24" s="17">
        <v>0.54990000000000006</v>
      </c>
      <c r="H24" s="17">
        <f t="shared" si="2"/>
        <v>0.39212453268651387</v>
      </c>
      <c r="I24" s="17">
        <f t="shared" si="6"/>
        <v>0.20857687908857123</v>
      </c>
      <c r="J24" s="17">
        <f t="shared" si="4"/>
        <v>0.11263151470782846</v>
      </c>
      <c r="K24" s="51">
        <v>18</v>
      </c>
      <c r="L24" s="35">
        <v>65</v>
      </c>
    </row>
    <row r="25" spans="1:12" x14ac:dyDescent="0.25">
      <c r="A25" s="46">
        <v>19</v>
      </c>
      <c r="B25" s="17">
        <f t="shared" si="8"/>
        <v>0.82127868879082289</v>
      </c>
      <c r="C25" s="17">
        <f>(1-(A25/L25)^1.4)*0.99</f>
        <v>0.81306590190291461</v>
      </c>
      <c r="D25" s="17">
        <f t="shared" si="3"/>
        <v>0.80074672157105231</v>
      </c>
      <c r="E25" s="17">
        <f t="shared" si="0"/>
        <v>0.75557639368755714</v>
      </c>
      <c r="F25" s="17">
        <f t="shared" si="1"/>
        <v>0.67344852480847472</v>
      </c>
      <c r="G25" s="17">
        <v>0.54179999999999995</v>
      </c>
      <c r="H25" s="17">
        <f t="shared" si="2"/>
        <v>0.38600098373168673</v>
      </c>
      <c r="I25" s="17">
        <f t="shared" si="6"/>
        <v>0.20531967219770572</v>
      </c>
      <c r="J25" s="17">
        <f t="shared" si="4"/>
        <v>0.11087262298676109</v>
      </c>
      <c r="K25" s="51">
        <v>19</v>
      </c>
      <c r="L25" s="35">
        <v>65</v>
      </c>
    </row>
    <row r="26" spans="1:12" x14ac:dyDescent="0.25">
      <c r="A26" s="46">
        <v>20</v>
      </c>
      <c r="B26" s="17">
        <f t="shared" si="8"/>
        <v>0.80797255892061415</v>
      </c>
      <c r="C26" s="17">
        <f t="shared" si="5"/>
        <v>0.79989283333140804</v>
      </c>
      <c r="D26" s="17">
        <f t="shared" si="3"/>
        <v>0.78777324494759882</v>
      </c>
      <c r="E26" s="17">
        <f>(1-((K26/L26)^1.4))*0.92</f>
        <v>0.74333475420696504</v>
      </c>
      <c r="F26" s="17">
        <f t="shared" si="1"/>
        <v>0.66253749831490361</v>
      </c>
      <c r="G26" s="17">
        <v>0.53359999999999996</v>
      </c>
      <c r="H26" s="17">
        <f>(1-((K26/L26)^1.4))*0.47</f>
        <v>0.37974710269268863</v>
      </c>
      <c r="I26" s="17">
        <f t="shared" si="6"/>
        <v>0.20199313973015354</v>
      </c>
      <c r="J26" s="17">
        <f t="shared" si="4"/>
        <v>0.10907629545428292</v>
      </c>
      <c r="K26" s="51">
        <v>20</v>
      </c>
      <c r="L26" s="35">
        <v>65</v>
      </c>
    </row>
    <row r="27" spans="1:12" x14ac:dyDescent="0.25">
      <c r="A27" s="46">
        <v>21</v>
      </c>
      <c r="B27" s="17">
        <f t="shared" si="8"/>
        <v>0.79439753682322345</v>
      </c>
      <c r="C27" s="17">
        <f t="shared" si="5"/>
        <v>0.78645356145499123</v>
      </c>
      <c r="D27" s="17">
        <f t="shared" si="3"/>
        <v>0.7745375984026428</v>
      </c>
      <c r="E27" s="17">
        <f t="shared" si="0"/>
        <v>0.73084573387736562</v>
      </c>
      <c r="F27" s="17">
        <f t="shared" si="1"/>
        <v>0.65140598019504314</v>
      </c>
      <c r="G27" s="17">
        <v>0.5252</v>
      </c>
      <c r="H27" s="17">
        <f t="shared" si="2"/>
        <v>0.37336684230691503</v>
      </c>
      <c r="I27" s="17">
        <f t="shared" si="6"/>
        <v>0.19859938420580586</v>
      </c>
      <c r="J27" s="17">
        <f t="shared" si="4"/>
        <v>0.10724366747113517</v>
      </c>
      <c r="K27" s="51">
        <v>21</v>
      </c>
      <c r="L27" s="35">
        <v>65</v>
      </c>
    </row>
    <row r="28" spans="1:12" x14ac:dyDescent="0.25">
      <c r="A28" s="46">
        <v>22</v>
      </c>
      <c r="B28" s="17">
        <f>(1-(A28/L28)^1.4)*1</f>
        <v>0.78056138483746385</v>
      </c>
      <c r="C28" s="17">
        <f t="shared" si="5"/>
        <v>0.77275577098908921</v>
      </c>
      <c r="D28" s="17">
        <f t="shared" si="3"/>
        <v>0.76104735021652725</v>
      </c>
      <c r="E28" s="17">
        <f t="shared" si="0"/>
        <v>0.71811647405046675</v>
      </c>
      <c r="F28" s="17">
        <f t="shared" si="1"/>
        <v>0.64006033556672026</v>
      </c>
      <c r="G28" s="17">
        <v>0.51670000000000005</v>
      </c>
      <c r="H28" s="17">
        <f t="shared" si="2"/>
        <v>0.36686385087360801</v>
      </c>
      <c r="I28" s="17">
        <f t="shared" si="6"/>
        <v>0.19514034620936596</v>
      </c>
      <c r="J28" s="17">
        <f>(1-((A28/L28)^1.4))*0.135</f>
        <v>0.10537578695305763</v>
      </c>
      <c r="K28" s="51">
        <v>22</v>
      </c>
      <c r="L28" s="35">
        <v>65</v>
      </c>
    </row>
    <row r="29" spans="1:12" x14ac:dyDescent="0.25">
      <c r="A29" s="46">
        <v>23</v>
      </c>
      <c r="B29" s="17">
        <f>(1-(A29/L29)^1.4)*1</f>
        <v>0.76647129493998845</v>
      </c>
      <c r="C29" s="17">
        <f t="shared" si="5"/>
        <v>0.75880658199058859</v>
      </c>
      <c r="D29" s="17">
        <f t="shared" si="3"/>
        <v>0.7473095125664887</v>
      </c>
      <c r="E29" s="17">
        <f t="shared" si="0"/>
        <v>0.70515359134478939</v>
      </c>
      <c r="F29" s="17">
        <f t="shared" si="1"/>
        <v>0.62850646185079051</v>
      </c>
      <c r="G29" s="17">
        <v>0.50800000000000001</v>
      </c>
      <c r="H29" s="17">
        <f t="shared" si="2"/>
        <v>0.36024150862179455</v>
      </c>
      <c r="I29" s="17">
        <f t="shared" si="6"/>
        <v>0.19161782373499711</v>
      </c>
      <c r="J29" s="17">
        <f t="shared" si="4"/>
        <v>0.10347362481689845</v>
      </c>
      <c r="K29" s="51">
        <v>23</v>
      </c>
      <c r="L29" s="35">
        <v>65</v>
      </c>
    </row>
    <row r="30" spans="1:12" x14ac:dyDescent="0.25">
      <c r="A30" s="46">
        <v>24</v>
      </c>
      <c r="B30" s="17">
        <f t="shared" ref="B30:B37" si="9">(1-(A30/L30)^1.4)*1</f>
        <v>0.75213395388257298</v>
      </c>
      <c r="C30" s="17">
        <f t="shared" si="5"/>
        <v>0.74461261434374726</v>
      </c>
      <c r="D30" s="17">
        <f t="shared" si="3"/>
        <v>0.73333060503550862</v>
      </c>
      <c r="E30" s="17">
        <f t="shared" si="0"/>
        <v>0.6919632375719672</v>
      </c>
      <c r="F30" s="17">
        <f t="shared" si="1"/>
        <v>0.61674984218370976</v>
      </c>
      <c r="G30" s="17">
        <v>0.49909999999999999</v>
      </c>
      <c r="H30" s="17">
        <f t="shared" si="2"/>
        <v>0.35350295832480927</v>
      </c>
      <c r="I30" s="17">
        <f t="shared" si="6"/>
        <v>0.18803348847064325</v>
      </c>
      <c r="J30" s="17">
        <f t="shared" si="4"/>
        <v>0.10153808377414736</v>
      </c>
      <c r="K30" s="51">
        <v>24</v>
      </c>
      <c r="L30" s="35">
        <v>65</v>
      </c>
    </row>
    <row r="31" spans="1:12" x14ac:dyDescent="0.25">
      <c r="A31" s="46">
        <v>25</v>
      </c>
      <c r="B31" s="17">
        <f t="shared" si="9"/>
        <v>0.73755559845927743</v>
      </c>
      <c r="C31" s="17">
        <f t="shared" si="5"/>
        <v>0.7301800424746846</v>
      </c>
      <c r="D31" s="17">
        <f t="shared" si="3"/>
        <v>0.71911670849779552</v>
      </c>
      <c r="E31" s="17">
        <f t="shared" si="0"/>
        <v>0.67855115058253523</v>
      </c>
      <c r="F31" s="17">
        <f t="shared" si="1"/>
        <v>0.60479559073660749</v>
      </c>
      <c r="G31" s="17">
        <v>0.49009999999999998</v>
      </c>
      <c r="H31" s="17">
        <f t="shared" si="2"/>
        <v>0.34665113127586039</v>
      </c>
      <c r="I31" s="17">
        <f t="shared" si="6"/>
        <v>0.18438889961481936</v>
      </c>
      <c r="J31" s="17">
        <f>(1-((A31/L31)^1.4))*0.135</f>
        <v>9.9570005792002453E-2</v>
      </c>
      <c r="K31" s="51">
        <v>25</v>
      </c>
      <c r="L31" s="35">
        <v>65</v>
      </c>
    </row>
    <row r="32" spans="1:12" x14ac:dyDescent="0.25">
      <c r="A32" s="46">
        <v>26</v>
      </c>
      <c r="B32" s="17">
        <f t="shared" si="9"/>
        <v>0.7227420627379415</v>
      </c>
      <c r="C32" s="17">
        <f t="shared" si="5"/>
        <v>0.71551464211056204</v>
      </c>
      <c r="D32" s="17">
        <f t="shared" si="3"/>
        <v>0.70467351116949295</v>
      </c>
      <c r="E32" s="17">
        <f t="shared" si="0"/>
        <v>0.66492269771890622</v>
      </c>
      <c r="F32" s="17">
        <f t="shared" si="1"/>
        <v>0.592648491445112</v>
      </c>
      <c r="G32" s="17">
        <v>0.48099999999999998</v>
      </c>
      <c r="H32" s="17">
        <f t="shared" si="2"/>
        <v>0.33968876948683246</v>
      </c>
      <c r="I32" s="17">
        <f t="shared" si="6"/>
        <v>0.18068551568448538</v>
      </c>
      <c r="J32" s="17">
        <f t="shared" si="4"/>
        <v>9.7570178469622112E-2</v>
      </c>
      <c r="K32" s="51">
        <v>26</v>
      </c>
      <c r="L32" s="35">
        <v>65</v>
      </c>
    </row>
    <row r="33" spans="1:12" x14ac:dyDescent="0.25">
      <c r="A33" s="46">
        <v>27</v>
      </c>
      <c r="B33" s="17">
        <f t="shared" si="9"/>
        <v>0.70769881869139295</v>
      </c>
      <c r="C33" s="17">
        <f>(1-(A33/L33)^1.4)*0.99</f>
        <v>0.70062183050447902</v>
      </c>
      <c r="D33" s="17">
        <f t="shared" si="3"/>
        <v>0.69000634822410811</v>
      </c>
      <c r="E33" s="17">
        <f t="shared" si="0"/>
        <v>0.65108291319608158</v>
      </c>
      <c r="F33" s="17">
        <f t="shared" si="1"/>
        <v>0.58031303132694223</v>
      </c>
      <c r="G33" s="17">
        <v>0.47160000000000002</v>
      </c>
      <c r="H33" s="17">
        <f t="shared" si="2"/>
        <v>0.33261844478495467</v>
      </c>
      <c r="I33" s="17">
        <f>(1-(K33/L33)^1.4)*0.25</f>
        <v>0.17692470467284824</v>
      </c>
      <c r="J33" s="17">
        <f t="shared" si="4"/>
        <v>9.5539340523338054E-2</v>
      </c>
      <c r="K33" s="51">
        <v>27</v>
      </c>
      <c r="L33" s="35">
        <v>65</v>
      </c>
    </row>
    <row r="34" spans="1:12" x14ac:dyDescent="0.25">
      <c r="A34" s="46">
        <v>28</v>
      </c>
      <c r="B34" s="17">
        <f t="shared" si="9"/>
        <v>0.69243101136320384</v>
      </c>
      <c r="C34" s="17">
        <f t="shared" si="5"/>
        <v>0.6855067012495718</v>
      </c>
      <c r="D34" s="17">
        <f t="shared" si="3"/>
        <v>0.67512023607912375</v>
      </c>
      <c r="E34" s="17">
        <f t="shared" si="0"/>
        <v>0.63703653045414754</v>
      </c>
      <c r="F34" s="17">
        <f t="shared" si="1"/>
        <v>0.56779342931782717</v>
      </c>
      <c r="G34" s="17">
        <v>0.46210000000000001</v>
      </c>
      <c r="H34" s="17">
        <f t="shared" si="2"/>
        <v>0.32544257534070581</v>
      </c>
      <c r="I34" s="17">
        <f>(1-(K34/L34)^1.4)*0.25</f>
        <v>0.17310775284080096</v>
      </c>
      <c r="J34" s="17">
        <f t="shared" si="4"/>
        <v>9.3478186534032531E-2</v>
      </c>
      <c r="K34" s="51">
        <v>28</v>
      </c>
      <c r="L34" s="35">
        <v>65</v>
      </c>
    </row>
    <row r="35" spans="1:12" x14ac:dyDescent="0.25">
      <c r="A35" s="46">
        <v>29</v>
      </c>
      <c r="B35" s="17">
        <f t="shared" si="9"/>
        <v>0.67694348947378291</v>
      </c>
      <c r="C35" s="17">
        <f t="shared" si="5"/>
        <v>0.67017405457904511</v>
      </c>
      <c r="D35" s="17">
        <f t="shared" si="3"/>
        <v>0.66001990223693829</v>
      </c>
      <c r="E35" s="17">
        <f t="shared" si="0"/>
        <v>0.62278801031588027</v>
      </c>
      <c r="F35" s="17">
        <f t="shared" si="1"/>
        <v>0.55509366136850191</v>
      </c>
      <c r="G35" s="17">
        <v>0.45250000000000001</v>
      </c>
      <c r="H35" s="17">
        <f t="shared" si="2"/>
        <v>0.31816344005267794</v>
      </c>
      <c r="I35" s="17">
        <f>(1-(K35/L35)^1.4)*0.25</f>
        <v>0.16923587236844573</v>
      </c>
      <c r="J35" s="17">
        <f t="shared" si="4"/>
        <v>9.1387371078960694E-2</v>
      </c>
      <c r="K35" s="51">
        <v>29</v>
      </c>
      <c r="L35" s="35">
        <v>65</v>
      </c>
    </row>
    <row r="36" spans="1:12" x14ac:dyDescent="0.25">
      <c r="A36" s="46">
        <v>30</v>
      </c>
      <c r="B36" s="17">
        <f t="shared" si="9"/>
        <v>0.66124083219616225</v>
      </c>
      <c r="C36" s="17">
        <f t="shared" si="5"/>
        <v>0.65462842387420062</v>
      </c>
      <c r="D36" s="17">
        <f t="shared" si="3"/>
        <v>0.64470981139125816</v>
      </c>
      <c r="E36" s="17">
        <f t="shared" si="0"/>
        <v>0.60834156562046926</v>
      </c>
      <c r="F36" s="17">
        <f>(1-((K36/L36)^1.4))*0.82</f>
        <v>0.54221748240085299</v>
      </c>
      <c r="G36" s="17">
        <v>0.44269999999999998</v>
      </c>
      <c r="H36" s="17">
        <f t="shared" si="2"/>
        <v>0.31078319113219627</v>
      </c>
      <c r="I36" s="17">
        <f t="shared" ref="I36:I56" si="10">(1-(K36/L36)^1.4)*0.25</f>
        <v>0.16531020804904056</v>
      </c>
      <c r="J36" s="17">
        <f t="shared" si="4"/>
        <v>8.9267512346481906E-2</v>
      </c>
      <c r="K36" s="51">
        <v>30</v>
      </c>
      <c r="L36" s="35">
        <v>65</v>
      </c>
    </row>
    <row r="37" spans="1:12" x14ac:dyDescent="0.25">
      <c r="A37" s="46">
        <v>31</v>
      </c>
      <c r="B37" s="17">
        <f t="shared" si="9"/>
        <v>0.64532737269354434</v>
      </c>
      <c r="C37" s="17">
        <f t="shared" si="5"/>
        <v>0.63887409896660885</v>
      </c>
      <c r="D37" s="17">
        <f t="shared" si="3"/>
        <v>0.62919418837620567</v>
      </c>
      <c r="E37" s="17">
        <f t="shared" si="0"/>
        <v>0.59370118287806084</v>
      </c>
      <c r="F37" s="17">
        <f t="shared" si="1"/>
        <v>0.52916844560870635</v>
      </c>
      <c r="G37" s="17">
        <v>0.43269999999999997</v>
      </c>
      <c r="H37" s="17">
        <f t="shared" si="2"/>
        <v>0.3033038651659658</v>
      </c>
      <c r="I37" s="17">
        <f t="shared" si="10"/>
        <v>0.16133184317338609</v>
      </c>
      <c r="J37" s="17">
        <f t="shared" si="4"/>
        <v>8.7119195313628495E-2</v>
      </c>
      <c r="K37" s="51">
        <v>31</v>
      </c>
      <c r="L37" s="35">
        <v>65</v>
      </c>
    </row>
    <row r="38" spans="1:12" x14ac:dyDescent="0.25">
      <c r="A38" s="46">
        <v>32</v>
      </c>
      <c r="B38" s="17">
        <f>(1-(A38/L38)^1.4)*1</f>
        <v>0.62920721890286369</v>
      </c>
      <c r="C38" s="17">
        <f t="shared" si="5"/>
        <v>0.62291514671383508</v>
      </c>
      <c r="D38" s="17">
        <f t="shared" si="3"/>
        <v>0.61347703843029211</v>
      </c>
      <c r="E38" s="17">
        <f t="shared" si="0"/>
        <v>0.5788706413906346</v>
      </c>
      <c r="F38" s="17">
        <f t="shared" si="1"/>
        <v>0.51594991950034819</v>
      </c>
      <c r="G38" s="17">
        <v>0.42259999999999998</v>
      </c>
      <c r="H38" s="17">
        <f t="shared" si="2"/>
        <v>0.29572739288434591</v>
      </c>
      <c r="I38" s="17">
        <f t="shared" si="10"/>
        <v>0.15730180472571592</v>
      </c>
      <c r="J38" s="17">
        <f>(1-((A38/L38)^1.4))*0.135</f>
        <v>8.4942974551886596E-2</v>
      </c>
      <c r="K38" s="51">
        <v>32</v>
      </c>
      <c r="L38" s="35">
        <v>65</v>
      </c>
    </row>
    <row r="39" spans="1:12" x14ac:dyDescent="0.25">
      <c r="A39" s="46">
        <v>33</v>
      </c>
      <c r="B39" s="17">
        <f>(1-(A39/L39)^1.4)*1</f>
        <v>0.61288427196321482</v>
      </c>
      <c r="C39" s="17">
        <f t="shared" si="5"/>
        <v>0.60675542924358272</v>
      </c>
      <c r="D39" s="17">
        <f t="shared" si="3"/>
        <v>0.59756216516413441</v>
      </c>
      <c r="E39" s="17">
        <f t="shared" si="0"/>
        <v>0.56385353020615769</v>
      </c>
      <c r="F39" s="17">
        <f t="shared" si="1"/>
        <v>0.50256510300983614</v>
      </c>
      <c r="G39" s="17">
        <v>0.4123</v>
      </c>
      <c r="H39" s="17">
        <f t="shared" si="2"/>
        <v>0.28805560782271095</v>
      </c>
      <c r="I39" s="17">
        <f t="shared" si="10"/>
        <v>0.15322106799080371</v>
      </c>
      <c r="J39" s="17">
        <f t="shared" si="4"/>
        <v>8.2739376715034008E-2</v>
      </c>
      <c r="K39" s="51">
        <v>33</v>
      </c>
      <c r="L39" s="35">
        <v>65</v>
      </c>
    </row>
    <row r="40" spans="1:12" x14ac:dyDescent="0.25">
      <c r="A40" s="46">
        <v>34</v>
      </c>
      <c r="B40" s="17">
        <f t="shared" ref="B40:B47" si="11">(1-(A40/L40)^1.4)*1</f>
        <v>0.59636224261981252</v>
      </c>
      <c r="C40" s="17">
        <f>(1-(A40/L40)^1.4)*0.99</f>
        <v>0.59039862019361444</v>
      </c>
      <c r="D40" s="17">
        <f t="shared" si="3"/>
        <v>0.58145318655431721</v>
      </c>
      <c r="E40" s="17">
        <f t="shared" si="0"/>
        <v>0.54865326321022756</v>
      </c>
      <c r="F40" s="17">
        <f t="shared" si="1"/>
        <v>0.48901703894824622</v>
      </c>
      <c r="G40" s="17">
        <v>0.40189999999999998</v>
      </c>
      <c r="H40" s="17">
        <f t="shared" si="2"/>
        <v>0.28029025403131186</v>
      </c>
      <c r="I40" s="17">
        <f t="shared" si="10"/>
        <v>0.14909056065495313</v>
      </c>
      <c r="J40" s="17">
        <f t="shared" si="4"/>
        <v>8.0508902753674699E-2</v>
      </c>
      <c r="K40" s="51">
        <v>34</v>
      </c>
      <c r="L40" s="35">
        <v>65</v>
      </c>
    </row>
    <row r="41" spans="1:12" x14ac:dyDescent="0.25">
      <c r="A41" s="46">
        <v>35</v>
      </c>
      <c r="B41" s="17">
        <f t="shared" si="11"/>
        <v>0.57964466587929508</v>
      </c>
      <c r="C41" s="17">
        <f t="shared" si="5"/>
        <v>0.57384821922050211</v>
      </c>
      <c r="D41" s="17">
        <f t="shared" si="3"/>
        <v>0.56515354923231265</v>
      </c>
      <c r="E41" s="17">
        <f t="shared" si="0"/>
        <v>0.5332730926089515</v>
      </c>
      <c r="F41" s="17">
        <f t="shared" si="1"/>
        <v>0.47530862602102192</v>
      </c>
      <c r="G41" s="17">
        <v>0.39129999999999998</v>
      </c>
      <c r="H41" s="17">
        <f t="shared" si="2"/>
        <v>0.27243299296326867</v>
      </c>
      <c r="I41" s="17">
        <f t="shared" si="10"/>
        <v>0.14491116646982377</v>
      </c>
      <c r="J41" s="17">
        <f t="shared" si="4"/>
        <v>7.8252029893704847E-2</v>
      </c>
      <c r="K41" s="51">
        <v>35</v>
      </c>
      <c r="L41" s="35">
        <v>65</v>
      </c>
    </row>
    <row r="42" spans="1:12" x14ac:dyDescent="0.25">
      <c r="A42" s="46">
        <v>36</v>
      </c>
      <c r="B42" s="17">
        <f t="shared" si="11"/>
        <v>0.56273491414774113</v>
      </c>
      <c r="C42" s="17">
        <f t="shared" si="5"/>
        <v>0.55710756500626368</v>
      </c>
      <c r="D42" s="17">
        <f t="shared" si="3"/>
        <v>0.54866654129404757</v>
      </c>
      <c r="E42" s="17">
        <f t="shared" si="0"/>
        <v>0.5177161210159219</v>
      </c>
      <c r="F42" s="17">
        <f t="shared" si="1"/>
        <v>0.46144262960114768</v>
      </c>
      <c r="G42" s="17">
        <v>0.38059999999999999</v>
      </c>
      <c r="H42" s="17">
        <f t="shared" si="2"/>
        <v>0.26448540964943834</v>
      </c>
      <c r="I42" s="17">
        <f t="shared" si="10"/>
        <v>0.14068372853693528</v>
      </c>
      <c r="J42" s="17">
        <f>(1-((A42/L42)^1.4))*0.135</f>
        <v>7.5969213409945058E-2</v>
      </c>
      <c r="K42" s="51">
        <v>36</v>
      </c>
      <c r="L42" s="35">
        <v>65</v>
      </c>
    </row>
    <row r="43" spans="1:12" x14ac:dyDescent="0.25">
      <c r="A43" s="46">
        <v>37</v>
      </c>
      <c r="B43" s="17">
        <f t="shared" si="11"/>
        <v>0.54563620904654697</v>
      </c>
      <c r="C43" s="17">
        <f t="shared" si="5"/>
        <v>0.54017984695608146</v>
      </c>
      <c r="D43" s="17">
        <f t="shared" si="3"/>
        <v>0.53199530382038329</v>
      </c>
      <c r="E43" s="17">
        <f t="shared" si="0"/>
        <v>0.50198531232282328</v>
      </c>
      <c r="F43" s="17">
        <f t="shared" si="1"/>
        <v>0.44742169141816851</v>
      </c>
      <c r="G43" s="17">
        <v>0.36969999999999997</v>
      </c>
      <c r="H43" s="17">
        <f t="shared" si="2"/>
        <v>0.25644901825187705</v>
      </c>
      <c r="I43" s="17">
        <f t="shared" si="10"/>
        <v>0.13640905226163674</v>
      </c>
      <c r="J43" s="17">
        <f t="shared" si="4"/>
        <v>7.3660888221283846E-2</v>
      </c>
      <c r="K43" s="51">
        <v>37</v>
      </c>
      <c r="L43" s="35">
        <v>65</v>
      </c>
    </row>
    <row r="44" spans="1:12" x14ac:dyDescent="0.25">
      <c r="A44" s="46">
        <v>38</v>
      </c>
      <c r="B44" s="17">
        <f t="shared" si="11"/>
        <v>0.52835163207157287</v>
      </c>
      <c r="C44" s="17">
        <f t="shared" si="5"/>
        <v>0.5230681157508571</v>
      </c>
      <c r="D44" s="17">
        <f t="shared" si="3"/>
        <v>0.51514284126978349</v>
      </c>
      <c r="E44" s="17">
        <f>(1-((K44/L44)^1.4))*0.92</f>
        <v>0.48608350150584706</v>
      </c>
      <c r="F44" s="17">
        <f t="shared" si="1"/>
        <v>0.43324833829868975</v>
      </c>
      <c r="G44" s="17">
        <v>0.35859999999999997</v>
      </c>
      <c r="H44" s="17">
        <f>(1-((K44/L44)^1.4))*0.47</f>
        <v>0.24832526707363925</v>
      </c>
      <c r="I44" s="17">
        <f t="shared" si="10"/>
        <v>0.13208790801789322</v>
      </c>
      <c r="J44" s="17">
        <f t="shared" si="4"/>
        <v>7.1327470329662343E-2</v>
      </c>
      <c r="K44" s="51">
        <v>38</v>
      </c>
      <c r="L44" s="35">
        <v>65</v>
      </c>
    </row>
    <row r="45" spans="1:12" x14ac:dyDescent="0.25">
      <c r="A45" s="46">
        <v>39</v>
      </c>
      <c r="B45" s="17">
        <f t="shared" si="11"/>
        <v>0.5108841342364463</v>
      </c>
      <c r="C45" s="17">
        <f t="shared" si="5"/>
        <v>0.50577529289408185</v>
      </c>
      <c r="D45" s="17">
        <f t="shared" si="3"/>
        <v>0.49811203088053513</v>
      </c>
      <c r="E45" s="17">
        <f t="shared" si="0"/>
        <v>0.47001340349753062</v>
      </c>
      <c r="F45" s="17">
        <f t="shared" si="1"/>
        <v>0.41892499007388595</v>
      </c>
      <c r="G45" s="17">
        <v>0.34739999999999999</v>
      </c>
      <c r="H45" s="17">
        <f t="shared" si="2"/>
        <v>0.24011554309112976</v>
      </c>
      <c r="I45" s="17">
        <f t="shared" si="10"/>
        <v>0.12772103355911157</v>
      </c>
      <c r="J45" s="17">
        <f t="shared" si="4"/>
        <v>6.896935812192026E-2</v>
      </c>
      <c r="K45" s="51">
        <v>39</v>
      </c>
      <c r="L45" s="35">
        <v>65</v>
      </c>
    </row>
    <row r="46" spans="1:12" x14ac:dyDescent="0.25">
      <c r="A46" s="46">
        <v>40</v>
      </c>
      <c r="B46" s="17">
        <f t="shared" si="11"/>
        <v>0.49323654482054891</v>
      </c>
      <c r="C46" s="17">
        <f t="shared" si="5"/>
        <v>0.48830417937234344</v>
      </c>
      <c r="D46" s="17">
        <f t="shared" si="3"/>
        <v>0.48090563120003516</v>
      </c>
      <c r="E46" s="17">
        <f t="shared" si="0"/>
        <v>0.453777621234905</v>
      </c>
      <c r="F46" s="17">
        <f t="shared" si="1"/>
        <v>0.40445396675285006</v>
      </c>
      <c r="G46" s="17">
        <v>0.33600000000000002</v>
      </c>
      <c r="H46" s="17">
        <f t="shared" si="2"/>
        <v>0.23182117606565797</v>
      </c>
      <c r="I46" s="17">
        <f t="shared" si="10"/>
        <v>0.12330913620513723</v>
      </c>
      <c r="J46" s="17">
        <f t="shared" si="4"/>
        <v>6.6586933550774108E-2</v>
      </c>
      <c r="K46" s="51">
        <v>40</v>
      </c>
      <c r="L46" s="35">
        <v>65</v>
      </c>
    </row>
    <row r="47" spans="1:12" x14ac:dyDescent="0.25">
      <c r="A47" s="46">
        <v>41</v>
      </c>
      <c r="B47" s="17">
        <f t="shared" si="11"/>
        <v>0.47541157932524847</v>
      </c>
      <c r="C47" s="17">
        <f t="shared" si="5"/>
        <v>0.470657463531996</v>
      </c>
      <c r="D47" s="17">
        <f t="shared" si="3"/>
        <v>0.46352628984211725</v>
      </c>
      <c r="E47" s="17">
        <f t="shared" si="0"/>
        <v>0.43737865297922862</v>
      </c>
      <c r="F47" s="17">
        <f t="shared" si="1"/>
        <v>0.38983749504670373</v>
      </c>
      <c r="G47" s="17">
        <v>0.32440000000000002</v>
      </c>
      <c r="H47" s="17">
        <f t="shared" si="2"/>
        <v>0.22344344228286678</v>
      </c>
      <c r="I47" s="17">
        <f t="shared" si="10"/>
        <v>0.11885289483131212</v>
      </c>
      <c r="J47" s="17">
        <f t="shared" si="4"/>
        <v>6.4180563208908553E-2</v>
      </c>
      <c r="K47" s="51">
        <v>41</v>
      </c>
      <c r="L47" s="35">
        <v>65</v>
      </c>
    </row>
    <row r="48" spans="1:12" x14ac:dyDescent="0.25">
      <c r="A48" s="46">
        <v>42</v>
      </c>
      <c r="B48" s="17">
        <f>(1-(A48/L48)^1.4)*1</f>
        <v>0.45741184672770152</v>
      </c>
      <c r="C48" s="17">
        <f>(1-(A48/L48)^1.4)*0.99</f>
        <v>0.45283772826042451</v>
      </c>
      <c r="D48" s="17">
        <f t="shared" si="3"/>
        <v>0.44597655055950897</v>
      </c>
      <c r="E48" s="17">
        <f t="shared" si="0"/>
        <v>0.42081889898948543</v>
      </c>
      <c r="F48" s="17">
        <f t="shared" si="1"/>
        <v>0.37507771431671522</v>
      </c>
      <c r="G48" s="17">
        <v>0.31269999999999998</v>
      </c>
      <c r="H48" s="17">
        <f t="shared" si="2"/>
        <v>0.2149835679620197</v>
      </c>
      <c r="I48" s="17">
        <f t="shared" si="10"/>
        <v>0.11435296168192538</v>
      </c>
      <c r="J48" s="17">
        <f t="shared" si="4"/>
        <v>6.1750599308239708E-2</v>
      </c>
      <c r="K48" s="51">
        <v>42</v>
      </c>
      <c r="L48" s="35">
        <v>65</v>
      </c>
    </row>
    <row r="49" spans="1:12" x14ac:dyDescent="0.25">
      <c r="A49" s="46">
        <v>43</v>
      </c>
      <c r="B49" s="17">
        <f>(1-(A49/L49)^1.4)*1</f>
        <v>0.43923985610958383</v>
      </c>
      <c r="C49" s="17">
        <f>(1-(A49/L49)^1.4)*0.99</f>
        <v>0.43484745754848797</v>
      </c>
      <c r="D49" s="17">
        <f t="shared" si="3"/>
        <v>0.42825885970684424</v>
      </c>
      <c r="E49" s="17">
        <f t="shared" si="0"/>
        <v>0.40410066762081714</v>
      </c>
      <c r="F49" s="17">
        <f t="shared" si="1"/>
        <v>0.3601766820098587</v>
      </c>
      <c r="G49" s="17">
        <v>0.3009</v>
      </c>
      <c r="H49" s="17">
        <f t="shared" si="2"/>
        <v>0.20644273237150437</v>
      </c>
      <c r="I49" s="17">
        <f t="shared" si="10"/>
        <v>0.10980996402739596</v>
      </c>
      <c r="J49" s="17">
        <f>(1-((A49/L49)^1.4))*0.135</f>
        <v>5.929738057479382E-2</v>
      </c>
      <c r="K49" s="51">
        <v>43</v>
      </c>
      <c r="L49" s="35">
        <v>65</v>
      </c>
    </row>
    <row r="50" spans="1:12" x14ac:dyDescent="0.25">
      <c r="A50" s="46">
        <v>44</v>
      </c>
      <c r="B50" s="17">
        <f t="shared" ref="B50:B56" si="12">(1-(A50/L50)^1.4)*1</f>
        <v>0.4208980227279695</v>
      </c>
      <c r="C50" s="17">
        <f t="shared" ref="C50:C55" si="13">(1-(A50/L50)^1.4)*0.99</f>
        <v>0.41668904250068978</v>
      </c>
      <c r="D50" s="17">
        <f t="shared" si="3"/>
        <v>0.41037557215977027</v>
      </c>
      <c r="E50" s="17">
        <f t="shared" si="0"/>
        <v>0.38722618090973193</v>
      </c>
      <c r="F50" s="17">
        <f t="shared" si="1"/>
        <v>0.34513637863693497</v>
      </c>
      <c r="G50" s="17">
        <v>0.28889999999999999</v>
      </c>
      <c r="H50" s="17">
        <f t="shared" si="2"/>
        <v>0.19782207068214566</v>
      </c>
      <c r="I50" s="17">
        <f t="shared" si="10"/>
        <v>0.10522450568199238</v>
      </c>
      <c r="J50" s="17">
        <f t="shared" si="4"/>
        <v>5.6821233068275884E-2</v>
      </c>
      <c r="K50" s="51">
        <v>44</v>
      </c>
      <c r="L50" s="35">
        <v>65</v>
      </c>
    </row>
    <row r="51" spans="1:12" x14ac:dyDescent="0.25">
      <c r="A51" s="46">
        <v>45</v>
      </c>
      <c r="B51" s="17">
        <f t="shared" si="12"/>
        <v>0.40238867358698593</v>
      </c>
      <c r="C51" s="17">
        <f t="shared" si="13"/>
        <v>0.39836478685111609</v>
      </c>
      <c r="D51" s="17">
        <f t="shared" si="3"/>
        <v>0.39232895674731127</v>
      </c>
      <c r="E51" s="17">
        <f t="shared" si="0"/>
        <v>0.37019757970002709</v>
      </c>
      <c r="F51" s="17">
        <f t="shared" si="1"/>
        <v>0.32995871234132845</v>
      </c>
      <c r="G51" s="17">
        <v>0.2767</v>
      </c>
      <c r="H51" s="17">
        <f t="shared" si="2"/>
        <v>0.18912267658588339</v>
      </c>
      <c r="I51" s="17">
        <f t="shared" si="10"/>
        <v>0.10059716839674648</v>
      </c>
      <c r="J51" s="17">
        <f t="shared" si="4"/>
        <v>5.4322470934243104E-2</v>
      </c>
      <c r="K51" s="51">
        <v>45</v>
      </c>
      <c r="L51" s="35">
        <v>65</v>
      </c>
    </row>
    <row r="52" spans="1:12" x14ac:dyDescent="0.25">
      <c r="A52" s="46">
        <v>46</v>
      </c>
      <c r="B52" s="17">
        <f t="shared" si="12"/>
        <v>0.38371405256152946</v>
      </c>
      <c r="C52" s="17">
        <f t="shared" si="13"/>
        <v>0.37987691203591417</v>
      </c>
      <c r="D52" s="17">
        <f t="shared" si="3"/>
        <v>0.37412120124749121</v>
      </c>
      <c r="E52" s="17">
        <f t="shared" si="0"/>
        <v>0.35301692835660714</v>
      </c>
      <c r="F52" s="17">
        <f t="shared" si="1"/>
        <v>0.31464552310045413</v>
      </c>
      <c r="G52" s="17">
        <v>0.26440000000000002</v>
      </c>
      <c r="H52" s="17">
        <f t="shared" si="2"/>
        <v>0.18034560470391883</v>
      </c>
      <c r="I52" s="17">
        <f t="shared" si="10"/>
        <v>9.5928513140382365E-2</v>
      </c>
      <c r="J52" s="17">
        <f t="shared" si="4"/>
        <v>5.180139709580648E-2</v>
      </c>
      <c r="K52" s="51">
        <v>46</v>
      </c>
      <c r="L52" s="35">
        <v>65</v>
      </c>
    </row>
    <row r="53" spans="1:12" x14ac:dyDescent="0.25">
      <c r="A53" s="46">
        <v>47</v>
      </c>
      <c r="B53" s="17">
        <f t="shared" si="12"/>
        <v>0.36487632511806278</v>
      </c>
      <c r="C53" s="17">
        <f t="shared" si="13"/>
        <v>0.36122756186688215</v>
      </c>
      <c r="D53" s="17">
        <f t="shared" si="3"/>
        <v>0.35575441699011123</v>
      </c>
      <c r="E53" s="17">
        <f t="shared" si="0"/>
        <v>0.33568621910861779</v>
      </c>
      <c r="F53" s="17">
        <f t="shared" si="1"/>
        <v>0.29919858659681148</v>
      </c>
      <c r="G53" s="17">
        <v>0.25190000000000001</v>
      </c>
      <c r="H53" s="17">
        <f t="shared" si="2"/>
        <v>0.1714918728054895</v>
      </c>
      <c r="I53" s="17">
        <f t="shared" si="10"/>
        <v>9.1219081279515696E-2</v>
      </c>
      <c r="J53" s="17">
        <f t="shared" si="4"/>
        <v>4.9258303890938479E-2</v>
      </c>
      <c r="K53" s="51">
        <v>47</v>
      </c>
      <c r="L53" s="35">
        <v>65</v>
      </c>
    </row>
    <row r="54" spans="1:12" x14ac:dyDescent="0.25">
      <c r="A54" s="46">
        <v>48</v>
      </c>
      <c r="B54" s="17">
        <f t="shared" si="12"/>
        <v>0.34587758267211199</v>
      </c>
      <c r="C54" s="17">
        <f t="shared" si="13"/>
        <v>0.34241880684539089</v>
      </c>
      <c r="D54" s="17">
        <f t="shared" si="3"/>
        <v>0.3372306431053092</v>
      </c>
      <c r="E54" s="17">
        <f t="shared" si="0"/>
        <v>0.31820737605834304</v>
      </c>
      <c r="F54" s="17">
        <f t="shared" si="1"/>
        <v>0.28361961779113182</v>
      </c>
      <c r="G54" s="17">
        <v>0.2392</v>
      </c>
      <c r="H54" s="17">
        <f t="shared" si="2"/>
        <v>0.16256246385589262</v>
      </c>
      <c r="I54" s="17">
        <f t="shared" si="10"/>
        <v>8.6469395668027998E-2</v>
      </c>
      <c r="J54" s="17">
        <f t="shared" si="4"/>
        <v>4.6693473660735126E-2</v>
      </c>
      <c r="K54" s="51">
        <v>48</v>
      </c>
      <c r="L54" s="35">
        <v>65</v>
      </c>
    </row>
    <row r="55" spans="1:12" x14ac:dyDescent="0.25">
      <c r="A55" s="46">
        <v>49</v>
      </c>
      <c r="B55" s="17">
        <f t="shared" si="12"/>
        <v>0.32671984661744891</v>
      </c>
      <c r="C55" s="17">
        <f t="shared" si="13"/>
        <v>0.32345264815127439</v>
      </c>
      <c r="D55" s="17">
        <f t="shared" si="3"/>
        <v>0.31855185045201267</v>
      </c>
      <c r="E55" s="17">
        <f t="shared" si="0"/>
        <v>0.30058225888805301</v>
      </c>
      <c r="F55" s="17">
        <f t="shared" si="1"/>
        <v>0.26791027422630809</v>
      </c>
      <c r="G55" s="17">
        <v>0.22639999999999999</v>
      </c>
      <c r="H55" s="17">
        <f t="shared" si="2"/>
        <v>0.15355832791020096</v>
      </c>
      <c r="I55" s="17">
        <f t="shared" si="10"/>
        <v>8.1679961654362226E-2</v>
      </c>
      <c r="J55" s="17">
        <f>(1-((A55/L55)^1.4))*0.135</f>
        <v>4.4107179293355607E-2</v>
      </c>
      <c r="K55" s="51">
        <v>49</v>
      </c>
      <c r="L55" s="35">
        <v>65</v>
      </c>
    </row>
    <row r="56" spans="1:12" ht="14.25" thickBot="1" x14ac:dyDescent="0.3">
      <c r="A56" s="52">
        <v>50</v>
      </c>
      <c r="B56" s="36">
        <f t="shared" si="12"/>
        <v>0.30740507205791734</v>
      </c>
      <c r="C56" s="36">
        <f>(1-(A56/L56)^1.4)*0.99</f>
        <v>0.30433102133733814</v>
      </c>
      <c r="D56" s="36">
        <f t="shared" si="3"/>
        <v>0.29971994525646939</v>
      </c>
      <c r="E56" s="36">
        <f>(1-((K56/L56)^1.4))*0.92</f>
        <v>0.28281266629328394</v>
      </c>
      <c r="F56" s="36">
        <f t="shared" si="1"/>
        <v>0.2520721590874922</v>
      </c>
      <c r="G56" s="36">
        <v>0.21340000000000001</v>
      </c>
      <c r="H56" s="36">
        <f t="shared" si="2"/>
        <v>0.14448038386722115</v>
      </c>
      <c r="I56" s="36">
        <f t="shared" si="10"/>
        <v>7.6851268014479335E-2</v>
      </c>
      <c r="J56" s="36">
        <f t="shared" si="4"/>
        <v>4.1499684727818842E-2</v>
      </c>
      <c r="K56" s="53">
        <v>50</v>
      </c>
      <c r="L56" s="37">
        <v>65</v>
      </c>
    </row>
  </sheetData>
  <mergeCells count="3">
    <mergeCell ref="A1:L1"/>
    <mergeCell ref="A2:L2"/>
    <mergeCell ref="A3:L3"/>
  </mergeCells>
  <pageMargins left="0.7" right="0.7" top="0.75" bottom="0.75" header="0.3" footer="0.3"/>
  <pageSetup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ZONA HOMOGÉNEA</vt:lpstr>
      <vt:lpstr>ZONA HOMOGÉNEA (2)</vt:lpstr>
      <vt:lpstr>CONSTRUCCIÓN</vt:lpstr>
      <vt:lpstr>RÚSTICO</vt:lpstr>
      <vt:lpstr>FACTOR DE DEMÉRITO</vt:lpstr>
      <vt:lpstr>TABLA ROSS</vt:lpstr>
      <vt:lpstr>TABLA CONSERVACIÓN</vt:lpstr>
      <vt:lpstr>CONSTRUCCIÓN!Área_de_impresión</vt:lpstr>
      <vt:lpstr>RÚSTICO!Área_de_impresión</vt:lpstr>
      <vt:lpstr>'TABLA CONSERVACIÓN'!Área_de_impresión</vt:lpstr>
      <vt:lpstr>'TABLA ROSS'!Área_de_impresión</vt:lpstr>
      <vt:lpstr>CONSTRUCCIÓN!Títulos_a_imprimir</vt:lpstr>
      <vt:lpstr>RÚSTICO!Títulos_a_imprimir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2023-12-07T20:26:24Z</dcterms:modified>
</cp:coreProperties>
</file>