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60" firstSheet="2" activeTab="6"/>
  </bookViews>
  <sheets>
    <sheet name="ZONA H." sheetId="1" r:id="rId1"/>
    <sheet name="CONSTRUCCIÓN HABITACIONAL" sheetId="2" r:id="rId2"/>
    <sheet name="CONSTRUCCIÓN" sheetId="3" r:id="rId3"/>
    <sheet name="OBRAS EN PROCESO" sheetId="4" r:id="rId4"/>
    <sheet name="INSTALACIONES ESPECIALES" sheetId="5" r:id="rId5"/>
    <sheet name="ANUNCIOS " sheetId="6" r:id="rId6"/>
    <sheet name="ANTENAS" sheetId="7" r:id="rId7"/>
    <sheet name="FUNDOS MINEROS" sheetId="8" r:id="rId8"/>
    <sheet name="RÚSTICO" sheetId="9" r:id="rId9"/>
    <sheet name="ROSS" sheetId="10" r:id="rId10"/>
    <sheet name="ESTADO CONSERVACIÓN" sheetId="11" r:id="rId11"/>
  </sheets>
  <definedNames>
    <definedName name="_xlnm.Print_Area" localSheetId="4">'INSTALACIONES ESPECIALES'!$A$1:$D$109</definedName>
    <definedName name="_xlnm.Print_Area" localSheetId="8">'RÚSTICO'!$A$1:$H$46</definedName>
  </definedNames>
  <calcPr fullCalcOnLoad="1"/>
</workbook>
</file>

<file path=xl/sharedStrings.xml><?xml version="1.0" encoding="utf-8"?>
<sst xmlns="http://schemas.openxmlformats.org/spreadsheetml/2006/main" count="744" uniqueCount="337">
  <si>
    <t>CONSTANTE</t>
  </si>
  <si>
    <t>EJIDAL</t>
  </si>
  <si>
    <t>COMUNAL</t>
  </si>
  <si>
    <t>CLASE</t>
  </si>
  <si>
    <t>NIVEL</t>
  </si>
  <si>
    <t>SECTOR</t>
  </si>
  <si>
    <t>CATASTRAL</t>
  </si>
  <si>
    <t>VALOR UNITARIO</t>
  </si>
  <si>
    <t>"A"</t>
  </si>
  <si>
    <t>"B"</t>
  </si>
  <si>
    <t>"C"</t>
  </si>
  <si>
    <t>"D"</t>
  </si>
  <si>
    <t>LIGERO</t>
  </si>
  <si>
    <t>MEDIANO</t>
  </si>
  <si>
    <t xml:space="preserve">HABITACIONAL </t>
  </si>
  <si>
    <t>POPULAR</t>
  </si>
  <si>
    <t>"E"</t>
  </si>
  <si>
    <t>MEDIO</t>
  </si>
  <si>
    <t>MEDIO COCHERA</t>
  </si>
  <si>
    <t>BUENO</t>
  </si>
  <si>
    <t>BUENO COCHERA</t>
  </si>
  <si>
    <t>LUJO</t>
  </si>
  <si>
    <t>LUJO COCHERA</t>
  </si>
  <si>
    <t>COMERCIAL</t>
  </si>
  <si>
    <t xml:space="preserve">"B" </t>
  </si>
  <si>
    <t>INDUSTRIA</t>
  </si>
  <si>
    <t>1,2 Y 6</t>
  </si>
  <si>
    <t>EL CENTRO Y LA OTRA BANDA</t>
  </si>
  <si>
    <t>COCINA INTEGRAL</t>
  </si>
  <si>
    <t>RAMPAS</t>
  </si>
  <si>
    <t>ZONA</t>
  </si>
  <si>
    <t>COLONIAS O FRACCIONES DE COLONIAS</t>
  </si>
  <si>
    <t>VALOR UNIT. ($/M2 )</t>
  </si>
  <si>
    <t>3 Y 4</t>
  </si>
  <si>
    <t>Tipo Propiedad</t>
  </si>
  <si>
    <t>Calidad</t>
  </si>
  <si>
    <t>Constante</t>
  </si>
  <si>
    <t>Clase</t>
  </si>
  <si>
    <t>Nivel</t>
  </si>
  <si>
    <t>Clave de Valuación</t>
  </si>
  <si>
    <t>Riego por Gravedad</t>
  </si>
  <si>
    <t>Riego por Bombeo</t>
  </si>
  <si>
    <t>PRIVADA</t>
  </si>
  <si>
    <t xml:space="preserve">   </t>
  </si>
  <si>
    <t>Clasificación</t>
  </si>
  <si>
    <t>VALORES UNITARIOS POR HECTÁREA</t>
  </si>
  <si>
    <t>TIPOLOGÍA</t>
  </si>
  <si>
    <t>ECONÓMICO COCHERA</t>
  </si>
  <si>
    <t>ECONÓMICO</t>
  </si>
  <si>
    <t>CLAVE DE VALUACIÓN</t>
  </si>
  <si>
    <t>POPULAR COCHERA</t>
  </si>
  <si>
    <t xml:space="preserve">ESCUELA / GIMNASIO </t>
  </si>
  <si>
    <t xml:space="preserve">CLÍNICA TIPO MEDIO </t>
  </si>
  <si>
    <t>ALJIBE</t>
  </si>
  <si>
    <t>CIRCUITO CERRADO (POR CÁMARA)</t>
  </si>
  <si>
    <t>CORTINA METÁLICA</t>
  </si>
  <si>
    <t>HIDRONEUMÁTICO</t>
  </si>
  <si>
    <t>PORTÓN ELÉCTRICO</t>
  </si>
  <si>
    <t>EL YERBANIS Y EL LLANO</t>
  </si>
  <si>
    <t>HOMOGÉNEA</t>
  </si>
  <si>
    <t xml:space="preserve"> VALORES UNITARIOS DE MERCADO PARA CONSTRUCCIÓN  VALOR EN PESOS / M2 </t>
  </si>
  <si>
    <t xml:space="preserve"> VALORES UNITARIOS PARA SUELO URBANO POR ZONA HOMOGÉNEA</t>
  </si>
  <si>
    <t>No. DE MANZANA</t>
  </si>
  <si>
    <t>Frutales en Formación sin Producción</t>
  </si>
  <si>
    <t>Tipo de Propiedad</t>
  </si>
  <si>
    <t>EDAD</t>
  </si>
  <si>
    <t>Utilizando la tabla de ross según las colonias llegando a un tope</t>
  </si>
  <si>
    <t>En Desecho</t>
  </si>
  <si>
    <t>Reparaciones Completas</t>
  </si>
  <si>
    <t>Reparaciones Importantes</t>
  </si>
  <si>
    <t>Reparaciones Medias</t>
  </si>
  <si>
    <t>Reparaciones Sencillas</t>
  </si>
  <si>
    <t>Regular medio</t>
  </si>
  <si>
    <t>Regular</t>
  </si>
  <si>
    <t>Bueno</t>
  </si>
  <si>
    <t>Nuevo</t>
  </si>
  <si>
    <t>EDAD DEL INMUEBLE</t>
  </si>
  <si>
    <t>ESTADO DE CONSERVACIÓN</t>
  </si>
  <si>
    <t>Vida útil:</t>
  </si>
  <si>
    <t>MUNICIPIO DE HUEJOTITÁN</t>
  </si>
  <si>
    <t>Valor Unitario ($/HA)</t>
  </si>
  <si>
    <t>POPULAR TEJABÁN</t>
  </si>
  <si>
    <t>ECONÓMICO TEJABÁN</t>
  </si>
  <si>
    <t>MEDIO TEJABÁN</t>
  </si>
  <si>
    <t>BUENO TEJABÁN</t>
  </si>
  <si>
    <t>LUJO TEJABÁN</t>
  </si>
  <si>
    <t>-</t>
  </si>
  <si>
    <t>PARA SUELO RÚSTICO ($/HA)</t>
  </si>
  <si>
    <t>TABLAS DE DEPRECIACIÓN MÉTODO DE ROSS.</t>
  </si>
  <si>
    <t xml:space="preserve">Factor de Depreciación Método: ROSS               </t>
  </si>
  <si>
    <t>de 30 años de edad con una vida útil de 65 años.</t>
  </si>
  <si>
    <t>CLASIFICACIÓN</t>
  </si>
  <si>
    <t>UNIDAD</t>
  </si>
  <si>
    <t>VALOR</t>
  </si>
  <si>
    <t>Suelo de las áreas de influencia definidas como huellas de la exploración previa y explotación como: despalmes, tajos, caminos, accesos, excavaciones, terraplenes, jales, presas y tepetates en terrenos fuera de las poblaciones y zonas serranas montañosas.</t>
  </si>
  <si>
    <t>Ha</t>
  </si>
  <si>
    <t>Suelo dentro de las áreas de influencia definidas como huellas de la exploración previa y explotación como: despalmes, desmontes, tajos, caminos, accesos, excavaciones, terraplenes, jales, presas y tepetates colindantes a las poblaciones en zonas urbanas.</t>
  </si>
  <si>
    <t>Suelo dentro de las áreas de influencia definidas como huellas de la exploración previa y explotación como: despalmes, desmontes, tajos, caminos, accesos, excavaciones, terraplenes, jales, presas y tepetates inmersos en las áreas urbanas de las poblaciones.</t>
  </si>
  <si>
    <t>Suelo ocupado por todo tipo de construcciones fuera del área principal de influencia de exploración y explotación, destinada al servicio directo de la minera.</t>
  </si>
  <si>
    <t>M2</t>
  </si>
  <si>
    <t>Suelo ocupado por todo tipo de construcciones colindante del área principal de influencia de exploración y explotación, destinada al servicio directo de la mina.</t>
  </si>
  <si>
    <t>Suelo rústico dentro del perímetro del denuncio minero.</t>
  </si>
  <si>
    <t>MUNICIPIO DE HUEJOTITÁN
TABLA DE VALORES PARA EL EJERCICIO FISCAL 2023</t>
  </si>
  <si>
    <t>Ejidal</t>
  </si>
  <si>
    <t>Frutales en Producción</t>
  </si>
  <si>
    <t>Comunal</t>
  </si>
  <si>
    <t>Privada</t>
  </si>
  <si>
    <t>ADOQUÍN</t>
  </si>
  <si>
    <t>M2.</t>
  </si>
  <si>
    <t>AIRE ACONDICIONADO EVAPORATIVO</t>
  </si>
  <si>
    <t>PZA.</t>
  </si>
  <si>
    <t>ALBERCA COMERCIAL</t>
  </si>
  <si>
    <t>ALBERCA HABITACIONAL</t>
  </si>
  <si>
    <t>ÁREAS TECHADAS</t>
  </si>
  <si>
    <t>ASFALTO</t>
  </si>
  <si>
    <t>BARANDAL/REJA COMERCIAL</t>
  </si>
  <si>
    <t>BARANDAL/REJA HABITACIONAL</t>
  </si>
  <si>
    <t>BARDA DE PIEDRA (ANCHO .20 MT HASTA 1 MT) ALTURA HASTA 3 MTS</t>
  </si>
  <si>
    <t>BARDA RODAPIÉ 0.2 MTS HASTA 1.5 MT DE ALTURA</t>
  </si>
  <si>
    <t>BARDAS DE CONCRETO DE 1.5 MTS HASTA 3 MTS DE ALTURA</t>
  </si>
  <si>
    <t>BARDAS DE LADRILLO/BLOCK HASTA 3MTS DE ALTURA</t>
  </si>
  <si>
    <t xml:space="preserve">BÁSCULA CAMIONERA </t>
  </si>
  <si>
    <t xml:space="preserve">BÁSCULA PARA VEHÍCULOS DE CARGA LIGERA </t>
  </si>
  <si>
    <t>BASCULAS (COMERCIAL)</t>
  </si>
  <si>
    <t xml:space="preserve">BOILER SOLAR </t>
  </si>
  <si>
    <t>POR TUBO</t>
  </si>
  <si>
    <t>BOMBA DESPACHADORA DE GASOLINA/DIÉSEL CON INFRAESTRUCTURA</t>
  </si>
  <si>
    <t>BÓVEDAS DE SEGURIDAD PARA BANCOS</t>
  </si>
  <si>
    <t>CABALLERIZAS</t>
  </si>
  <si>
    <t>CALDERAS (COMERCIAL)</t>
  </si>
  <si>
    <t>CALEFACCIÓN (COMERCIAL)</t>
  </si>
  <si>
    <t>CALEFACCIÓN HABITACIONAL</t>
  </si>
  <si>
    <t>CARPA LONA AHULADA CON ESTRUCTURA METÁLICA</t>
  </si>
  <si>
    <t>CERCO POSTE CONCRETO/ METÁLICO</t>
  </si>
  <si>
    <t>ML.</t>
  </si>
  <si>
    <t>CERCO POSTE MADERA</t>
  </si>
  <si>
    <t>CHILLER (SISTEMA DE ENFRIAMIENTO)</t>
  </si>
  <si>
    <t>CHIMENEA</t>
  </si>
  <si>
    <t>CISTERNA COMERCIAL (depósitos de agua de lluvia)</t>
  </si>
  <si>
    <t>CISTERNA HABITACIONAL (depósitos de agua de lluvia)</t>
  </si>
  <si>
    <t>CISTERNA INDUSTRIAL (depósitos de agua de lluvia)</t>
  </si>
  <si>
    <t>COCINA INDUSTRIAL</t>
  </si>
  <si>
    <t>COMPRESORES</t>
  </si>
  <si>
    <t>LOTE</t>
  </si>
  <si>
    <t xml:space="preserve">CREMATORIO </t>
  </si>
  <si>
    <t>HORNO DE SECADO</t>
  </si>
  <si>
    <t>CUARTO DE TRATAMIENTO TÉRMICO</t>
  </si>
  <si>
    <t>CUARTOS DE PINTURA</t>
  </si>
  <si>
    <t>CUARTOS FRÍOS</t>
  </si>
  <si>
    <t xml:space="preserve">DUCTOS DE AIRE </t>
  </si>
  <si>
    <t>ELEVADOR CONDOMINIOS</t>
  </si>
  <si>
    <t>ELEVADORES (hasta 10 pisos)</t>
  </si>
  <si>
    <t>ESCALERA ELÉCTRICA</t>
  </si>
  <si>
    <t>ESTACIONAMIENTOS (PAVIMENTO ASFALTO)</t>
  </si>
  <si>
    <t>ESTRUCTURA TIRO DE MINA</t>
  </si>
  <si>
    <t>FUENTE PARA JARDÍN</t>
  </si>
  <si>
    <t>FUENTE TIPO CORTINA</t>
  </si>
  <si>
    <t>GALLINERO</t>
  </si>
  <si>
    <t>GÁRGOLAS</t>
  </si>
  <si>
    <t>GENERADORES ELÉCTRICOS</t>
  </si>
  <si>
    <t>GRADAS DE CONCRETO</t>
  </si>
  <si>
    <t>GRADAS DE MADERA</t>
  </si>
  <si>
    <t>GRADAS METÁLICAS</t>
  </si>
  <si>
    <t>GRÚA VIAJERA</t>
  </si>
  <si>
    <t>GUARNICIONES (cordones de concreto)</t>
  </si>
  <si>
    <t>INVERNADEROS</t>
  </si>
  <si>
    <t>JACUZZI</t>
  </si>
  <si>
    <t>MALLA CICLÓNICA</t>
  </si>
  <si>
    <t>MALLA SOMBRA HABITACIONAL, COMERCIAL E INDUSTRIAL</t>
  </si>
  <si>
    <t>MEZANINE</t>
  </si>
  <si>
    <t>MINI SPLIT</t>
  </si>
  <si>
    <t>MUROS DE CONTENCIÓN</t>
  </si>
  <si>
    <t>MUROS DE CONTENCIÓN DE CONCRETO ARMADO HABITACIONAL, COMERCIAL E INDUSTRIAL</t>
  </si>
  <si>
    <t>MUROS DE CONTENCIÓN DE PIEDRA HABITACIONAL, COMERCIAL E INDUSTRIAL</t>
  </si>
  <si>
    <t>PÁNELES SOLARES (HABITACIONAL, COMERCIAL, INDUSTRIAL Y ESPECIAL) (páneles de diversas dimensiones)</t>
  </si>
  <si>
    <t>PÁNELES SOLARES (GRANJA SOLAR) (granja solar con dimensiones de páneles individuales diversas)</t>
  </si>
  <si>
    <t>PANEL</t>
  </si>
  <si>
    <t>PASTO ARTIFICIAL</t>
  </si>
  <si>
    <t>PÉRGOLAS</t>
  </si>
  <si>
    <t>PLANCHA DE CONCRETO HIDRÁULICO 100 CMS DE ESPESOR</t>
  </si>
  <si>
    <t>PLANCHA DE CONCRETO HIDRÁULICO 15 CMS DE ESPESOR</t>
  </si>
  <si>
    <t>PLANCHA DE CONCRETO HIDRÁULICO 40 CMS DE ESPESOR</t>
  </si>
  <si>
    <t>PLANCHA DE CONCRETO HIDRÁULICO 60 CMS DE ESPESOR</t>
  </si>
  <si>
    <t>PLANCHA DE CONCRETO HIDRÁULICO 80 CMS DE ESPESOR</t>
  </si>
  <si>
    <t>PLANTA GENERADORA ELÉCTRICA DIÉSEL</t>
  </si>
  <si>
    <t>PLANTA TRATADORA</t>
  </si>
  <si>
    <t xml:space="preserve">PÓRTICO COMERCIAL </t>
  </si>
  <si>
    <t xml:space="preserve">POZOS </t>
  </si>
  <si>
    <t>PRESONES</t>
  </si>
  <si>
    <t xml:space="preserve">SILO CONCRETO </t>
  </si>
  <si>
    <t>M3.</t>
  </si>
  <si>
    <t xml:space="preserve">SILO METÁLICO     </t>
  </si>
  <si>
    <t>SISTEMA CONTRA INCENDIO</t>
  </si>
  <si>
    <t>SUBESTACIÓN ELÉCTRICA INDUSTRIAL</t>
  </si>
  <si>
    <t>TANQUE ESTACIONARIO COMERCIAL</t>
  </si>
  <si>
    <t>TANQUE ESTACIONARIO HABITACIONAL</t>
  </si>
  <si>
    <t>TANQUES ACERO AL CARBÓN HASTA 100,000 LT</t>
  </si>
  <si>
    <t>TANQUES DE ALMACENAMIENTO</t>
  </si>
  <si>
    <t>TINACO HABITACIONAL</t>
  </si>
  <si>
    <t>TRANSFORMADOR DE 15 KVA.</t>
  </si>
  <si>
    <t>TRANSFORMADOR DE 25 KVA.</t>
  </si>
  <si>
    <t>TRANSFORMADOR DE 45 KVA.</t>
  </si>
  <si>
    <t>TRANSFORMADOR DE 75 KVA.</t>
  </si>
  <si>
    <t>UNIDAD PAQUETE CLIMA</t>
  </si>
  <si>
    <t>UNIDADES ENFRIADORAS</t>
  </si>
  <si>
    <t>VOLADOS DE CONCRETO ARMADO</t>
  </si>
  <si>
    <t>SERÁ EL 10% SEGÚN LA TIPOLOGÍA CONSTRUCTIVA DEL CASO.</t>
  </si>
  <si>
    <t>VOLADOS DE MADERA, ACERO Y OTROS MATERIALES</t>
  </si>
  <si>
    <t>SERÁ EL 10% SEGÚN LA PROPIA TIPOLOGÍA CONSTRUCTIVA DEL CASO.</t>
  </si>
  <si>
    <t>CONCEPTO</t>
  </si>
  <si>
    <t>$3,200.00 POR PÁNEL</t>
  </si>
  <si>
    <t>CLASIFICACIÓN DE ESTRUCTURAS PARA COLOCACIÓN DE ANUNCIOS PUBLICITARIOS.</t>
  </si>
  <si>
    <t>TIPO DE ESTRUCTURA</t>
  </si>
  <si>
    <t>POR EL LUGAR DE UBICACIÓN</t>
  </si>
  <si>
    <t>POR LA FORMA DE INSTALACIÓN</t>
  </si>
  <si>
    <t>CARACTERÍSTICAS PARTICULARES</t>
  </si>
  <si>
    <t>VALOR FÍSICO</t>
  </si>
  <si>
    <t>PARA CARTEL</t>
  </si>
  <si>
    <t>PARA ESPECTACULAR</t>
  </si>
  <si>
    <t>PANTALLA ELECTRÓNICA</t>
  </si>
  <si>
    <t>UNIPOLAR</t>
  </si>
  <si>
    <t>TIPO MURETE</t>
  </si>
  <si>
    <t>EN FACHADA</t>
  </si>
  <si>
    <t>EN AZOTEA</t>
  </si>
  <si>
    <t>AISLADA</t>
  </si>
  <si>
    <t>ADOSADO</t>
  </si>
  <si>
    <t>SALIENTE O VOLADO</t>
  </si>
  <si>
    <t>AUTO SOPORTADO</t>
  </si>
  <si>
    <t>X</t>
  </si>
  <si>
    <t>Material de la estructura: Acero</t>
  </si>
  <si>
    <t>$20,000.00 X M2. DE PANTALLA Y PUEDE ESTAR SUJETO AL AVALÚO DEL CONTRIBUYENTE APROBADO POR LA AUTORIDAD CATASTRAL MUNICIPAL.</t>
  </si>
  <si>
    <r>
      <t>Superficie de la pantalla: hasta 80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</si>
  <si>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entre 4 M. y 18 M.</t>
  </si>
  <si>
    <t>Diámetro exterior del pedestal de 20" en adelante</t>
  </si>
  <si>
    <t>Profundidad de desplante: 1 M. en adelante</t>
  </si>
  <si>
    <t>$2,250.00 X M2. DE PANTALLA Y PUEDE ESTAR SUJETO AL AVALÚO DEL CONTRIBUYENTE APROBADO POR LA AUTORIDAD CATASTRAL MUNICIPAL.</t>
  </si>
  <si>
    <r>
      <t>Superficie de la pantalla: hasta 45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</si>
  <si>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 las columnas: entre 1 M. y 15 M.</t>
  </si>
  <si>
    <t>Perfil de los apoyos: Sección "L", "I", o "U"</t>
  </si>
  <si>
    <t>Método de anclaje: empotrado, atornillado, autosoportado, Etc.</t>
  </si>
  <si>
    <t>$2,000.00 X M2. DE PANTALLA Y PUEDE ESTAR SUJETO AL AVALÚO DEL CONTRIBUYENTE APROBADO POR LA AUTORIDAD CATASTRAL MUNICIPAL.</t>
  </si>
  <si>
    <r>
      <t>Superficie de la pantalla: hasta 50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</si>
  <si>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 las columna: entre 1 M. y 10 M.</t>
  </si>
  <si>
    <t>Método de anclaje: empotrado, atornillado, Etc.</t>
  </si>
  <si>
    <t>$4,500.00 X M2. DE PANTALLA Y PUEDE ESTAR SUJETO AL AVALÚO DEL CONTRIBUYENTE APROBADO POR LA AUTORIDAD CATASTRAL MUNICIPAL.</t>
  </si>
  <si>
    <r>
      <t>Superficie de la pantalla: de 2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</si>
  <si>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de 3 M. en adelante</t>
  </si>
  <si>
    <t>Diámetro exterior del pedestal de 5" en adelante</t>
  </si>
  <si>
    <t>Altura del pedestal: de hasta 15 M.</t>
  </si>
  <si>
    <t>$4,500.00 X M2. DE PANTALLA (se suman todas las pantallas) Y PUEDE ESTAR SUJETO AL AVALÚO DEL CONTRIBUYENTE APROBADO POR LA AUTORIDAD CATASTRAL MUNICIPAL.</t>
  </si>
  <si>
    <r>
      <t>Superficie de la pantalla: de 1.5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</si>
  <si>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 del pedestal: de 2 M. en adelante</t>
  </si>
  <si>
    <t>Altura del pedestal: de 20 Cm. en adelante</t>
  </si>
  <si>
    <t>Material de la estructura: Acero u otro material</t>
  </si>
  <si>
    <t>$2,500.00 X M2. DE PANTALLA (se suman todas las pantallas) Y PUEDE ESTAR SUJETO AL AVALÚO DEL CONTRIBUYENTE APROBADO POR LA AUTORIDAD CATASTRAL MUNICIPAL.</t>
  </si>
  <si>
    <t>Perfil de los apoyos: Sección "L", "I", o "U", Etc.</t>
  </si>
  <si>
    <t>Forma de unión de las estructuras: remachado, soldado, atornillado, Etc.</t>
  </si>
  <si>
    <t>Materiales constructivos: Acero, Pétreos o Mixto.</t>
  </si>
  <si>
    <t>$5,500.00 X M2. DE PANTALLA (se suman todas las pantallas) Y PUEDE ESTAR SUJETO AL AVALÚO DEL CONTRIBUYENTE APROBADO POR LA AUTORIDAD CATASTRAL MUNICIPAL.</t>
  </si>
  <si>
    <r>
      <t>Superficie de la pantalla: de 1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 en adelante</t>
    </r>
  </si>
  <si>
    <t>Altura: hasta 25 M.</t>
  </si>
  <si>
    <r>
      <t>Superficie de la pantalla: hasta 250 M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>.</t>
    </r>
  </si>
  <si>
    <t>$6,500.00 X M2. DE PANTALLA (se suman todas las pantallas) Y PUEDE ESTAR SUJETO AL AVALÚO DEL CONTRIBUYENTE APROBADO POR LA AUTORIDAD CATASTRAL MUNICIPAL.</t>
  </si>
  <si>
    <t>$8,500.00 X M2. DE PANTALLA (se suman todas las pantallas) Y PUEDE ESTAR SUJETO AL AVALÚO DEL CONTRIBUYENTE APROBADO POR LA AUTORIDAD CATASTRAL MUNICIPAL.</t>
  </si>
  <si>
    <t>Material de la estructura: Acero y tablillas electrónicas</t>
  </si>
  <si>
    <t>$30,000.00 X M2. DE PANTALLA ELECTRÓNICA Y PUEDE ESTAR SUJETO AL AVALÚO DEL CONTRIBUYENTE APROBADO POR LA AUTORIDAD CATASTRAL MUNICIPAL.</t>
  </si>
  <si>
    <t>Altura del pedestal: hasta 15 M.</t>
  </si>
  <si>
    <t>Diámetro exterior del pedestal: hasta 36"</t>
  </si>
  <si>
    <t>$15,000.00 X M2. DEL MURETE (independientemente del número de anuncios) Y PUEDE ESTAR SUJETO AL AVALÚO DEL CONTRIBUYENTE APROBADO POR LA AUTORIDAD CATASTRAL MUNICIPAL.</t>
  </si>
  <si>
    <t>Materiales constructivos: Acero, Madera, Pétreos o Mixto.</t>
  </si>
  <si>
    <t>SUJETO A VALUACIÓN POR PRECIOS UNITARIOS Y PUEDE ESTAR SUJETO AL AVALÚO DEL CONTRIBUYENTE APROBADO POR LA AUTORIDAD CATASTRAL MUNICIPAL.</t>
  </si>
  <si>
    <t>Superficie de la pantalla:</t>
  </si>
  <si>
    <t>Altura:</t>
  </si>
  <si>
    <t>Método de anclaje:</t>
  </si>
  <si>
    <t>TORRE AUTOSOPORTADA</t>
  </si>
  <si>
    <t>TORRES ARRIOSTRADAS O ATIRANTADAS</t>
  </si>
  <si>
    <t>MONOPOSTE O MONOPOLO</t>
  </si>
  <si>
    <t>CARÁCTERÍSTICAS PARTICULARES</t>
  </si>
  <si>
    <t>ESTRUCTURAS AUTOSOPORTADAS A BASE DE CIMENTACIÓN Y EL PROPIO DISEÑO DEL ELEMENTO. ESTRUCTURAS QUE SUELEN ESTAR COMPUESTAS POR PERFILES O ÁNGULOS DE ACERO UNIDOS POR TORNILLOS, PERNOS, REMACHES O SOLDADURA. LA ALTURA ES VARIABLE Y ESTÁ EN FUNCIÓN DEL SUMINISTRO DEL BUEN FUNCIONAMIENTO REQUERIDO. SE INSTALAN EN TERRENOS URBANOS, SUBURBANOS Y/O RÚSTICOS.</t>
  </si>
  <si>
    <t>Altura (M.): hasta 20 M. y Sección variable de hasta 15 M. por lado</t>
  </si>
  <si>
    <t>$25,000.00 X ML. Y PUEDE ESTAR SUJETO AL AVALÚO DEL CONTRIBUYENTE APROBADO POR LA AUTORIDAD CATASTRAL MUNICIPAL.</t>
  </si>
  <si>
    <t>Perfiles de acero utilizados y medidas: piramidales, cuadrangulares, triangulares</t>
  </si>
  <si>
    <t>Tipo de material de la estructura (metálico/pétreos)</t>
  </si>
  <si>
    <t>Tipo de unión: pernos, remaches, tornillos, soldadura, otro)</t>
  </si>
  <si>
    <t>Peso (Kg.): Hasta 10 Tons.</t>
  </si>
  <si>
    <t>ESTRUCTURAS LIGERAS ARRIOSTRADAS O ATIRANTADAS A BASE DE CABLES O VARILLAS. USUALMENTE SE INSTALAN EN CONSTRUCCIONES YA EXISTENTES, LO CUAL INDICA QUE NO TRANSMITE UNA CARGA MUY GRANDE, O BIEN, SE INSTALAN SOBRE EL SUELO. LA BASE DE LA ESTRUCTURA TRANSMITE ESFUERZOS DE COMPRESIÓN Y LOS ARRIOSTRES O TIRANTES TRANSMITEN ESFUERZOS DE TENSIÓN.</t>
  </si>
  <si>
    <t>Altura (M.): hasta 20 M. y Sección variable de hasta 0.5 M. por lado</t>
  </si>
  <si>
    <t>$3,500.00 X ML. Y PUEDE ESTAR SUJETO AL AVALÚO DEL CONTRIBUYENTE APROBADO POR LA AUTORIDAD CATASTRAL MUNICIPAL.</t>
  </si>
  <si>
    <t>Perfiles de acero utilizados y medidas: Piramidales, cuadrangulares, triangulares</t>
  </si>
  <si>
    <t>Peso (Kg.): Hasta 500 Kgs.</t>
  </si>
  <si>
    <t>ESTRUCTURAS ESBELTAS Y ESTÉTICAS QUE ARMONIZAN CON EL ENTORNO URBANO. SE UBICAN SOBRE EL SUELO. OCUPAN POCO ESPACIO. USUALMENTE SE PINTAN O RECUBREN POR RAZONES ESTÉTICAS. SE AUTOSOPORTAN EN BASE A UNA BUENA CIMENTACIÓN.</t>
  </si>
  <si>
    <t>Altura (M.): hasta 40 M. y Diámetro variable de hasta 0.8 M.</t>
  </si>
  <si>
    <t>$17,500.00 X ML. Y PUEDE ESTAR SUJETO AL AVALÚO DEL CONTRIBUYENTE APROBADO POR LA AUTORIDAD CATASTRAL MUNICIPAL.</t>
  </si>
  <si>
    <t>Perfiles de acero utilizados y medidas</t>
  </si>
  <si>
    <t>Peso (Kg.): Hasta 2 Tons.</t>
  </si>
  <si>
    <t>Altura (M.)</t>
  </si>
  <si>
    <t>VALUACIÓN POR PRECIOS UNITARIOS Y PUEDE ESTAR SUJETO AL AVALÚO DEL CONTRIBUYENTE APROBADO POR LA AUTORIDAD CATASTRAL MUNICIPAL.</t>
  </si>
  <si>
    <t>Peso (Kg.)</t>
  </si>
  <si>
    <t>CLASIFICACIÓN DE ESTRUCTURAS PARA COLOCACIÓN DE ANTENAS DE COMUNICACIÓN.</t>
  </si>
  <si>
    <t>TABLA DE VALORES PARA EL EJERCICIO FISCAL 2023</t>
  </si>
  <si>
    <t xml:space="preserve">INICIO </t>
  </si>
  <si>
    <t xml:space="preserve">TERMINADO </t>
  </si>
  <si>
    <t>FACTOR</t>
  </si>
  <si>
    <t>Zanjeo</t>
  </si>
  <si>
    <t>Cimientos</t>
  </si>
  <si>
    <t>Muros</t>
  </si>
  <si>
    <t>Castillos y Cerramientos</t>
  </si>
  <si>
    <t>Losa o Techumbre</t>
  </si>
  <si>
    <t>Impermeabilización</t>
  </si>
  <si>
    <t>Piso Cerámico</t>
  </si>
  <si>
    <t>Herrería</t>
  </si>
  <si>
    <t>Enjarre</t>
  </si>
  <si>
    <t>Yeso</t>
  </si>
  <si>
    <t xml:space="preserve">Lambrines </t>
  </si>
  <si>
    <t>Fachada</t>
  </si>
  <si>
    <t>Pintura</t>
  </si>
  <si>
    <t>FUNDOS MINEROS</t>
  </si>
  <si>
    <t>TABLA DE INSTALACIONES ESPECIALES Y OBRAS COMPLEMENTARIAS</t>
  </si>
  <si>
    <t>EJERCICIO FISCAL 2023</t>
  </si>
  <si>
    <t>VALORES UNITARIOS DE REPOSICIÓN NUEVA PARA CONSTRUCCIONES ($/M2)</t>
  </si>
  <si>
    <t xml:space="preserve">MUNICIPIO DE HUEJOTITÁN 
</t>
  </si>
  <si>
    <t>TABLA DE VALORES PARA EL EJERCICIO FISCAL  2023</t>
  </si>
  <si>
    <t xml:space="preserve">MUNICIPIO DE HUEJOTITÁN
</t>
  </si>
  <si>
    <t xml:space="preserve">TABLA EN OBRAS EN PROCESO DE CONSTRUCCIÓN </t>
  </si>
  <si>
    <t xml:space="preserve">$      5,950.00 POR M2. </t>
  </si>
  <si>
    <t xml:space="preserve">
TABLA DE VALORES PARA EL EJERCICIO FISCAL 2023</t>
  </si>
  <si>
    <t xml:space="preserve"> TABLAS DE VALORES PARA EL EJERCICIO FISCAL 2023</t>
  </si>
  <si>
    <t>OTROS CON CARACTERÍSTICAS ATÍPICAS</t>
  </si>
  <si>
    <t>LITRO</t>
  </si>
  <si>
    <t xml:space="preserve">VALOR </t>
  </si>
  <si>
    <t>Puertas, Aparatos y Limpieza Final</t>
  </si>
  <si>
    <t>NOTA: El % de avance en otros niveles. Se tomará por separado de acuerdo a la tabla anterior</t>
  </si>
  <si>
    <t>ENCEMENTADOS - PLANCHA DE CONCRETO HIDRÁULICO HASTA 10 CM DE ESPESOR</t>
  </si>
  <si>
    <t>PILA (BLOCK, ADOBÓN, HORMIGÓN)</t>
  </si>
  <si>
    <t>SUBESTACIÓN ELÉCTRICA COMERCIAL</t>
  </si>
  <si>
    <t>SUBESTACIÓN ELÉCTRICA HABITACIONAL</t>
  </si>
  <si>
    <t>TEJABÁN ACRÍLICO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</si>
</sst>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$-80A]#,##0.00"/>
    <numFmt numFmtId="171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vertAlign val="superscript"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alibri"/>
      <family val="2"/>
    </font>
    <font>
      <sz val="10"/>
      <color indexed="16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alibri"/>
      <family val="2"/>
    </font>
    <font>
      <sz val="10"/>
      <color rgb="FF8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/>
    </xf>
    <xf numFmtId="0" fontId="44" fillId="0" borderId="11" xfId="0" applyFont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38" fontId="3" fillId="0" borderId="10" xfId="53" applyNumberFormat="1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38" fontId="3" fillId="0" borderId="11" xfId="53" applyNumberFormat="1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38" fontId="3" fillId="0" borderId="12" xfId="5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54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54" applyFont="1" applyFill="1" applyBorder="1">
      <alignment/>
      <protection/>
    </xf>
    <xf numFmtId="0" fontId="46" fillId="0" borderId="0" xfId="54" applyFont="1" applyFill="1">
      <alignment/>
      <protection/>
    </xf>
    <xf numFmtId="0" fontId="47" fillId="0" borderId="0" xfId="54" applyFont="1" applyFill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" fillId="0" borderId="10" xfId="54" applyFont="1" applyFill="1" applyBorder="1" applyAlignment="1">
      <alignment horizontal="center"/>
      <protection/>
    </xf>
    <xf numFmtId="0" fontId="44" fillId="0" borderId="0" xfId="54" applyFont="1" applyFill="1" applyBorder="1">
      <alignment/>
      <protection/>
    </xf>
    <xf numFmtId="0" fontId="4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wrapText="1"/>
      <protection/>
    </xf>
    <xf numFmtId="2" fontId="4" fillId="0" borderId="0" xfId="54" applyNumberFormat="1" applyFont="1" applyFill="1" applyBorder="1" applyAlignment="1">
      <alignment wrapText="1"/>
      <protection/>
    </xf>
    <xf numFmtId="165" fontId="4" fillId="0" borderId="0" xfId="54" applyNumberFormat="1" applyFont="1" applyFill="1" applyBorder="1" applyAlignment="1">
      <alignment wrapText="1"/>
      <protection/>
    </xf>
    <xf numFmtId="2" fontId="4" fillId="0" borderId="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65" fontId="4" fillId="0" borderId="10" xfId="54" applyNumberFormat="1" applyFont="1" applyFill="1" applyBorder="1" applyAlignment="1">
      <alignment horizontal="center" vertical="center" wrapText="1"/>
      <protection/>
    </xf>
    <xf numFmtId="0" fontId="44" fillId="0" borderId="10" xfId="54" applyFont="1" applyFill="1" applyBorder="1" applyAlignment="1">
      <alignment horizontal="center" vertical="center"/>
      <protection/>
    </xf>
    <xf numFmtId="164" fontId="44" fillId="0" borderId="10" xfId="54" applyNumberFormat="1" applyFont="1" applyFill="1" applyBorder="1" applyAlignment="1">
      <alignment horizontal="center"/>
      <protection/>
    </xf>
    <xf numFmtId="0" fontId="45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38" fontId="3" fillId="0" borderId="0" xfId="53" applyNumberFormat="1" applyFont="1" applyFill="1" applyBorder="1" applyAlignment="1">
      <alignment horizontal="center" vertical="center"/>
      <protection/>
    </xf>
    <xf numFmtId="44" fontId="3" fillId="0" borderId="0" xfId="51" applyFont="1" applyFill="1" applyBorder="1" applyAlignment="1">
      <alignment horizontal="center" vertical="center"/>
    </xf>
    <xf numFmtId="0" fontId="3" fillId="0" borderId="0" xfId="53" applyFont="1" applyFill="1">
      <alignment/>
      <protection/>
    </xf>
    <xf numFmtId="0" fontId="3" fillId="0" borderId="14" xfId="53" applyFont="1" applyFill="1" applyBorder="1" applyAlignment="1">
      <alignment horizontal="center" vertical="center"/>
      <protection/>
    </xf>
    <xf numFmtId="38" fontId="3" fillId="0" borderId="14" xfId="53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wrapText="1"/>
    </xf>
    <xf numFmtId="44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44" fillId="0" borderId="10" xfId="0" applyFont="1" applyBorder="1" applyAlignment="1">
      <alignment/>
    </xf>
    <xf numFmtId="0" fontId="46" fillId="0" borderId="0" xfId="0" applyFont="1" applyAlignment="1">
      <alignment/>
    </xf>
    <xf numFmtId="44" fontId="0" fillId="0" borderId="13" xfId="49" applyFont="1" applyBorder="1" applyAlignment="1">
      <alignment/>
    </xf>
    <xf numFmtId="44" fontId="0" fillId="0" borderId="0" xfId="49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4" fontId="44" fillId="33" borderId="10" xfId="49" applyFont="1" applyFill="1" applyBorder="1" applyAlignment="1">
      <alignment horizontal="center" vertical="center"/>
    </xf>
    <xf numFmtId="44" fontId="44" fillId="33" borderId="10" xfId="49" applyFont="1" applyFill="1" applyBorder="1" applyAlignment="1">
      <alignment/>
    </xf>
    <xf numFmtId="44" fontId="44" fillId="33" borderId="11" xfId="49" applyFont="1" applyFill="1" applyBorder="1" applyAlignment="1">
      <alignment/>
    </xf>
    <xf numFmtId="44" fontId="44" fillId="33" borderId="12" xfId="49" applyFont="1" applyFill="1" applyBorder="1" applyAlignment="1">
      <alignment/>
    </xf>
    <xf numFmtId="44" fontId="44" fillId="33" borderId="10" xfId="49" applyFont="1" applyFill="1" applyBorder="1" applyAlignment="1">
      <alignment vertical="center"/>
    </xf>
    <xf numFmtId="44" fontId="44" fillId="33" borderId="11" xfId="49" applyFont="1" applyFill="1" applyBorder="1" applyAlignment="1">
      <alignment vertical="center"/>
    </xf>
    <xf numFmtId="44" fontId="44" fillId="33" borderId="12" xfId="49" applyFont="1" applyFill="1" applyBorder="1" applyAlignment="1">
      <alignment vertical="center"/>
    </xf>
    <xf numFmtId="1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4" fontId="3" fillId="33" borderId="10" xfId="51" applyFont="1" applyFill="1" applyBorder="1" applyAlignment="1">
      <alignment horizontal="center" vertical="center"/>
    </xf>
    <xf numFmtId="44" fontId="3" fillId="33" borderId="11" xfId="51" applyFont="1" applyFill="1" applyBorder="1" applyAlignment="1">
      <alignment horizontal="center" vertical="center"/>
    </xf>
    <xf numFmtId="44" fontId="3" fillId="33" borderId="12" xfId="51" applyFont="1" applyFill="1" applyBorder="1" applyAlignment="1">
      <alignment horizontal="center" vertical="center"/>
    </xf>
    <xf numFmtId="44" fontId="3" fillId="33" borderId="14" xfId="5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textRotation="90"/>
    </xf>
    <xf numFmtId="0" fontId="45" fillId="0" borderId="21" xfId="0" applyFont="1" applyBorder="1" applyAlignment="1">
      <alignment horizontal="center" vertical="center" textRotation="90"/>
    </xf>
    <xf numFmtId="0" fontId="45" fillId="0" borderId="19" xfId="0" applyFont="1" applyBorder="1" applyAlignment="1">
      <alignment horizontal="center" vertical="center" textRotation="90"/>
    </xf>
    <xf numFmtId="0" fontId="45" fillId="0" borderId="21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9" fillId="0" borderId="21" xfId="0" applyFont="1" applyBorder="1" applyAlignment="1">
      <alignment horizontal="center" vertical="center"/>
    </xf>
    <xf numFmtId="10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/>
    </xf>
    <xf numFmtId="3" fontId="4" fillId="33" borderId="21" xfId="46" applyNumberFormat="1" applyFont="1" applyFill="1" applyBorder="1" applyAlignment="1">
      <alignment horizontal="center" vertical="center" wrapText="1"/>
    </xf>
    <xf numFmtId="170" fontId="4" fillId="33" borderId="21" xfId="46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textRotation="90" wrapText="1"/>
    </xf>
    <xf numFmtId="0" fontId="45" fillId="33" borderId="21" xfId="0" applyFont="1" applyFill="1" applyBorder="1" applyAlignment="1">
      <alignment horizontal="center" vertical="center" textRotation="90" wrapText="1"/>
    </xf>
    <xf numFmtId="0" fontId="45" fillId="33" borderId="19" xfId="0" applyFont="1" applyFill="1" applyBorder="1" applyAlignment="1">
      <alignment horizontal="center" vertical="center" textRotation="90" wrapText="1"/>
    </xf>
    <xf numFmtId="0" fontId="45" fillId="33" borderId="22" xfId="0" applyFont="1" applyFill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44" fontId="44" fillId="33" borderId="10" xfId="49" applyFont="1" applyFill="1" applyBorder="1" applyAlignment="1">
      <alignment horizontal="center" vertical="center" wrapText="1"/>
    </xf>
    <xf numFmtId="38" fontId="45" fillId="0" borderId="21" xfId="53" applyNumberFormat="1" applyFont="1" applyFill="1" applyBorder="1" applyAlignment="1">
      <alignment horizontal="center" vertical="center"/>
      <protection/>
    </xf>
    <xf numFmtId="38" fontId="45" fillId="0" borderId="19" xfId="53" applyNumberFormat="1" applyFont="1" applyFill="1" applyBorder="1" applyAlignment="1">
      <alignment horizontal="center" vertical="center" wrapText="1"/>
      <protection/>
    </xf>
    <xf numFmtId="0" fontId="45" fillId="0" borderId="22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4" fontId="45" fillId="0" borderId="21" xfId="49" applyFont="1" applyBorder="1" applyAlignment="1">
      <alignment horizontal="center" vertical="center" wrapText="1"/>
    </xf>
    <xf numFmtId="0" fontId="3" fillId="0" borderId="10" xfId="54" applyFont="1" applyFill="1" applyBorder="1">
      <alignment/>
      <protection/>
    </xf>
    <xf numFmtId="164" fontId="3" fillId="0" borderId="10" xfId="54" applyNumberFormat="1" applyFont="1" applyFill="1" applyBorder="1" applyAlignment="1">
      <alignment horizontal="centerContinuous"/>
      <protection/>
    </xf>
    <xf numFmtId="0" fontId="3" fillId="0" borderId="10" xfId="54" applyFont="1" applyFill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 wrapText="1"/>
      <protection/>
    </xf>
    <xf numFmtId="165" fontId="3" fillId="0" borderId="10" xfId="54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45" fillId="33" borderId="19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44" fontId="44" fillId="33" borderId="10" xfId="49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5" fillId="0" borderId="25" xfId="0" applyFont="1" applyBorder="1" applyAlignment="1">
      <alignment horizontal="center" wrapText="1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1" fontId="3" fillId="33" borderId="14" xfId="0" applyNumberFormat="1" applyFont="1" applyFill="1" applyBorder="1" applyAlignment="1">
      <alignment horizontal="center" vertical="center" wrapText="1"/>
    </xf>
    <xf numFmtId="171" fontId="3" fillId="33" borderId="39" xfId="0" applyNumberFormat="1" applyFont="1" applyFill="1" applyBorder="1" applyAlignment="1">
      <alignment horizontal="center" vertical="center" wrapText="1"/>
    </xf>
    <xf numFmtId="171" fontId="3" fillId="33" borderId="12" xfId="0" applyNumberFormat="1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textRotation="90" wrapText="1"/>
    </xf>
    <xf numFmtId="0" fontId="44" fillId="33" borderId="40" xfId="0" applyFont="1" applyFill="1" applyBorder="1" applyAlignment="1">
      <alignment horizontal="center" vertical="center" textRotation="90" wrapText="1"/>
    </xf>
    <xf numFmtId="0" fontId="44" fillId="33" borderId="41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5" fillId="33" borderId="0" xfId="0" applyFont="1" applyFill="1" applyBorder="1" applyAlignment="1">
      <alignment horizontal="center" vertical="center" textRotation="90" wrapText="1"/>
    </xf>
    <xf numFmtId="0" fontId="45" fillId="33" borderId="29" xfId="0" applyFont="1" applyFill="1" applyBorder="1" applyAlignment="1">
      <alignment horizontal="center" vertical="center" textRotation="90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35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3" fillId="34" borderId="4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textRotation="90" wrapText="1"/>
    </xf>
    <xf numFmtId="0" fontId="44" fillId="0" borderId="39" xfId="0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0" fontId="44" fillId="0" borderId="23" xfId="0" applyFont="1" applyFill="1" applyBorder="1" applyAlignment="1">
      <alignment horizontal="justify" vertical="center" wrapText="1"/>
    </xf>
    <xf numFmtId="0" fontId="44" fillId="0" borderId="13" xfId="0" applyFont="1" applyFill="1" applyBorder="1" applyAlignment="1">
      <alignment horizontal="justify" vertical="center" wrapText="1"/>
    </xf>
    <xf numFmtId="0" fontId="44" fillId="0" borderId="24" xfId="0" applyFont="1" applyFill="1" applyBorder="1" applyAlignment="1">
      <alignment horizontal="justify" vertical="center" wrapText="1"/>
    </xf>
    <xf numFmtId="0" fontId="44" fillId="0" borderId="49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40" xfId="0" applyFont="1" applyFill="1" applyBorder="1" applyAlignment="1">
      <alignment horizontal="justify" vertical="center" wrapText="1"/>
    </xf>
    <xf numFmtId="0" fontId="44" fillId="0" borderId="50" xfId="0" applyFont="1" applyFill="1" applyBorder="1" applyAlignment="1">
      <alignment horizontal="justify" vertical="center" wrapText="1"/>
    </xf>
    <xf numFmtId="0" fontId="44" fillId="0" borderId="51" xfId="0" applyFont="1" applyFill="1" applyBorder="1" applyAlignment="1">
      <alignment horizontal="justify" vertical="center" wrapText="1"/>
    </xf>
    <xf numFmtId="0" fontId="44" fillId="0" borderId="41" xfId="0" applyFont="1" applyFill="1" applyBorder="1" applyAlignment="1">
      <alignment horizontal="justify" vertical="center" wrapText="1"/>
    </xf>
    <xf numFmtId="171" fontId="44" fillId="33" borderId="14" xfId="0" applyNumberFormat="1" applyFont="1" applyFill="1" applyBorder="1" applyAlignment="1">
      <alignment horizontal="center" vertical="center" wrapText="1"/>
    </xf>
    <xf numFmtId="171" fontId="44" fillId="33" borderId="39" xfId="0" applyNumberFormat="1" applyFont="1" applyFill="1" applyBorder="1" applyAlignment="1">
      <alignment horizontal="center" vertical="center" wrapText="1"/>
    </xf>
    <xf numFmtId="171" fontId="44" fillId="33" borderId="12" xfId="0" applyNumberFormat="1" applyFont="1" applyFill="1" applyBorder="1" applyAlignment="1">
      <alignment horizontal="center" vertical="center" wrapText="1"/>
    </xf>
    <xf numFmtId="171" fontId="44" fillId="33" borderId="10" xfId="0" applyNumberFormat="1" applyFont="1" applyFill="1" applyBorder="1" applyAlignment="1">
      <alignment horizontal="center" vertical="center" wrapText="1"/>
    </xf>
    <xf numFmtId="44" fontId="44" fillId="33" borderId="10" xfId="49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/>
    </xf>
    <xf numFmtId="0" fontId="45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44" fontId="44" fillId="33" borderId="12" xfId="49" applyFont="1" applyFill="1" applyBorder="1" applyAlignment="1">
      <alignment horizontal="center" vertical="center" wrapText="1"/>
    </xf>
    <xf numFmtId="0" fontId="45" fillId="0" borderId="39" xfId="53" applyFont="1" applyFill="1" applyBorder="1" applyAlignment="1">
      <alignment horizontal="center" vertical="center" wrapText="1"/>
      <protection/>
    </xf>
    <xf numFmtId="0" fontId="45" fillId="0" borderId="52" xfId="53" applyFont="1" applyFill="1" applyBorder="1" applyAlignment="1">
      <alignment horizontal="center" vertical="center" wrapText="1"/>
      <protection/>
    </xf>
    <xf numFmtId="0" fontId="45" fillId="0" borderId="29" xfId="53" applyFont="1" applyFill="1" applyBorder="1" applyAlignment="1">
      <alignment horizontal="center" vertical="center" wrapText="1"/>
      <protection/>
    </xf>
    <xf numFmtId="0" fontId="45" fillId="0" borderId="53" xfId="53" applyFont="1" applyFill="1" applyBorder="1" applyAlignment="1">
      <alignment horizontal="center" vertical="center" wrapText="1"/>
      <protection/>
    </xf>
    <xf numFmtId="0" fontId="45" fillId="0" borderId="31" xfId="53" applyFont="1" applyFill="1" applyBorder="1" applyAlignment="1">
      <alignment horizontal="center" vertical="center"/>
      <protection/>
    </xf>
    <xf numFmtId="0" fontId="44" fillId="0" borderId="32" xfId="53" applyFont="1" applyFill="1" applyBorder="1" applyAlignment="1">
      <alignment horizontal="center" vertical="center"/>
      <protection/>
    </xf>
    <xf numFmtId="0" fontId="44" fillId="0" borderId="48" xfId="53" applyFont="1" applyFill="1" applyBorder="1" applyAlignment="1">
      <alignment horizontal="center" vertical="center"/>
      <protection/>
    </xf>
    <xf numFmtId="0" fontId="45" fillId="0" borderId="54" xfId="53" applyFont="1" applyFill="1" applyBorder="1" applyAlignment="1">
      <alignment horizontal="center"/>
      <protection/>
    </xf>
    <xf numFmtId="0" fontId="45" fillId="0" borderId="55" xfId="53" applyFont="1" applyFill="1" applyBorder="1" applyAlignment="1">
      <alignment horizontal="center"/>
      <protection/>
    </xf>
    <xf numFmtId="0" fontId="45" fillId="0" borderId="56" xfId="53" applyFont="1" applyFill="1" applyBorder="1" applyAlignment="1">
      <alignment horizontal="center"/>
      <protection/>
    </xf>
    <xf numFmtId="0" fontId="45" fillId="0" borderId="57" xfId="53" applyFont="1" applyFill="1" applyBorder="1" applyAlignment="1">
      <alignment horizontal="center" vertical="top"/>
      <protection/>
    </xf>
    <xf numFmtId="0" fontId="45" fillId="0" borderId="58" xfId="53" applyFont="1" applyFill="1" applyBorder="1" applyAlignment="1">
      <alignment horizontal="center" vertical="top"/>
      <protection/>
    </xf>
    <xf numFmtId="0" fontId="45" fillId="0" borderId="59" xfId="53" applyFont="1" applyFill="1" applyBorder="1" applyAlignment="1">
      <alignment horizontal="center" vertical="top"/>
      <protection/>
    </xf>
    <xf numFmtId="0" fontId="45" fillId="0" borderId="60" xfId="53" applyFont="1" applyFill="1" applyBorder="1" applyAlignment="1">
      <alignment horizontal="center" vertical="center" textRotation="90"/>
      <protection/>
    </xf>
    <xf numFmtId="0" fontId="45" fillId="0" borderId="61" xfId="53" applyFont="1" applyFill="1" applyBorder="1" applyAlignment="1">
      <alignment horizontal="center" vertical="center" textRotation="90"/>
      <protection/>
    </xf>
    <xf numFmtId="0" fontId="45" fillId="0" borderId="62" xfId="53" applyFont="1" applyFill="1" applyBorder="1" applyAlignment="1">
      <alignment horizontal="center" vertical="center" textRotation="90"/>
      <protection/>
    </xf>
    <xf numFmtId="0" fontId="45" fillId="0" borderId="63" xfId="53" applyFont="1" applyFill="1" applyBorder="1" applyAlignment="1">
      <alignment horizontal="center" vertical="center" wrapText="1"/>
      <protection/>
    </xf>
    <xf numFmtId="0" fontId="45" fillId="0" borderId="26" xfId="53" applyFont="1" applyFill="1" applyBorder="1" applyAlignment="1">
      <alignment horizontal="center" vertical="center" wrapText="1"/>
      <protection/>
    </xf>
    <xf numFmtId="0" fontId="45" fillId="0" borderId="64" xfId="53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30" zoomScalePageLayoutView="0" workbookViewId="0" topLeftCell="A1">
      <selection activeCell="B15" sqref="B15"/>
    </sheetView>
  </sheetViews>
  <sheetFormatPr defaultColWidth="11.421875" defaultRowHeight="15"/>
  <cols>
    <col min="1" max="1" width="18.00390625" style="8" customWidth="1"/>
    <col min="2" max="2" width="16.00390625" style="8" customWidth="1"/>
    <col min="3" max="3" width="16.28125" style="8" bestFit="1" customWidth="1"/>
    <col min="4" max="6" width="11.421875" style="8" customWidth="1"/>
    <col min="7" max="7" width="13.8515625" style="8" customWidth="1"/>
    <col min="8" max="16384" width="11.421875" style="8" customWidth="1"/>
  </cols>
  <sheetData>
    <row r="1" spans="1:7" ht="20.25" customHeight="1">
      <c r="A1" s="136" t="s">
        <v>79</v>
      </c>
      <c r="B1" s="137"/>
      <c r="C1" s="137"/>
      <c r="D1" s="137"/>
      <c r="E1" s="137"/>
      <c r="F1" s="137"/>
      <c r="G1" s="138"/>
    </row>
    <row r="2" spans="1:7" ht="20.25" customHeight="1" thickBot="1">
      <c r="A2" s="139" t="s">
        <v>326</v>
      </c>
      <c r="B2" s="140"/>
      <c r="C2" s="140"/>
      <c r="D2" s="140"/>
      <c r="E2" s="140"/>
      <c r="F2" s="140"/>
      <c r="G2" s="141"/>
    </row>
    <row r="3" spans="1:7" ht="20.25" customHeight="1" thickBot="1">
      <c r="A3" s="147" t="s">
        <v>61</v>
      </c>
      <c r="B3" s="148"/>
      <c r="C3" s="148"/>
      <c r="D3" s="148"/>
      <c r="E3" s="148"/>
      <c r="F3" s="148"/>
      <c r="G3" s="149"/>
    </row>
    <row r="4" spans="1:7" ht="13.5">
      <c r="A4" s="82" t="s">
        <v>30</v>
      </c>
      <c r="B4" s="83" t="s">
        <v>5</v>
      </c>
      <c r="C4" s="143" t="s">
        <v>62</v>
      </c>
      <c r="D4" s="142" t="s">
        <v>31</v>
      </c>
      <c r="E4" s="143"/>
      <c r="F4" s="143"/>
      <c r="G4" s="151" t="s">
        <v>32</v>
      </c>
    </row>
    <row r="5" spans="1:7" ht="14.25" thickBot="1">
      <c r="A5" s="84" t="s">
        <v>59</v>
      </c>
      <c r="B5" s="85" t="s">
        <v>6</v>
      </c>
      <c r="C5" s="144"/>
      <c r="D5" s="144"/>
      <c r="E5" s="144"/>
      <c r="F5" s="144"/>
      <c r="G5" s="152"/>
    </row>
    <row r="6" spans="1:8" ht="24" customHeight="1">
      <c r="A6" s="9">
        <v>2</v>
      </c>
      <c r="B6" s="9" t="s">
        <v>26</v>
      </c>
      <c r="C6" s="9">
        <v>30</v>
      </c>
      <c r="D6" s="150" t="s">
        <v>27</v>
      </c>
      <c r="E6" s="150"/>
      <c r="F6" s="150"/>
      <c r="G6" s="81">
        <v>38.5</v>
      </c>
      <c r="H6" s="56"/>
    </row>
    <row r="7" spans="1:8" ht="24" customHeight="1">
      <c r="A7" s="10">
        <v>1</v>
      </c>
      <c r="B7" s="10" t="s">
        <v>33</v>
      </c>
      <c r="C7" s="10">
        <v>38</v>
      </c>
      <c r="D7" s="145" t="s">
        <v>58</v>
      </c>
      <c r="E7" s="146"/>
      <c r="F7" s="146"/>
      <c r="G7" s="65">
        <v>33</v>
      </c>
      <c r="H7" s="56"/>
    </row>
    <row r="8" spans="1:7" ht="13.5">
      <c r="A8" s="7"/>
      <c r="B8" s="7"/>
      <c r="C8" s="7"/>
      <c r="D8" s="7"/>
      <c r="E8" s="7"/>
      <c r="F8" s="7"/>
      <c r="G8" s="7"/>
    </row>
    <row r="9" spans="1:7" ht="13.5">
      <c r="A9" s="7"/>
      <c r="B9" s="7"/>
      <c r="C9" s="7"/>
      <c r="D9" s="7"/>
      <c r="E9" s="7"/>
      <c r="F9" s="7"/>
      <c r="G9" s="7"/>
    </row>
    <row r="10" spans="1:7" ht="13.5">
      <c r="A10" s="7"/>
      <c r="B10" s="7"/>
      <c r="C10" s="7"/>
      <c r="D10" s="7"/>
      <c r="E10" s="7"/>
      <c r="F10" s="7"/>
      <c r="G10" s="7"/>
    </row>
    <row r="11" spans="1:7" ht="13.5">
      <c r="A11" s="7"/>
      <c r="B11" s="7"/>
      <c r="D11" s="7"/>
      <c r="E11" s="7"/>
      <c r="F11" s="7"/>
      <c r="G11" s="7"/>
    </row>
    <row r="12" spans="1:7" ht="13.5">
      <c r="A12" s="7"/>
      <c r="B12" s="7"/>
      <c r="C12" s="7"/>
      <c r="D12" s="7"/>
      <c r="E12" s="7"/>
      <c r="F12" s="7"/>
      <c r="G12" s="7"/>
    </row>
    <row r="13" spans="1:7" ht="13.5">
      <c r="A13" s="7"/>
      <c r="B13" s="7"/>
      <c r="C13" s="7"/>
      <c r="D13" s="7"/>
      <c r="E13" s="7"/>
      <c r="F13" s="7"/>
      <c r="G13" s="7"/>
    </row>
    <row r="14" spans="1:7" ht="13.5">
      <c r="A14" s="7"/>
      <c r="B14" s="7"/>
      <c r="C14" s="7"/>
      <c r="D14" s="7"/>
      <c r="E14" s="7"/>
      <c r="F14" s="7"/>
      <c r="G14" s="7"/>
    </row>
    <row r="15" spans="1:7" ht="13.5">
      <c r="A15" s="7"/>
      <c r="B15" s="7"/>
      <c r="C15" s="7"/>
      <c r="D15" s="7"/>
      <c r="E15" s="7"/>
      <c r="F15" s="7"/>
      <c r="G15" s="7"/>
    </row>
    <row r="16" spans="1:7" ht="13.5">
      <c r="A16" s="7"/>
      <c r="B16" s="7"/>
      <c r="C16" s="7"/>
      <c r="D16" s="7"/>
      <c r="E16" s="7"/>
      <c r="F16" s="7"/>
      <c r="G16" s="7"/>
    </row>
    <row r="17" spans="1:7" ht="13.5">
      <c r="A17" s="7"/>
      <c r="B17" s="7"/>
      <c r="C17" s="7"/>
      <c r="D17" s="7"/>
      <c r="E17" s="7"/>
      <c r="F17" s="7"/>
      <c r="G17" s="7"/>
    </row>
    <row r="18" spans="1:7" ht="13.5">
      <c r="A18" s="7"/>
      <c r="B18" s="7"/>
      <c r="C18" s="7"/>
      <c r="D18" s="7"/>
      <c r="E18" s="7"/>
      <c r="F18" s="7"/>
      <c r="G18" s="7"/>
    </row>
    <row r="19" spans="1:7" ht="13.5">
      <c r="A19" s="7"/>
      <c r="B19" s="7"/>
      <c r="C19" s="7"/>
      <c r="D19" s="7"/>
      <c r="E19" s="7"/>
      <c r="F19" s="7"/>
      <c r="G19" s="7"/>
    </row>
    <row r="20" spans="1:7" ht="13.5">
      <c r="A20" s="7"/>
      <c r="B20" s="7"/>
      <c r="C20" s="7"/>
      <c r="D20" s="7"/>
      <c r="E20" s="7"/>
      <c r="F20" s="7"/>
      <c r="G20" s="7"/>
    </row>
    <row r="21" spans="1:7" ht="13.5">
      <c r="A21" s="7"/>
      <c r="B21" s="7"/>
      <c r="C21" s="7"/>
      <c r="D21" s="7"/>
      <c r="E21" s="7"/>
      <c r="F21" s="7"/>
      <c r="G21" s="7"/>
    </row>
    <row r="22" spans="1:7" ht="13.5">
      <c r="A22" s="7"/>
      <c r="B22" s="7"/>
      <c r="C22" s="7"/>
      <c r="D22" s="7"/>
      <c r="E22" s="7"/>
      <c r="F22" s="7"/>
      <c r="G22" s="7"/>
    </row>
    <row r="23" spans="1:7" ht="13.5">
      <c r="A23" s="7"/>
      <c r="B23" s="7"/>
      <c r="C23" s="7"/>
      <c r="D23" s="7"/>
      <c r="E23" s="7"/>
      <c r="F23" s="7"/>
      <c r="G23" s="7"/>
    </row>
    <row r="24" spans="1:7" ht="13.5">
      <c r="A24" s="7"/>
      <c r="B24" s="7"/>
      <c r="C24" s="7"/>
      <c r="D24" s="7"/>
      <c r="E24" s="7"/>
      <c r="F24" s="7"/>
      <c r="G24" s="7"/>
    </row>
    <row r="25" spans="1:7" ht="13.5">
      <c r="A25" s="7"/>
      <c r="B25" s="7"/>
      <c r="C25" s="7"/>
      <c r="D25" s="7"/>
      <c r="E25" s="7"/>
      <c r="F25" s="7"/>
      <c r="G25" s="7"/>
    </row>
    <row r="26" spans="1:7" ht="13.5">
      <c r="A26" s="7"/>
      <c r="B26" s="7"/>
      <c r="C26" s="7"/>
      <c r="D26" s="7"/>
      <c r="E26" s="7"/>
      <c r="F26" s="7"/>
      <c r="G26" s="7"/>
    </row>
    <row r="27" spans="1:7" ht="13.5">
      <c r="A27" s="7"/>
      <c r="B27" s="7"/>
      <c r="C27" s="7"/>
      <c r="D27" s="7"/>
      <c r="E27" s="7"/>
      <c r="F27" s="7"/>
      <c r="G27" s="7"/>
    </row>
    <row r="28" spans="1:7" ht="13.5">
      <c r="A28" s="7"/>
      <c r="B28" s="7"/>
      <c r="C28" s="7"/>
      <c r="D28" s="7"/>
      <c r="E28" s="7"/>
      <c r="F28" s="7"/>
      <c r="G28" s="7"/>
    </row>
  </sheetData>
  <sheetProtection/>
  <mergeCells count="8">
    <mergeCell ref="A1:G1"/>
    <mergeCell ref="A2:G2"/>
    <mergeCell ref="D4:F5"/>
    <mergeCell ref="D7:F7"/>
    <mergeCell ref="A3:G3"/>
    <mergeCell ref="D6:F6"/>
    <mergeCell ref="C4:C5"/>
    <mergeCell ref="G4:G5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1">
      <selection activeCell="C88" sqref="C88"/>
    </sheetView>
  </sheetViews>
  <sheetFormatPr defaultColWidth="11.421875" defaultRowHeight="15"/>
  <cols>
    <col min="1" max="1" width="11.421875" style="31" customWidth="1"/>
    <col min="2" max="5" width="17.57421875" style="31" customWidth="1"/>
    <col min="6" max="16384" width="11.421875" style="22" customWidth="1"/>
  </cols>
  <sheetData>
    <row r="1" spans="1:5" ht="20.25" customHeight="1">
      <c r="A1" s="258" t="s">
        <v>88</v>
      </c>
      <c r="B1" s="259"/>
      <c r="C1" s="259"/>
      <c r="D1" s="259"/>
      <c r="E1" s="260"/>
    </row>
    <row r="2" spans="1:5" ht="19.5" customHeight="1" thickBot="1">
      <c r="A2" s="267" t="s">
        <v>318</v>
      </c>
      <c r="B2" s="268"/>
      <c r="C2" s="268"/>
      <c r="D2" s="268"/>
      <c r="E2" s="269"/>
    </row>
    <row r="3" spans="1:5" ht="19.5" customHeight="1" thickBot="1">
      <c r="A3" s="255" t="s">
        <v>89</v>
      </c>
      <c r="B3" s="256"/>
      <c r="C3" s="256"/>
      <c r="D3" s="256"/>
      <c r="E3" s="257"/>
    </row>
    <row r="4" spans="1:5" ht="14.25" thickBot="1">
      <c r="A4" s="118" t="s">
        <v>65</v>
      </c>
      <c r="B4" s="119">
        <v>55</v>
      </c>
      <c r="C4" s="120">
        <v>65</v>
      </c>
      <c r="D4" s="119">
        <v>75</v>
      </c>
      <c r="E4" s="121">
        <v>85</v>
      </c>
    </row>
    <row r="5" spans="1:5" ht="13.5">
      <c r="A5" s="116">
        <v>1</v>
      </c>
      <c r="B5" s="116">
        <v>0.9922</v>
      </c>
      <c r="C5" s="116">
        <v>0.9922</v>
      </c>
      <c r="D5" s="116">
        <v>0.9932</v>
      </c>
      <c r="E5" s="117">
        <v>0.994</v>
      </c>
    </row>
    <row r="6" spans="1:5" ht="13.5">
      <c r="A6" s="29">
        <v>2</v>
      </c>
      <c r="B6" s="29">
        <v>0.9841</v>
      </c>
      <c r="C6" s="29">
        <v>0.9841</v>
      </c>
      <c r="D6" s="29">
        <v>0.9863</v>
      </c>
      <c r="E6" s="30">
        <v>0.988</v>
      </c>
    </row>
    <row r="7" spans="1:5" ht="13.5">
      <c r="A7" s="29">
        <v>3</v>
      </c>
      <c r="B7" s="29">
        <v>0.9759</v>
      </c>
      <c r="C7" s="29">
        <v>0.9759</v>
      </c>
      <c r="D7" s="29">
        <v>0.9792</v>
      </c>
      <c r="E7" s="29">
        <v>0.9817</v>
      </c>
    </row>
    <row r="8" spans="1:7" ht="13.5">
      <c r="A8" s="29">
        <v>4</v>
      </c>
      <c r="B8" s="29">
        <v>0.9673</v>
      </c>
      <c r="C8" s="29">
        <v>0.9673</v>
      </c>
      <c r="D8" s="29">
        <v>0.9719</v>
      </c>
      <c r="E8" s="29">
        <v>0.9754</v>
      </c>
      <c r="G8" s="23"/>
    </row>
    <row r="9" spans="1:7" ht="13.5">
      <c r="A9" s="29">
        <v>5</v>
      </c>
      <c r="B9" s="29">
        <v>0.9586</v>
      </c>
      <c r="C9" s="29">
        <v>0.9586</v>
      </c>
      <c r="D9" s="29">
        <v>0.9644</v>
      </c>
      <c r="E9" s="29">
        <v>0.9689</v>
      </c>
      <c r="G9" s="23"/>
    </row>
    <row r="10" spans="1:7" ht="13.5">
      <c r="A10" s="29">
        <v>6</v>
      </c>
      <c r="B10" s="29">
        <v>0.9496</v>
      </c>
      <c r="C10" s="29">
        <v>0.9496</v>
      </c>
      <c r="D10" s="29">
        <v>0.9568</v>
      </c>
      <c r="E10" s="29">
        <v>0.9622</v>
      </c>
      <c r="G10" s="23"/>
    </row>
    <row r="11" spans="1:5" ht="13.5">
      <c r="A11" s="29">
        <v>7</v>
      </c>
      <c r="B11" s="29">
        <v>0.9404</v>
      </c>
      <c r="C11" s="29">
        <v>0.9404</v>
      </c>
      <c r="D11" s="30">
        <v>0.949</v>
      </c>
      <c r="E11" s="29">
        <v>0.9554</v>
      </c>
    </row>
    <row r="12" spans="1:5" ht="13.5">
      <c r="A12" s="29">
        <v>8</v>
      </c>
      <c r="B12" s="29">
        <v>0.9309</v>
      </c>
      <c r="C12" s="29">
        <v>0.9309</v>
      </c>
      <c r="D12" s="30">
        <v>0.941</v>
      </c>
      <c r="E12" s="29">
        <v>0.9485</v>
      </c>
    </row>
    <row r="13" spans="1:5" ht="13.5">
      <c r="A13" s="29">
        <v>9</v>
      </c>
      <c r="B13" s="29">
        <v>0.9212</v>
      </c>
      <c r="C13" s="29">
        <v>0.9212</v>
      </c>
      <c r="D13" s="29">
        <v>0.9328</v>
      </c>
      <c r="E13" s="29">
        <v>0.9415</v>
      </c>
    </row>
    <row r="14" spans="1:5" ht="13.5">
      <c r="A14" s="29">
        <v>10</v>
      </c>
      <c r="B14" s="29">
        <v>0.9112</v>
      </c>
      <c r="C14" s="29">
        <v>0.9112</v>
      </c>
      <c r="D14" s="29">
        <v>0.9244</v>
      </c>
      <c r="E14" s="29">
        <v>0.9343</v>
      </c>
    </row>
    <row r="15" spans="1:5" ht="13.5">
      <c r="A15" s="29">
        <v>11</v>
      </c>
      <c r="B15" s="29">
        <v>0.9011</v>
      </c>
      <c r="C15" s="29">
        <v>0.9011</v>
      </c>
      <c r="D15" s="29">
        <v>0.9159</v>
      </c>
      <c r="E15" s="29">
        <v>0.9269</v>
      </c>
    </row>
    <row r="16" spans="1:5" ht="13.5">
      <c r="A16" s="29">
        <v>12</v>
      </c>
      <c r="B16" s="29">
        <v>0.8907</v>
      </c>
      <c r="C16" s="29">
        <v>0.8907</v>
      </c>
      <c r="D16" s="29">
        <v>0.9072</v>
      </c>
      <c r="E16" s="29">
        <v>0.9194</v>
      </c>
    </row>
    <row r="17" spans="1:5" ht="13.5">
      <c r="A17" s="29">
        <v>13</v>
      </c>
      <c r="B17" s="30">
        <v>0.88</v>
      </c>
      <c r="C17" s="30">
        <v>0.88</v>
      </c>
      <c r="D17" s="29">
        <v>0.8983</v>
      </c>
      <c r="E17" s="29">
        <v>0.9118</v>
      </c>
    </row>
    <row r="18" spans="1:5" ht="13.5">
      <c r="A18" s="29">
        <v>14</v>
      </c>
      <c r="B18" s="29">
        <v>0.8691</v>
      </c>
      <c r="C18" s="29">
        <v>0.8691</v>
      </c>
      <c r="D18" s="29">
        <v>0.8892</v>
      </c>
      <c r="E18" s="29">
        <v>0.9041</v>
      </c>
    </row>
    <row r="19" spans="1:5" ht="13.5">
      <c r="A19" s="29">
        <v>15</v>
      </c>
      <c r="B19" s="30">
        <v>0.858</v>
      </c>
      <c r="C19" s="30">
        <v>0.858</v>
      </c>
      <c r="D19" s="30">
        <v>0.88</v>
      </c>
      <c r="E19" s="29">
        <v>0.8962</v>
      </c>
    </row>
    <row r="20" spans="1:5" ht="13.5">
      <c r="A20" s="29">
        <v>16</v>
      </c>
      <c r="B20" s="29">
        <v>0.8466</v>
      </c>
      <c r="C20" s="29">
        <v>0.8466</v>
      </c>
      <c r="D20" s="29">
        <v>0.8706</v>
      </c>
      <c r="E20" s="29">
        <v>0.8882</v>
      </c>
    </row>
    <row r="21" spans="1:5" ht="13.5">
      <c r="A21" s="29">
        <v>17</v>
      </c>
      <c r="B21" s="30">
        <v>0.835</v>
      </c>
      <c r="C21" s="30">
        <v>0.835</v>
      </c>
      <c r="D21" s="30">
        <v>0.861</v>
      </c>
      <c r="E21" s="30">
        <v>0.88</v>
      </c>
    </row>
    <row r="22" spans="1:5" ht="13.5">
      <c r="A22" s="29">
        <v>18</v>
      </c>
      <c r="B22" s="29">
        <v>0.8232</v>
      </c>
      <c r="C22" s="29">
        <v>0.8232</v>
      </c>
      <c r="D22" s="29">
        <v>0.8512</v>
      </c>
      <c r="E22" s="29">
        <v>0.8717</v>
      </c>
    </row>
    <row r="23" spans="1:5" ht="13.5">
      <c r="A23" s="29">
        <v>19</v>
      </c>
      <c r="B23" s="30">
        <v>0.8111</v>
      </c>
      <c r="C23" s="30">
        <v>0.8111</v>
      </c>
      <c r="D23" s="30">
        <v>0.8412</v>
      </c>
      <c r="E23" s="30">
        <v>0.8633</v>
      </c>
    </row>
    <row r="24" spans="1:5" ht="13.5">
      <c r="A24" s="29">
        <v>20</v>
      </c>
      <c r="B24" s="29">
        <v>0.7988</v>
      </c>
      <c r="C24" s="29">
        <v>0.7988</v>
      </c>
      <c r="D24" s="29">
        <v>0.8311</v>
      </c>
      <c r="E24" s="29">
        <v>0.8547</v>
      </c>
    </row>
    <row r="25" spans="1:5" ht="13.5">
      <c r="A25" s="29">
        <v>21</v>
      </c>
      <c r="B25" s="30">
        <v>0.7863</v>
      </c>
      <c r="C25" s="30">
        <v>0.7863</v>
      </c>
      <c r="D25" s="30">
        <v>0.8208</v>
      </c>
      <c r="E25" s="30">
        <v>0.846</v>
      </c>
    </row>
    <row r="26" spans="1:5" ht="13.5">
      <c r="A26" s="29">
        <v>22</v>
      </c>
      <c r="B26" s="29">
        <v>0.7735</v>
      </c>
      <c r="C26" s="29">
        <v>0.7735</v>
      </c>
      <c r="D26" s="29">
        <v>0.8103</v>
      </c>
      <c r="E26" s="29">
        <v>0.8371</v>
      </c>
    </row>
    <row r="27" spans="1:5" ht="13.5">
      <c r="A27" s="29">
        <v>23</v>
      </c>
      <c r="B27" s="30">
        <v>0.7605</v>
      </c>
      <c r="C27" s="30">
        <v>0.7605</v>
      </c>
      <c r="D27" s="30">
        <v>0.7996</v>
      </c>
      <c r="E27" s="30">
        <v>0.8281</v>
      </c>
    </row>
    <row r="28" spans="1:5" ht="13.5">
      <c r="A28" s="29">
        <v>24</v>
      </c>
      <c r="B28" s="29">
        <v>0.7472</v>
      </c>
      <c r="C28" s="29">
        <v>0.7472</v>
      </c>
      <c r="D28" s="29">
        <v>0.7888</v>
      </c>
      <c r="E28" s="30">
        <v>0.819</v>
      </c>
    </row>
    <row r="29" spans="1:5" ht="13.5">
      <c r="A29" s="29">
        <v>25</v>
      </c>
      <c r="B29" s="30">
        <v>0.7337</v>
      </c>
      <c r="C29" s="30">
        <v>0.7337</v>
      </c>
      <c r="D29" s="30">
        <v>0.7778</v>
      </c>
      <c r="E29" s="30">
        <v>0.8097</v>
      </c>
    </row>
    <row r="30" spans="1:5" ht="13.5">
      <c r="A30" s="29">
        <v>26</v>
      </c>
      <c r="B30" s="30">
        <v>0.72</v>
      </c>
      <c r="C30" s="30">
        <v>0.72</v>
      </c>
      <c r="D30" s="29">
        <v>0.7666</v>
      </c>
      <c r="E30" s="30">
        <v>0.8003</v>
      </c>
    </row>
    <row r="31" spans="1:5" ht="13.5">
      <c r="A31" s="29">
        <v>27</v>
      </c>
      <c r="B31" s="30">
        <v>0.706</v>
      </c>
      <c r="C31" s="30">
        <v>0.706</v>
      </c>
      <c r="D31" s="30">
        <v>0.7552</v>
      </c>
      <c r="E31" s="30">
        <v>0.7907</v>
      </c>
    </row>
    <row r="32" spans="1:5" ht="13.5">
      <c r="A32" s="29">
        <v>28</v>
      </c>
      <c r="B32" s="30">
        <v>0.6918</v>
      </c>
      <c r="C32" s="30">
        <v>0.6918</v>
      </c>
      <c r="D32" s="29">
        <v>0.7436</v>
      </c>
      <c r="E32" s="30">
        <v>0.781</v>
      </c>
    </row>
    <row r="33" spans="1:5" ht="13.5">
      <c r="A33" s="29">
        <v>29</v>
      </c>
      <c r="B33" s="30">
        <v>0.6774</v>
      </c>
      <c r="C33" s="30">
        <v>0.6774</v>
      </c>
      <c r="D33" s="30">
        <v>0.7319</v>
      </c>
      <c r="E33" s="30">
        <v>0.7712</v>
      </c>
    </row>
    <row r="34" spans="1:5" ht="13.5">
      <c r="A34" s="29">
        <v>30</v>
      </c>
      <c r="B34" s="30">
        <v>0.6627</v>
      </c>
      <c r="C34" s="30">
        <v>0.6627</v>
      </c>
      <c r="D34" s="30">
        <v>0.72</v>
      </c>
      <c r="E34" s="30">
        <v>0.7612</v>
      </c>
    </row>
    <row r="35" spans="1:5" ht="13.5">
      <c r="A35" s="29">
        <v>31</v>
      </c>
      <c r="B35" s="30">
        <v>0.6478</v>
      </c>
      <c r="C35" s="30">
        <v>0.6478</v>
      </c>
      <c r="D35" s="30">
        <v>0.7079</v>
      </c>
      <c r="E35" s="30">
        <v>0.7511</v>
      </c>
    </row>
    <row r="36" spans="1:5" ht="13.5">
      <c r="A36" s="29">
        <v>32</v>
      </c>
      <c r="B36" s="30">
        <v>0.6327</v>
      </c>
      <c r="C36" s="30">
        <v>0.6327</v>
      </c>
      <c r="D36" s="30">
        <v>0.6956</v>
      </c>
      <c r="E36" s="30">
        <v>0.7409</v>
      </c>
    </row>
    <row r="37" spans="1:5" ht="13.5">
      <c r="A37" s="29">
        <v>33</v>
      </c>
      <c r="B37" s="30">
        <v>0.6173</v>
      </c>
      <c r="C37" s="30">
        <v>0.6173</v>
      </c>
      <c r="D37" s="30">
        <v>0.6832</v>
      </c>
      <c r="E37" s="30">
        <v>0.7305</v>
      </c>
    </row>
    <row r="38" spans="1:5" ht="13.5">
      <c r="A38" s="29">
        <v>34</v>
      </c>
      <c r="B38" s="30">
        <v>0.6017</v>
      </c>
      <c r="C38" s="30">
        <v>0.6017</v>
      </c>
      <c r="D38" s="30">
        <v>0.6706</v>
      </c>
      <c r="E38" s="30">
        <v>0.72</v>
      </c>
    </row>
    <row r="39" spans="1:5" ht="13.5">
      <c r="A39" s="29">
        <v>35</v>
      </c>
      <c r="B39" s="30">
        <v>0.5858</v>
      </c>
      <c r="C39" s="30">
        <v>0.5858</v>
      </c>
      <c r="D39" s="30">
        <v>0.6578</v>
      </c>
      <c r="E39" s="30">
        <v>0.7093</v>
      </c>
    </row>
    <row r="40" spans="1:5" ht="13.5">
      <c r="A40" s="29">
        <v>36</v>
      </c>
      <c r="B40" s="30">
        <v>0.5697</v>
      </c>
      <c r="C40" s="30">
        <v>0.5697</v>
      </c>
      <c r="D40" s="30">
        <v>0.6448</v>
      </c>
      <c r="E40" s="30">
        <v>0.6985</v>
      </c>
    </row>
    <row r="41" spans="1:5" ht="13.5">
      <c r="A41" s="29">
        <v>37</v>
      </c>
      <c r="B41" s="30">
        <v>0.5534</v>
      </c>
      <c r="C41" s="30">
        <v>0.5534</v>
      </c>
      <c r="D41" s="30">
        <v>0.6316</v>
      </c>
      <c r="E41" s="30">
        <v>0.6876</v>
      </c>
    </row>
    <row r="42" spans="1:5" ht="13.5">
      <c r="A42" s="29">
        <v>38</v>
      </c>
      <c r="B42" s="30">
        <v>0.5368</v>
      </c>
      <c r="C42" s="30">
        <v>0.5368</v>
      </c>
      <c r="D42" s="30">
        <v>0.6183</v>
      </c>
      <c r="E42" s="30">
        <v>0.6765</v>
      </c>
    </row>
    <row r="43" spans="1:5" ht="13.5">
      <c r="A43" s="29">
        <v>39</v>
      </c>
      <c r="B43" s="30">
        <v>0.52</v>
      </c>
      <c r="C43" s="30">
        <v>0.52</v>
      </c>
      <c r="D43" s="30">
        <v>0.6048</v>
      </c>
      <c r="E43" s="30">
        <v>0.6653</v>
      </c>
    </row>
    <row r="44" spans="1:5" ht="13.5">
      <c r="A44" s="29">
        <v>40</v>
      </c>
      <c r="B44" s="30">
        <v>0.503</v>
      </c>
      <c r="C44" s="30">
        <v>0.503</v>
      </c>
      <c r="D44" s="30">
        <v>0.5911</v>
      </c>
      <c r="E44" s="30">
        <v>0.654</v>
      </c>
    </row>
    <row r="45" spans="1:5" ht="13.5">
      <c r="A45" s="29">
        <v>41</v>
      </c>
      <c r="B45" s="30">
        <v>0.4857</v>
      </c>
      <c r="C45" s="30">
        <v>0.4857</v>
      </c>
      <c r="D45" s="30">
        <v>0.5772</v>
      </c>
      <c r="E45" s="30">
        <v>0.6425</v>
      </c>
    </row>
    <row r="46" spans="1:5" ht="13.5">
      <c r="A46" s="29">
        <v>42</v>
      </c>
      <c r="B46" s="30">
        <v>0.4682</v>
      </c>
      <c r="C46" s="30">
        <v>0.4682</v>
      </c>
      <c r="D46" s="30">
        <v>0.5632</v>
      </c>
      <c r="E46" s="30">
        <v>0.6309</v>
      </c>
    </row>
    <row r="47" spans="1:5" ht="13.5">
      <c r="A47" s="29">
        <v>43</v>
      </c>
      <c r="B47" s="30">
        <v>0.4504</v>
      </c>
      <c r="C47" s="30">
        <v>0.4504</v>
      </c>
      <c r="D47" s="30">
        <v>0.549</v>
      </c>
      <c r="E47" s="30">
        <v>0.6191</v>
      </c>
    </row>
    <row r="48" spans="1:5" ht="13.5">
      <c r="A48" s="29">
        <v>44</v>
      </c>
      <c r="B48" s="30">
        <v>0.4324</v>
      </c>
      <c r="C48" s="30">
        <v>0.4324</v>
      </c>
      <c r="D48" s="30">
        <v>0.5346</v>
      </c>
      <c r="E48" s="30">
        <v>0.6072</v>
      </c>
    </row>
    <row r="49" spans="1:5" ht="13.5">
      <c r="A49" s="29">
        <v>45</v>
      </c>
      <c r="B49" s="30">
        <v>0.4142</v>
      </c>
      <c r="C49" s="30">
        <v>0.4142</v>
      </c>
      <c r="D49" s="30">
        <v>0.52</v>
      </c>
      <c r="E49" s="30">
        <v>0.5952</v>
      </c>
    </row>
    <row r="50" spans="1:5" ht="13.5">
      <c r="A50" s="29">
        <v>46</v>
      </c>
      <c r="B50" s="30">
        <v>0.3957</v>
      </c>
      <c r="C50" s="30">
        <v>0.3957</v>
      </c>
      <c r="D50" s="30">
        <v>0.5052</v>
      </c>
      <c r="E50" s="30">
        <v>0.583</v>
      </c>
    </row>
    <row r="51" spans="1:5" ht="13.5">
      <c r="A51" s="29">
        <v>47</v>
      </c>
      <c r="B51" s="30">
        <v>0.377</v>
      </c>
      <c r="C51" s="30">
        <v>0.377</v>
      </c>
      <c r="D51" s="30">
        <v>0.4903</v>
      </c>
      <c r="E51" s="30">
        <v>0.5707</v>
      </c>
    </row>
    <row r="52" spans="1:5" ht="13.5">
      <c r="A52" s="29">
        <v>48</v>
      </c>
      <c r="B52" s="30">
        <v>0.3581</v>
      </c>
      <c r="C52" s="30">
        <v>0.3581</v>
      </c>
      <c r="D52" s="30">
        <v>0.4752</v>
      </c>
      <c r="E52" s="30">
        <v>0.5582</v>
      </c>
    </row>
    <row r="53" spans="1:5" ht="13.5">
      <c r="A53" s="29">
        <v>49</v>
      </c>
      <c r="B53" s="30">
        <v>0.3389</v>
      </c>
      <c r="C53" s="30">
        <v>0.3389</v>
      </c>
      <c r="D53" s="30">
        <v>0.4599</v>
      </c>
      <c r="E53" s="30">
        <v>0.5456</v>
      </c>
    </row>
    <row r="54" spans="1:5" ht="13.5">
      <c r="A54" s="29">
        <v>50</v>
      </c>
      <c r="B54" s="30">
        <v>0.3195</v>
      </c>
      <c r="C54" s="30">
        <v>0.3195</v>
      </c>
      <c r="D54" s="30">
        <v>0.4444</v>
      </c>
      <c r="E54" s="30">
        <v>0.5329</v>
      </c>
    </row>
    <row r="55" spans="1:5" ht="13.5">
      <c r="A55" s="29">
        <v>51</v>
      </c>
      <c r="B55" s="30">
        <v>0.2999</v>
      </c>
      <c r="C55" s="30">
        <v>0.2999</v>
      </c>
      <c r="D55" s="30">
        <v>0.4288</v>
      </c>
      <c r="E55" s="30">
        <v>0.52</v>
      </c>
    </row>
    <row r="56" spans="1:5" ht="13.5">
      <c r="A56" s="29">
        <v>52</v>
      </c>
      <c r="B56" s="30">
        <v>0.28</v>
      </c>
      <c r="C56" s="30">
        <v>0.28</v>
      </c>
      <c r="D56" s="30">
        <v>0.413</v>
      </c>
      <c r="E56" s="30">
        <v>0.507</v>
      </c>
    </row>
    <row r="57" spans="1:5" ht="13.5">
      <c r="A57" s="29">
        <v>53</v>
      </c>
      <c r="B57" s="30">
        <v>0.2599</v>
      </c>
      <c r="C57" s="30">
        <v>0.2599</v>
      </c>
      <c r="D57" s="30">
        <v>0.397</v>
      </c>
      <c r="E57" s="30">
        <v>0.4938</v>
      </c>
    </row>
    <row r="58" spans="1:5" ht="13.5">
      <c r="A58" s="29">
        <v>54</v>
      </c>
      <c r="B58" s="30">
        <v>0.2395</v>
      </c>
      <c r="C58" s="30">
        <v>0.2395</v>
      </c>
      <c r="D58" s="30">
        <v>0.3808</v>
      </c>
      <c r="E58" s="30">
        <v>0.4806</v>
      </c>
    </row>
    <row r="59" spans="1:5" ht="13.5">
      <c r="A59" s="29">
        <v>55</v>
      </c>
      <c r="B59" s="30">
        <v>0.2189</v>
      </c>
      <c r="C59" s="30">
        <v>0.2189</v>
      </c>
      <c r="D59" s="30">
        <v>0.3644</v>
      </c>
      <c r="E59" s="30">
        <v>0.4671</v>
      </c>
    </row>
    <row r="60" spans="1:5" ht="13.5">
      <c r="A60" s="29">
        <v>56</v>
      </c>
      <c r="B60" s="29"/>
      <c r="C60" s="30">
        <v>0.1981</v>
      </c>
      <c r="D60" s="30">
        <v>0.3479</v>
      </c>
      <c r="E60" s="30">
        <v>0.4536</v>
      </c>
    </row>
    <row r="61" spans="1:5" ht="13.5">
      <c r="A61" s="29">
        <v>57</v>
      </c>
      <c r="B61" s="29"/>
      <c r="C61" s="30">
        <v>0.177</v>
      </c>
      <c r="D61" s="30">
        <v>0.3312</v>
      </c>
      <c r="E61" s="30">
        <v>0.4399</v>
      </c>
    </row>
    <row r="62" spans="1:5" ht="13.5">
      <c r="A62" s="29">
        <v>58</v>
      </c>
      <c r="B62" s="29"/>
      <c r="C62" s="30">
        <v>0.1557</v>
      </c>
      <c r="D62" s="30">
        <v>0.3143</v>
      </c>
      <c r="E62" s="30">
        <v>0.426</v>
      </c>
    </row>
    <row r="63" spans="1:5" ht="13.5">
      <c r="A63" s="29">
        <v>59</v>
      </c>
      <c r="B63" s="29"/>
      <c r="C63" s="30">
        <v>0.1342</v>
      </c>
      <c r="D63" s="30">
        <v>0.2972</v>
      </c>
      <c r="E63" s="30">
        <v>0.412</v>
      </c>
    </row>
    <row r="64" spans="1:5" ht="13.5">
      <c r="A64" s="29">
        <v>60</v>
      </c>
      <c r="B64" s="29"/>
      <c r="C64" s="30">
        <v>0.1124</v>
      </c>
      <c r="D64" s="30">
        <v>0.28</v>
      </c>
      <c r="E64" s="30">
        <v>0.3979</v>
      </c>
    </row>
    <row r="65" spans="1:5" ht="13.5">
      <c r="A65" s="29">
        <v>61</v>
      </c>
      <c r="B65" s="29"/>
      <c r="C65" s="30">
        <v>0.0904</v>
      </c>
      <c r="D65" s="30">
        <v>0.2626</v>
      </c>
      <c r="E65" s="30">
        <v>0.3837</v>
      </c>
    </row>
    <row r="66" spans="1:5" ht="13.5">
      <c r="A66" s="29">
        <v>62</v>
      </c>
      <c r="B66" s="29"/>
      <c r="C66" s="30">
        <v>0.0682</v>
      </c>
      <c r="D66" s="30">
        <v>0.245</v>
      </c>
      <c r="E66" s="30">
        <v>0.3693</v>
      </c>
    </row>
    <row r="67" spans="1:5" ht="13.5">
      <c r="A67" s="29">
        <v>63</v>
      </c>
      <c r="B67" s="29"/>
      <c r="C67" s="30">
        <v>0.0457</v>
      </c>
      <c r="D67" s="30">
        <v>0.2272</v>
      </c>
      <c r="E67" s="30">
        <v>0.3547</v>
      </c>
    </row>
    <row r="68" spans="1:5" ht="13.5">
      <c r="A68" s="29">
        <v>64</v>
      </c>
      <c r="B68" s="29"/>
      <c r="C68" s="30">
        <v>0.023</v>
      </c>
      <c r="D68" s="30">
        <v>0.2092</v>
      </c>
      <c r="E68" s="30">
        <v>0.3401</v>
      </c>
    </row>
    <row r="69" spans="1:5" ht="13.5">
      <c r="A69" s="29">
        <v>65</v>
      </c>
      <c r="B69" s="29"/>
      <c r="C69" s="30">
        <v>0</v>
      </c>
      <c r="D69" s="30">
        <v>0.1911</v>
      </c>
      <c r="E69" s="30">
        <v>0.3253</v>
      </c>
    </row>
    <row r="70" spans="1:5" ht="13.5">
      <c r="A70" s="29">
        <v>66</v>
      </c>
      <c r="B70" s="29"/>
      <c r="C70" s="29"/>
      <c r="D70" s="30">
        <v>0.1718</v>
      </c>
      <c r="E70" s="30">
        <v>0.3116</v>
      </c>
    </row>
    <row r="71" spans="1:5" ht="13.5">
      <c r="A71" s="29">
        <v>67</v>
      </c>
      <c r="B71" s="29"/>
      <c r="C71" s="29"/>
      <c r="D71" s="30">
        <v>0.1543</v>
      </c>
      <c r="E71" s="30">
        <v>0.2952</v>
      </c>
    </row>
    <row r="72" spans="1:5" ht="13.5">
      <c r="A72" s="29">
        <v>68</v>
      </c>
      <c r="B72" s="29"/>
      <c r="C72" s="29"/>
      <c r="D72" s="30">
        <v>0.1356</v>
      </c>
      <c r="E72" s="30">
        <v>0.28</v>
      </c>
    </row>
    <row r="73" spans="1:5" ht="13.5">
      <c r="A73" s="29">
        <v>69</v>
      </c>
      <c r="B73" s="29"/>
      <c r="C73" s="29"/>
      <c r="D73" s="30">
        <v>0.1168</v>
      </c>
      <c r="E73" s="30">
        <v>0.2646</v>
      </c>
    </row>
    <row r="74" spans="1:5" ht="13.5">
      <c r="A74" s="29">
        <v>70</v>
      </c>
      <c r="B74" s="29"/>
      <c r="C74" s="29"/>
      <c r="D74" s="30">
        <v>0.0978</v>
      </c>
      <c r="E74" s="30">
        <v>0.2491</v>
      </c>
    </row>
    <row r="75" spans="1:5" ht="13.5">
      <c r="A75" s="29">
        <v>71</v>
      </c>
      <c r="B75" s="29"/>
      <c r="C75" s="29"/>
      <c r="D75" s="30">
        <v>0.0786</v>
      </c>
      <c r="E75" s="30">
        <v>0.2335</v>
      </c>
    </row>
    <row r="76" spans="1:5" ht="13.5">
      <c r="A76" s="29">
        <v>72</v>
      </c>
      <c r="B76" s="29"/>
      <c r="C76" s="29"/>
      <c r="D76" s="30">
        <v>0.0592</v>
      </c>
      <c r="E76" s="30">
        <v>0.2177</v>
      </c>
    </row>
    <row r="77" spans="1:5" ht="13.5">
      <c r="A77" s="29">
        <v>73</v>
      </c>
      <c r="B77" s="29"/>
      <c r="C77" s="29"/>
      <c r="D77" s="30">
        <v>0.0396</v>
      </c>
      <c r="E77" s="30">
        <v>0.2018</v>
      </c>
    </row>
    <row r="78" spans="1:5" ht="13.5">
      <c r="A78" s="29">
        <v>74</v>
      </c>
      <c r="B78" s="29"/>
      <c r="C78" s="29"/>
      <c r="D78" s="30">
        <v>0.0199</v>
      </c>
      <c r="E78" s="30">
        <v>0.1857</v>
      </c>
    </row>
    <row r="79" spans="1:5" ht="13.5">
      <c r="A79" s="29">
        <v>75</v>
      </c>
      <c r="B79" s="29"/>
      <c r="C79" s="29"/>
      <c r="D79" s="30">
        <v>0</v>
      </c>
      <c r="E79" s="30">
        <v>0.1696</v>
      </c>
    </row>
    <row r="80" spans="1:5" ht="13.5">
      <c r="A80" s="29">
        <v>76</v>
      </c>
      <c r="B80" s="29"/>
      <c r="C80" s="29"/>
      <c r="D80" s="29"/>
      <c r="E80" s="30">
        <v>0.1532</v>
      </c>
    </row>
    <row r="81" spans="1:5" ht="13.5">
      <c r="A81" s="29">
        <v>77</v>
      </c>
      <c r="B81" s="29"/>
      <c r="C81" s="29"/>
      <c r="D81" s="29"/>
      <c r="E81" s="30">
        <v>0.1367</v>
      </c>
    </row>
    <row r="82" spans="1:5" ht="13.5">
      <c r="A82" s="29">
        <v>78</v>
      </c>
      <c r="B82" s="29"/>
      <c r="C82" s="29"/>
      <c r="D82" s="29"/>
      <c r="E82" s="30">
        <v>0.1201</v>
      </c>
    </row>
    <row r="83" spans="1:5" ht="13.5">
      <c r="A83" s="29">
        <v>79</v>
      </c>
      <c r="B83" s="29"/>
      <c r="C83" s="29"/>
      <c r="D83" s="29"/>
      <c r="E83" s="30">
        <v>0.1034</v>
      </c>
    </row>
    <row r="84" spans="1:5" ht="13.5">
      <c r="A84" s="29">
        <v>80</v>
      </c>
      <c r="B84" s="29"/>
      <c r="C84" s="29"/>
      <c r="D84" s="29"/>
      <c r="E84" s="30">
        <v>0.0865</v>
      </c>
    </row>
    <row r="85" spans="1:5" ht="13.5">
      <c r="A85" s="29">
        <v>81</v>
      </c>
      <c r="B85" s="29"/>
      <c r="C85" s="29"/>
      <c r="D85" s="29"/>
      <c r="E85" s="30">
        <v>0.0696</v>
      </c>
    </row>
    <row r="86" spans="1:5" ht="13.5">
      <c r="A86" s="29">
        <v>82</v>
      </c>
      <c r="B86" s="29"/>
      <c r="C86" s="29"/>
      <c r="D86" s="29"/>
      <c r="E86" s="30">
        <v>0.0523</v>
      </c>
    </row>
    <row r="87" spans="1:5" ht="13.5">
      <c r="A87" s="29">
        <v>83</v>
      </c>
      <c r="B87" s="29"/>
      <c r="C87" s="29"/>
      <c r="D87" s="29"/>
      <c r="E87" s="30">
        <v>0.035</v>
      </c>
    </row>
    <row r="88" spans="1:5" ht="13.5">
      <c r="A88" s="29">
        <v>84</v>
      </c>
      <c r="B88" s="29"/>
      <c r="C88" s="29"/>
      <c r="D88" s="29"/>
      <c r="E88" s="30">
        <v>0.0176</v>
      </c>
    </row>
    <row r="89" spans="1:5" ht="13.5">
      <c r="A89" s="29">
        <v>85</v>
      </c>
      <c r="B89" s="29"/>
      <c r="C89" s="29"/>
      <c r="D89" s="29"/>
      <c r="E89" s="30">
        <v>0</v>
      </c>
    </row>
    <row r="90" spans="1:5" ht="13.5">
      <c r="A90" s="122"/>
      <c r="B90" s="123"/>
      <c r="C90" s="123"/>
      <c r="D90" s="123"/>
      <c r="E90" s="124"/>
    </row>
    <row r="91" spans="1:5" ht="13.5">
      <c r="A91" s="261" t="s">
        <v>66</v>
      </c>
      <c r="B91" s="262"/>
      <c r="C91" s="262"/>
      <c r="D91" s="262"/>
      <c r="E91" s="263"/>
    </row>
    <row r="92" spans="1:5" ht="13.5">
      <c r="A92" s="264" t="s">
        <v>90</v>
      </c>
      <c r="B92" s="265"/>
      <c r="C92" s="265"/>
      <c r="D92" s="265"/>
      <c r="E92" s="266"/>
    </row>
  </sheetData>
  <sheetProtection/>
  <mergeCells count="5">
    <mergeCell ref="A3:E3"/>
    <mergeCell ref="A1:E1"/>
    <mergeCell ref="A91:E91"/>
    <mergeCell ref="A92:E9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D9" sqref="D9"/>
    </sheetView>
  </sheetViews>
  <sheetFormatPr defaultColWidth="11.421875" defaultRowHeight="15"/>
  <cols>
    <col min="1" max="1" width="10.140625" style="33" customWidth="1"/>
    <col min="2" max="2" width="10.7109375" style="33" customWidth="1"/>
    <col min="3" max="10" width="11.421875" style="33" customWidth="1"/>
    <col min="11" max="11" width="4.8515625" style="34" bestFit="1" customWidth="1"/>
    <col min="12" max="12" width="3.28125" style="34" customWidth="1"/>
    <col min="13" max="16384" width="11.421875" style="33" customWidth="1"/>
  </cols>
  <sheetData>
    <row r="1" spans="1:12" ht="16.5">
      <c r="A1" s="32" t="s">
        <v>78</v>
      </c>
      <c r="B1" s="36">
        <v>65</v>
      </c>
      <c r="C1" s="37"/>
      <c r="D1" s="37"/>
      <c r="E1" s="37"/>
      <c r="F1" s="37"/>
      <c r="G1" s="37"/>
      <c r="H1" s="37"/>
      <c r="I1" s="37"/>
      <c r="J1" s="37"/>
      <c r="K1" s="38"/>
      <c r="L1" s="38"/>
    </row>
    <row r="2" spans="1:12" ht="16.5">
      <c r="A2" s="39"/>
      <c r="B2" s="40"/>
      <c r="C2" s="41"/>
      <c r="D2" s="41"/>
      <c r="E2" s="41"/>
      <c r="F2" s="41"/>
      <c r="G2" s="41"/>
      <c r="H2" s="41"/>
      <c r="I2" s="41"/>
      <c r="J2" s="41"/>
      <c r="K2" s="42"/>
      <c r="L2" s="38"/>
    </row>
    <row r="3" spans="1:12" ht="16.5">
      <c r="A3" s="28"/>
      <c r="B3" s="270" t="s">
        <v>77</v>
      </c>
      <c r="C3" s="270"/>
      <c r="D3" s="270"/>
      <c r="E3" s="270"/>
      <c r="F3" s="270"/>
      <c r="G3" s="270"/>
      <c r="H3" s="270"/>
      <c r="I3" s="270"/>
      <c r="J3" s="270"/>
      <c r="K3" s="38"/>
      <c r="L3" s="38"/>
    </row>
    <row r="4" spans="1:12" ht="51">
      <c r="A4" s="43" t="s">
        <v>76</v>
      </c>
      <c r="B4" s="43" t="s">
        <v>75</v>
      </c>
      <c r="C4" s="44" t="s">
        <v>74</v>
      </c>
      <c r="D4" s="44" t="s">
        <v>73</v>
      </c>
      <c r="E4" s="44" t="s">
        <v>72</v>
      </c>
      <c r="F4" s="44" t="s">
        <v>71</v>
      </c>
      <c r="G4" s="44" t="s">
        <v>70</v>
      </c>
      <c r="H4" s="44" t="s">
        <v>69</v>
      </c>
      <c r="I4" s="44" t="s">
        <v>68</v>
      </c>
      <c r="J4" s="44" t="s">
        <v>67</v>
      </c>
      <c r="K4" s="38"/>
      <c r="L4" s="38"/>
    </row>
    <row r="5" spans="1:12" ht="16.5">
      <c r="A5" s="127"/>
      <c r="B5" s="128">
        <v>1</v>
      </c>
      <c r="C5" s="128">
        <f>1-0.0032</f>
        <v>0.9968</v>
      </c>
      <c r="D5" s="128">
        <f>1-0.0252</f>
        <v>0.9748</v>
      </c>
      <c r="E5" s="128">
        <f>1-0.0809</f>
        <v>0.9191</v>
      </c>
      <c r="F5" s="128">
        <f>1-0.1801</f>
        <v>0.8199</v>
      </c>
      <c r="G5" s="128">
        <f>1-0.332</f>
        <v>0.6679999999999999</v>
      </c>
      <c r="H5" s="128">
        <f>1-0.526</f>
        <v>0.474</v>
      </c>
      <c r="I5" s="128">
        <f>1-0.752</f>
        <v>0.248</v>
      </c>
      <c r="J5" s="128">
        <v>0.1</v>
      </c>
      <c r="K5" s="38"/>
      <c r="L5" s="38"/>
    </row>
    <row r="6" spans="1:12" ht="16.5">
      <c r="A6" s="129">
        <v>0</v>
      </c>
      <c r="B6" s="130">
        <v>1</v>
      </c>
      <c r="C6" s="131">
        <v>0.99</v>
      </c>
      <c r="D6" s="131">
        <v>0.975</v>
      </c>
      <c r="E6" s="131">
        <v>0.92</v>
      </c>
      <c r="F6" s="131">
        <v>0.82</v>
      </c>
      <c r="G6" s="131">
        <v>0.66</v>
      </c>
      <c r="H6" s="131">
        <v>0.47</v>
      </c>
      <c r="I6" s="131">
        <v>0.25</v>
      </c>
      <c r="J6" s="131">
        <v>0.135</v>
      </c>
      <c r="K6" s="45"/>
      <c r="L6" s="45"/>
    </row>
    <row r="7" spans="1:12" ht="16.5">
      <c r="A7" s="129">
        <v>1</v>
      </c>
      <c r="B7" s="46">
        <f aca="true" t="shared" si="0" ref="B7:B38">(1-(A7/L7)^1.4)*1</f>
        <v>0.9971031813976786</v>
      </c>
      <c r="C7" s="46">
        <f aca="true" t="shared" si="1" ref="C7:C38">(1-(A7/L7)^1.4)*0.99</f>
        <v>0.9871321495837018</v>
      </c>
      <c r="D7" s="46">
        <f aca="true" t="shared" si="2" ref="D7:D38">(1-(K7/L7)^1.4)*0.975</f>
        <v>0.9721756018627367</v>
      </c>
      <c r="E7" s="46">
        <f aca="true" t="shared" si="3" ref="E7:E38">(1-((K7/L7)^1.4))*0.92</f>
        <v>0.9173349268858644</v>
      </c>
      <c r="F7" s="46">
        <f aca="true" t="shared" si="4" ref="F7:F38">(1-((K7/L7)^1.4))*0.82</f>
        <v>0.8176246087460964</v>
      </c>
      <c r="G7" s="46">
        <f aca="true" t="shared" si="5" ref="G7:G38">(1-((K7/L7)^1.4))*0.66</f>
        <v>0.658088099722468</v>
      </c>
      <c r="H7" s="46">
        <f aca="true" t="shared" si="6" ref="H7:H38">(1-((K7/L7)^1.4))*0.47</f>
        <v>0.4686384952569089</v>
      </c>
      <c r="I7" s="46">
        <f aca="true" t="shared" si="7" ref="I7:I38">(1-(K7/L7)^1.4)*0.25</f>
        <v>0.24927579534941965</v>
      </c>
      <c r="J7" s="46">
        <f aca="true" t="shared" si="8" ref="J7:J38">(1-((A7/L7)^1.4))*0.135</f>
        <v>0.13460892948868663</v>
      </c>
      <c r="K7" s="132">
        <v>1</v>
      </c>
      <c r="L7" s="45">
        <v>65</v>
      </c>
    </row>
    <row r="8" spans="1:12" ht="16.5">
      <c r="A8" s="129">
        <v>2</v>
      </c>
      <c r="B8" s="46">
        <f t="shared" si="0"/>
        <v>0.9923552498763257</v>
      </c>
      <c r="C8" s="46">
        <f t="shared" si="1"/>
        <v>0.9824316973775624</v>
      </c>
      <c r="D8" s="46">
        <f t="shared" si="2"/>
        <v>0.9675463686294176</v>
      </c>
      <c r="E8" s="46">
        <f t="shared" si="3"/>
        <v>0.9129668298862197</v>
      </c>
      <c r="F8" s="46">
        <f t="shared" si="4"/>
        <v>0.813731304898587</v>
      </c>
      <c r="G8" s="46">
        <f t="shared" si="5"/>
        <v>0.6549544649183751</v>
      </c>
      <c r="H8" s="46">
        <f t="shared" si="6"/>
        <v>0.46640696744187304</v>
      </c>
      <c r="I8" s="46">
        <f t="shared" si="7"/>
        <v>0.24808881246908143</v>
      </c>
      <c r="J8" s="46">
        <f t="shared" si="8"/>
        <v>0.13396795873330397</v>
      </c>
      <c r="K8" s="132">
        <v>2</v>
      </c>
      <c r="L8" s="45">
        <v>65</v>
      </c>
    </row>
    <row r="9" spans="1:12" ht="16.5">
      <c r="A9" s="129">
        <v>3</v>
      </c>
      <c r="B9" s="46">
        <f t="shared" si="0"/>
        <v>0.9865137546206557</v>
      </c>
      <c r="C9" s="46">
        <f t="shared" si="1"/>
        <v>0.9766486170744492</v>
      </c>
      <c r="D9" s="46">
        <f t="shared" si="2"/>
        <v>0.9618509107551393</v>
      </c>
      <c r="E9" s="46">
        <f t="shared" si="3"/>
        <v>0.9075926542510033</v>
      </c>
      <c r="F9" s="46">
        <f t="shared" si="4"/>
        <v>0.8089412787889376</v>
      </c>
      <c r="G9" s="46">
        <f t="shared" si="5"/>
        <v>0.6510990780496329</v>
      </c>
      <c r="H9" s="46">
        <f t="shared" si="6"/>
        <v>0.46366146467170816</v>
      </c>
      <c r="I9" s="46">
        <f t="shared" si="7"/>
        <v>0.24662843865516393</v>
      </c>
      <c r="J9" s="46">
        <f t="shared" si="8"/>
        <v>0.13317935687378854</v>
      </c>
      <c r="K9" s="132">
        <v>3</v>
      </c>
      <c r="L9" s="45">
        <v>65</v>
      </c>
    </row>
    <row r="10" spans="1:12" ht="16.5">
      <c r="A10" s="129">
        <v>4</v>
      </c>
      <c r="B10" s="46">
        <f t="shared" si="0"/>
        <v>0.9798253834718594</v>
      </c>
      <c r="C10" s="46">
        <f t="shared" si="1"/>
        <v>0.9700271296371409</v>
      </c>
      <c r="D10" s="46">
        <f t="shared" si="2"/>
        <v>0.955329748885063</v>
      </c>
      <c r="E10" s="46">
        <f t="shared" si="3"/>
        <v>0.9014393527941107</v>
      </c>
      <c r="F10" s="46">
        <f t="shared" si="4"/>
        <v>0.8034568144469247</v>
      </c>
      <c r="G10" s="46">
        <f t="shared" si="5"/>
        <v>0.6466847530914273</v>
      </c>
      <c r="H10" s="46">
        <f t="shared" si="6"/>
        <v>0.4605179302317739</v>
      </c>
      <c r="I10" s="46">
        <f t="shared" si="7"/>
        <v>0.24495634586796486</v>
      </c>
      <c r="J10" s="46">
        <f t="shared" si="8"/>
        <v>0.13227642676870102</v>
      </c>
      <c r="K10" s="132">
        <v>4</v>
      </c>
      <c r="L10" s="45">
        <v>65</v>
      </c>
    </row>
    <row r="11" spans="1:12" ht="16.5">
      <c r="A11" s="129">
        <v>5</v>
      </c>
      <c r="B11" s="46">
        <f t="shared" si="0"/>
        <v>0.9724272992897274</v>
      </c>
      <c r="C11" s="46">
        <f t="shared" si="1"/>
        <v>0.9627030262968301</v>
      </c>
      <c r="D11" s="46">
        <f t="shared" si="2"/>
        <v>0.9481166168074842</v>
      </c>
      <c r="E11" s="46">
        <f t="shared" si="3"/>
        <v>0.8946331153465492</v>
      </c>
      <c r="F11" s="46">
        <f t="shared" si="4"/>
        <v>0.7973903854175765</v>
      </c>
      <c r="G11" s="46">
        <f t="shared" si="5"/>
        <v>0.6418020175312201</v>
      </c>
      <c r="H11" s="46">
        <f t="shared" si="6"/>
        <v>0.45704083066617185</v>
      </c>
      <c r="I11" s="46">
        <f t="shared" si="7"/>
        <v>0.24310682482243184</v>
      </c>
      <c r="J11" s="46">
        <f t="shared" si="8"/>
        <v>0.1312776854041132</v>
      </c>
      <c r="K11" s="132">
        <v>5</v>
      </c>
      <c r="L11" s="45">
        <v>65</v>
      </c>
    </row>
    <row r="12" spans="1:12" ht="16.5">
      <c r="A12" s="129">
        <v>6</v>
      </c>
      <c r="B12" s="46">
        <f t="shared" si="0"/>
        <v>0.9644095850706615</v>
      </c>
      <c r="C12" s="46">
        <f t="shared" si="1"/>
        <v>0.954765489219955</v>
      </c>
      <c r="D12" s="46">
        <f t="shared" si="2"/>
        <v>0.940299345443895</v>
      </c>
      <c r="E12" s="46">
        <f t="shared" si="3"/>
        <v>0.8872568182650087</v>
      </c>
      <c r="F12" s="46">
        <f t="shared" si="4"/>
        <v>0.7908158597579424</v>
      </c>
      <c r="G12" s="46">
        <f t="shared" si="5"/>
        <v>0.6365103261466366</v>
      </c>
      <c r="H12" s="46">
        <f t="shared" si="6"/>
        <v>0.4532725049832109</v>
      </c>
      <c r="I12" s="46">
        <f t="shared" si="7"/>
        <v>0.2411023962676654</v>
      </c>
      <c r="J12" s="46">
        <f t="shared" si="8"/>
        <v>0.13019529398453933</v>
      </c>
      <c r="K12" s="132">
        <v>6</v>
      </c>
      <c r="L12" s="45">
        <v>65</v>
      </c>
    </row>
    <row r="13" spans="1:12" ht="16.5">
      <c r="A13" s="129">
        <v>7</v>
      </c>
      <c r="B13" s="46">
        <f t="shared" si="0"/>
        <v>0.9558370010881013</v>
      </c>
      <c r="C13" s="46">
        <f t="shared" si="1"/>
        <v>0.9462786310772203</v>
      </c>
      <c r="D13" s="46">
        <f t="shared" si="2"/>
        <v>0.9319410760608988</v>
      </c>
      <c r="E13" s="46">
        <f t="shared" si="3"/>
        <v>0.8793700410010532</v>
      </c>
      <c r="F13" s="46">
        <f t="shared" si="4"/>
        <v>0.7837863408922431</v>
      </c>
      <c r="G13" s="46">
        <f t="shared" si="5"/>
        <v>0.630852420718147</v>
      </c>
      <c r="H13" s="46">
        <f t="shared" si="6"/>
        <v>0.4492433905114076</v>
      </c>
      <c r="I13" s="46">
        <f t="shared" si="7"/>
        <v>0.23895925027202533</v>
      </c>
      <c r="J13" s="46">
        <f t="shared" si="8"/>
        <v>0.12903799514689368</v>
      </c>
      <c r="K13" s="132">
        <v>7</v>
      </c>
      <c r="L13" s="45">
        <v>65</v>
      </c>
    </row>
    <row r="14" spans="1:12" ht="16.5">
      <c r="A14" s="129">
        <v>8</v>
      </c>
      <c r="B14" s="46">
        <f t="shared" si="0"/>
        <v>0.946758867788618</v>
      </c>
      <c r="C14" s="46">
        <f t="shared" si="1"/>
        <v>0.9372912791107317</v>
      </c>
      <c r="D14" s="46">
        <f t="shared" si="2"/>
        <v>0.9230898960939025</v>
      </c>
      <c r="E14" s="46">
        <f t="shared" si="3"/>
        <v>0.8710181583655285</v>
      </c>
      <c r="F14" s="46">
        <f t="shared" si="4"/>
        <v>0.7763422715866667</v>
      </c>
      <c r="G14" s="46">
        <f t="shared" si="5"/>
        <v>0.6248608527404879</v>
      </c>
      <c r="H14" s="46">
        <f t="shared" si="6"/>
        <v>0.44497666786065043</v>
      </c>
      <c r="I14" s="46">
        <f t="shared" si="7"/>
        <v>0.2366897169471545</v>
      </c>
      <c r="J14" s="46">
        <f t="shared" si="8"/>
        <v>0.12781244715146342</v>
      </c>
      <c r="K14" s="132">
        <v>8</v>
      </c>
      <c r="L14" s="45">
        <v>65</v>
      </c>
    </row>
    <row r="15" spans="1:12" ht="16.5">
      <c r="A15" s="129">
        <v>9</v>
      </c>
      <c r="B15" s="46">
        <f t="shared" si="0"/>
        <v>0.9372142893979841</v>
      </c>
      <c r="C15" s="46">
        <f t="shared" si="1"/>
        <v>0.9278421465040043</v>
      </c>
      <c r="D15" s="46">
        <f t="shared" si="2"/>
        <v>0.9137839321630346</v>
      </c>
      <c r="E15" s="46">
        <f t="shared" si="3"/>
        <v>0.8622371462461454</v>
      </c>
      <c r="F15" s="46">
        <f t="shared" si="4"/>
        <v>0.7685157173063469</v>
      </c>
      <c r="G15" s="46">
        <f t="shared" si="5"/>
        <v>0.6185614310026696</v>
      </c>
      <c r="H15" s="46">
        <f t="shared" si="6"/>
        <v>0.44049071601705253</v>
      </c>
      <c r="I15" s="46">
        <f t="shared" si="7"/>
        <v>0.23430357234949603</v>
      </c>
      <c r="J15" s="46">
        <f t="shared" si="8"/>
        <v>0.12652392906872786</v>
      </c>
      <c r="K15" s="132">
        <v>9</v>
      </c>
      <c r="L15" s="45">
        <v>65</v>
      </c>
    </row>
    <row r="16" spans="1:12" ht="16.5">
      <c r="A16" s="129">
        <v>10</v>
      </c>
      <c r="B16" s="46">
        <f t="shared" si="0"/>
        <v>0.9272352065828439</v>
      </c>
      <c r="C16" s="46">
        <f t="shared" si="1"/>
        <v>0.9179628545170154</v>
      </c>
      <c r="D16" s="46">
        <f t="shared" si="2"/>
        <v>0.9040543264182728</v>
      </c>
      <c r="E16" s="46">
        <f t="shared" si="3"/>
        <v>0.8530563900562164</v>
      </c>
      <c r="F16" s="46">
        <f t="shared" si="4"/>
        <v>0.7603328693979319</v>
      </c>
      <c r="G16" s="46">
        <f t="shared" si="5"/>
        <v>0.611975236344677</v>
      </c>
      <c r="H16" s="46">
        <f t="shared" si="6"/>
        <v>0.43580054709393656</v>
      </c>
      <c r="I16" s="46">
        <f t="shared" si="7"/>
        <v>0.23180880164571097</v>
      </c>
      <c r="J16" s="46">
        <f t="shared" si="8"/>
        <v>0.12517675288868393</v>
      </c>
      <c r="K16" s="132">
        <v>10</v>
      </c>
      <c r="L16" s="45">
        <v>65</v>
      </c>
    </row>
    <row r="17" spans="1:12" ht="16.5">
      <c r="A17" s="129">
        <v>11</v>
      </c>
      <c r="B17" s="46">
        <f t="shared" si="0"/>
        <v>0.916848313916511</v>
      </c>
      <c r="C17" s="46">
        <f t="shared" si="1"/>
        <v>0.9076798307773459</v>
      </c>
      <c r="D17" s="46">
        <f t="shared" si="2"/>
        <v>0.8939271060685982</v>
      </c>
      <c r="E17" s="46">
        <f t="shared" si="3"/>
        <v>0.8435004488031902</v>
      </c>
      <c r="F17" s="46">
        <f t="shared" si="4"/>
        <v>0.751815617411539</v>
      </c>
      <c r="G17" s="46">
        <f t="shared" si="5"/>
        <v>0.6051198871848973</v>
      </c>
      <c r="H17" s="46">
        <f t="shared" si="6"/>
        <v>0.43091870754076017</v>
      </c>
      <c r="I17" s="46">
        <f t="shared" si="7"/>
        <v>0.22921207847912775</v>
      </c>
      <c r="J17" s="46">
        <f t="shared" si="8"/>
        <v>0.12377452237872899</v>
      </c>
      <c r="K17" s="132">
        <v>11</v>
      </c>
      <c r="L17" s="45">
        <v>65</v>
      </c>
    </row>
    <row r="18" spans="1:12" ht="16.5">
      <c r="A18" s="129">
        <v>12</v>
      </c>
      <c r="B18" s="46">
        <f t="shared" si="0"/>
        <v>0.9060763319060964</v>
      </c>
      <c r="C18" s="46">
        <f t="shared" si="1"/>
        <v>0.8970155685870354</v>
      </c>
      <c r="D18" s="46">
        <f t="shared" si="2"/>
        <v>0.883424423608444</v>
      </c>
      <c r="E18" s="46">
        <f t="shared" si="3"/>
        <v>0.8335902253536087</v>
      </c>
      <c r="F18" s="46">
        <f t="shared" si="4"/>
        <v>0.742982592162999</v>
      </c>
      <c r="G18" s="46">
        <f t="shared" si="5"/>
        <v>0.5980103790580237</v>
      </c>
      <c r="H18" s="46">
        <f t="shared" si="6"/>
        <v>0.4258558759958653</v>
      </c>
      <c r="I18" s="46">
        <f t="shared" si="7"/>
        <v>0.2265190829765241</v>
      </c>
      <c r="J18" s="46">
        <f t="shared" si="8"/>
        <v>0.12232030480732302</v>
      </c>
      <c r="K18" s="132">
        <v>12</v>
      </c>
      <c r="L18" s="45">
        <v>65</v>
      </c>
    </row>
    <row r="19" spans="1:12" ht="16.5">
      <c r="A19" s="129">
        <v>13</v>
      </c>
      <c r="B19" s="46">
        <f t="shared" si="0"/>
        <v>0.8949388878238493</v>
      </c>
      <c r="C19" s="46">
        <f t="shared" si="1"/>
        <v>0.8859894989456109</v>
      </c>
      <c r="D19" s="46">
        <f t="shared" si="2"/>
        <v>0.8725654156282531</v>
      </c>
      <c r="E19" s="46">
        <f t="shared" si="3"/>
        <v>0.8233437767979415</v>
      </c>
      <c r="F19" s="46">
        <f t="shared" si="4"/>
        <v>0.7338498880155564</v>
      </c>
      <c r="G19" s="46">
        <f t="shared" si="5"/>
        <v>0.5906596659637406</v>
      </c>
      <c r="H19" s="46">
        <f t="shared" si="6"/>
        <v>0.42062127727720916</v>
      </c>
      <c r="I19" s="46">
        <f t="shared" si="7"/>
        <v>0.22373472195596233</v>
      </c>
      <c r="J19" s="46">
        <f t="shared" si="8"/>
        <v>0.12081674985621967</v>
      </c>
      <c r="K19" s="132">
        <v>13</v>
      </c>
      <c r="L19" s="45">
        <v>65</v>
      </c>
    </row>
    <row r="20" spans="1:12" ht="16.5">
      <c r="A20" s="129">
        <v>14</v>
      </c>
      <c r="B20" s="46">
        <f t="shared" si="0"/>
        <v>0.8834531471445899</v>
      </c>
      <c r="C20" s="46">
        <f t="shared" si="1"/>
        <v>0.874618615673144</v>
      </c>
      <c r="D20" s="46">
        <f t="shared" si="2"/>
        <v>0.8613668184659751</v>
      </c>
      <c r="E20" s="46">
        <f t="shared" si="3"/>
        <v>0.8127768953730228</v>
      </c>
      <c r="F20" s="46">
        <f t="shared" si="4"/>
        <v>0.7244315806585636</v>
      </c>
      <c r="G20" s="46">
        <f t="shared" si="5"/>
        <v>0.5830790771154294</v>
      </c>
      <c r="H20" s="46">
        <f t="shared" si="6"/>
        <v>0.41522297915795725</v>
      </c>
      <c r="I20" s="46">
        <f t="shared" si="7"/>
        <v>0.22086328678614747</v>
      </c>
      <c r="J20" s="46">
        <f t="shared" si="8"/>
        <v>0.11926617486451964</v>
      </c>
      <c r="K20" s="132">
        <v>14</v>
      </c>
      <c r="L20" s="45">
        <v>65</v>
      </c>
    </row>
    <row r="21" spans="1:12" ht="16.5">
      <c r="A21" s="129">
        <v>15</v>
      </c>
      <c r="B21" s="46">
        <f t="shared" si="0"/>
        <v>0.8716342793256118</v>
      </c>
      <c r="C21" s="46">
        <f t="shared" si="1"/>
        <v>0.8629179365323556</v>
      </c>
      <c r="D21" s="46">
        <f t="shared" si="2"/>
        <v>0.8498434223424715</v>
      </c>
      <c r="E21" s="46">
        <f t="shared" si="3"/>
        <v>0.8019035369795628</v>
      </c>
      <c r="F21" s="46">
        <f t="shared" si="4"/>
        <v>0.7147401090470016</v>
      </c>
      <c r="G21" s="46">
        <f t="shared" si="5"/>
        <v>0.5752786243549038</v>
      </c>
      <c r="H21" s="46">
        <f t="shared" si="6"/>
        <v>0.4096681112830375</v>
      </c>
      <c r="I21" s="46">
        <f t="shared" si="7"/>
        <v>0.21790856983140294</v>
      </c>
      <c r="J21" s="46">
        <f t="shared" si="8"/>
        <v>0.1176706277089576</v>
      </c>
      <c r="K21" s="132">
        <v>15</v>
      </c>
      <c r="L21" s="45">
        <v>65</v>
      </c>
    </row>
    <row r="22" spans="1:12" ht="16.5">
      <c r="A22" s="129">
        <v>16</v>
      </c>
      <c r="B22" s="46">
        <f t="shared" si="0"/>
        <v>0.8594958097371517</v>
      </c>
      <c r="C22" s="46">
        <f t="shared" si="1"/>
        <v>0.8509008516397801</v>
      </c>
      <c r="D22" s="46">
        <f t="shared" si="2"/>
        <v>0.8380084144937229</v>
      </c>
      <c r="E22" s="46">
        <f t="shared" si="3"/>
        <v>0.7907361449581796</v>
      </c>
      <c r="F22" s="46">
        <f t="shared" si="4"/>
        <v>0.7047865639844644</v>
      </c>
      <c r="G22" s="46">
        <f t="shared" si="5"/>
        <v>0.5672672344265202</v>
      </c>
      <c r="H22" s="46">
        <f t="shared" si="6"/>
        <v>0.40396303057646127</v>
      </c>
      <c r="I22" s="46">
        <f t="shared" si="7"/>
        <v>0.21487395243428792</v>
      </c>
      <c r="J22" s="46">
        <f t="shared" si="8"/>
        <v>0.11603193431451549</v>
      </c>
      <c r="K22" s="132">
        <v>16</v>
      </c>
      <c r="L22" s="45">
        <v>65</v>
      </c>
    </row>
    <row r="23" spans="1:12" ht="16.5">
      <c r="A23" s="129">
        <v>17</v>
      </c>
      <c r="B23" s="46">
        <f t="shared" si="0"/>
        <v>0.8470498910674363</v>
      </c>
      <c r="C23" s="46">
        <f t="shared" si="1"/>
        <v>0.8385793921567619</v>
      </c>
      <c r="D23" s="46">
        <f t="shared" si="2"/>
        <v>0.8258736437907505</v>
      </c>
      <c r="E23" s="46">
        <f t="shared" si="3"/>
        <v>0.7792858997820414</v>
      </c>
      <c r="F23" s="46">
        <f t="shared" si="4"/>
        <v>0.6945809106752977</v>
      </c>
      <c r="G23" s="46">
        <f t="shared" si="5"/>
        <v>0.559052928104508</v>
      </c>
      <c r="H23" s="46">
        <f t="shared" si="6"/>
        <v>0.3981134488016951</v>
      </c>
      <c r="I23" s="46">
        <f t="shared" si="7"/>
        <v>0.21176247276685908</v>
      </c>
      <c r="J23" s="46">
        <f t="shared" si="8"/>
        <v>0.11435173529410392</v>
      </c>
      <c r="K23" s="132">
        <v>17</v>
      </c>
      <c r="L23" s="45">
        <v>65</v>
      </c>
    </row>
    <row r="24" spans="1:12" ht="16.5">
      <c r="A24" s="129">
        <v>18</v>
      </c>
      <c r="B24" s="46">
        <f t="shared" si="0"/>
        <v>0.8343075163542849</v>
      </c>
      <c r="C24" s="46">
        <f t="shared" si="1"/>
        <v>0.8259644411907421</v>
      </c>
      <c r="D24" s="46">
        <f t="shared" si="2"/>
        <v>0.8134498284454278</v>
      </c>
      <c r="E24" s="46">
        <f t="shared" si="3"/>
        <v>0.7675629150459421</v>
      </c>
      <c r="F24" s="46">
        <f t="shared" si="4"/>
        <v>0.6841321634105135</v>
      </c>
      <c r="G24" s="46">
        <f t="shared" si="5"/>
        <v>0.550642960793828</v>
      </c>
      <c r="H24" s="46">
        <f t="shared" si="6"/>
        <v>0.39212453268651387</v>
      </c>
      <c r="I24" s="46">
        <f t="shared" si="7"/>
        <v>0.20857687908857123</v>
      </c>
      <c r="J24" s="46">
        <f t="shared" si="8"/>
        <v>0.11263151470782846</v>
      </c>
      <c r="K24" s="132">
        <v>18</v>
      </c>
      <c r="L24" s="45">
        <v>65</v>
      </c>
    </row>
    <row r="25" spans="1:12" ht="16.5">
      <c r="A25" s="129">
        <v>19</v>
      </c>
      <c r="B25" s="46">
        <f t="shared" si="0"/>
        <v>0.8212786887908229</v>
      </c>
      <c r="C25" s="46">
        <f t="shared" si="1"/>
        <v>0.8130659019029146</v>
      </c>
      <c r="D25" s="46">
        <f t="shared" si="2"/>
        <v>0.8007467215710523</v>
      </c>
      <c r="E25" s="46">
        <f t="shared" si="3"/>
        <v>0.7555763936875571</v>
      </c>
      <c r="F25" s="46">
        <f t="shared" si="4"/>
        <v>0.6734485248084747</v>
      </c>
      <c r="G25" s="46">
        <f t="shared" si="5"/>
        <v>0.5420439346019431</v>
      </c>
      <c r="H25" s="46">
        <f t="shared" si="6"/>
        <v>0.38600098373168673</v>
      </c>
      <c r="I25" s="46">
        <f t="shared" si="7"/>
        <v>0.20531967219770572</v>
      </c>
      <c r="J25" s="46">
        <f t="shared" si="8"/>
        <v>0.1108726229867611</v>
      </c>
      <c r="K25" s="132">
        <v>19</v>
      </c>
      <c r="L25" s="45">
        <v>65</v>
      </c>
    </row>
    <row r="26" spans="1:12" ht="16.5">
      <c r="A26" s="129">
        <v>20</v>
      </c>
      <c r="B26" s="46">
        <f t="shared" si="0"/>
        <v>0.8079725589206141</v>
      </c>
      <c r="C26" s="46">
        <f t="shared" si="1"/>
        <v>0.799892833331408</v>
      </c>
      <c r="D26" s="46">
        <f t="shared" si="2"/>
        <v>0.7877732449475988</v>
      </c>
      <c r="E26" s="46">
        <f t="shared" si="3"/>
        <v>0.743334754206965</v>
      </c>
      <c r="F26" s="46">
        <f t="shared" si="4"/>
        <v>0.6625374983149036</v>
      </c>
      <c r="G26" s="46">
        <f t="shared" si="5"/>
        <v>0.5332618888876054</v>
      </c>
      <c r="H26" s="46">
        <f t="shared" si="6"/>
        <v>0.37974710269268863</v>
      </c>
      <c r="I26" s="46">
        <f t="shared" si="7"/>
        <v>0.20199313973015354</v>
      </c>
      <c r="J26" s="46">
        <f t="shared" si="8"/>
        <v>0.10907629545428292</v>
      </c>
      <c r="K26" s="132">
        <v>20</v>
      </c>
      <c r="L26" s="45">
        <v>65</v>
      </c>
    </row>
    <row r="27" spans="1:12" ht="16.5">
      <c r="A27" s="129">
        <v>21</v>
      </c>
      <c r="B27" s="46">
        <f t="shared" si="0"/>
        <v>0.7943975368232234</v>
      </c>
      <c r="C27" s="46">
        <f t="shared" si="1"/>
        <v>0.7864535614549912</v>
      </c>
      <c r="D27" s="46">
        <f t="shared" si="2"/>
        <v>0.7745375984026428</v>
      </c>
      <c r="E27" s="46">
        <f t="shared" si="3"/>
        <v>0.7308457338773656</v>
      </c>
      <c r="F27" s="46">
        <f t="shared" si="4"/>
        <v>0.6514059801950431</v>
      </c>
      <c r="G27" s="46">
        <f t="shared" si="5"/>
        <v>0.5243023743033275</v>
      </c>
      <c r="H27" s="46">
        <f t="shared" si="6"/>
        <v>0.373366842306915</v>
      </c>
      <c r="I27" s="46">
        <f t="shared" si="7"/>
        <v>0.19859938420580586</v>
      </c>
      <c r="J27" s="46">
        <f t="shared" si="8"/>
        <v>0.10724366747113517</v>
      </c>
      <c r="K27" s="132">
        <v>21</v>
      </c>
      <c r="L27" s="45">
        <v>65</v>
      </c>
    </row>
    <row r="28" spans="1:12" ht="16.5">
      <c r="A28" s="129">
        <v>22</v>
      </c>
      <c r="B28" s="46">
        <f t="shared" si="0"/>
        <v>0.7805613848374638</v>
      </c>
      <c r="C28" s="46">
        <f t="shared" si="1"/>
        <v>0.7727557709890892</v>
      </c>
      <c r="D28" s="46">
        <f t="shared" si="2"/>
        <v>0.7610473502165273</v>
      </c>
      <c r="E28" s="46">
        <f t="shared" si="3"/>
        <v>0.7181164740504667</v>
      </c>
      <c r="F28" s="46">
        <f t="shared" si="4"/>
        <v>0.6400603355667203</v>
      </c>
      <c r="G28" s="46">
        <f t="shared" si="5"/>
        <v>0.5151705139927262</v>
      </c>
      <c r="H28" s="46">
        <f t="shared" si="6"/>
        <v>0.366863850873608</v>
      </c>
      <c r="I28" s="46">
        <f t="shared" si="7"/>
        <v>0.19514034620936596</v>
      </c>
      <c r="J28" s="46">
        <f t="shared" si="8"/>
        <v>0.10537578695305763</v>
      </c>
      <c r="K28" s="132">
        <v>22</v>
      </c>
      <c r="L28" s="45">
        <v>65</v>
      </c>
    </row>
    <row r="29" spans="1:12" ht="16.5">
      <c r="A29" s="129">
        <v>23</v>
      </c>
      <c r="B29" s="46">
        <f t="shared" si="0"/>
        <v>0.7664712949399884</v>
      </c>
      <c r="C29" s="46">
        <f t="shared" si="1"/>
        <v>0.7588065819905886</v>
      </c>
      <c r="D29" s="46">
        <f t="shared" si="2"/>
        <v>0.7473095125664887</v>
      </c>
      <c r="E29" s="46">
        <f t="shared" si="3"/>
        <v>0.7051535913447894</v>
      </c>
      <c r="F29" s="46">
        <f t="shared" si="4"/>
        <v>0.6285064618507905</v>
      </c>
      <c r="G29" s="46">
        <f t="shared" si="5"/>
        <v>0.5058710546603924</v>
      </c>
      <c r="H29" s="46">
        <f t="shared" si="6"/>
        <v>0.36024150862179455</v>
      </c>
      <c r="I29" s="46">
        <f t="shared" si="7"/>
        <v>0.1916178237349971</v>
      </c>
      <c r="J29" s="46">
        <f t="shared" si="8"/>
        <v>0.10347362481689845</v>
      </c>
      <c r="K29" s="132">
        <v>23</v>
      </c>
      <c r="L29" s="45">
        <v>65</v>
      </c>
    </row>
    <row r="30" spans="1:12" ht="16.5">
      <c r="A30" s="129">
        <v>24</v>
      </c>
      <c r="B30" s="46">
        <f t="shared" si="0"/>
        <v>0.752133953882573</v>
      </c>
      <c r="C30" s="46">
        <f t="shared" si="1"/>
        <v>0.7446126143437473</v>
      </c>
      <c r="D30" s="46">
        <f t="shared" si="2"/>
        <v>0.7333306050355086</v>
      </c>
      <c r="E30" s="46">
        <f t="shared" si="3"/>
        <v>0.6919632375719672</v>
      </c>
      <c r="F30" s="46">
        <f t="shared" si="4"/>
        <v>0.6167498421837098</v>
      </c>
      <c r="G30" s="46">
        <f t="shared" si="5"/>
        <v>0.4964084095624982</v>
      </c>
      <c r="H30" s="46">
        <f t="shared" si="6"/>
        <v>0.35350295832480927</v>
      </c>
      <c r="I30" s="46">
        <f t="shared" si="7"/>
        <v>0.18803348847064325</v>
      </c>
      <c r="J30" s="46">
        <f t="shared" si="8"/>
        <v>0.10153808377414736</v>
      </c>
      <c r="K30" s="132">
        <v>24</v>
      </c>
      <c r="L30" s="45">
        <v>65</v>
      </c>
    </row>
    <row r="31" spans="1:12" ht="16.5">
      <c r="A31" s="129">
        <v>25</v>
      </c>
      <c r="B31" s="46">
        <f t="shared" si="0"/>
        <v>0.7375555984592774</v>
      </c>
      <c r="C31" s="46">
        <f t="shared" si="1"/>
        <v>0.7301800424746846</v>
      </c>
      <c r="D31" s="46">
        <f t="shared" si="2"/>
        <v>0.7191167084977955</v>
      </c>
      <c r="E31" s="46">
        <f t="shared" si="3"/>
        <v>0.6785511505825352</v>
      </c>
      <c r="F31" s="46">
        <f t="shared" si="4"/>
        <v>0.6047955907366075</v>
      </c>
      <c r="G31" s="46">
        <f t="shared" si="5"/>
        <v>0.4867866949831231</v>
      </c>
      <c r="H31" s="46">
        <f t="shared" si="6"/>
        <v>0.3466511312758604</v>
      </c>
      <c r="I31" s="46">
        <f t="shared" si="7"/>
        <v>0.18438889961481936</v>
      </c>
      <c r="J31" s="46">
        <f t="shared" si="8"/>
        <v>0.09957000579200245</v>
      </c>
      <c r="K31" s="132">
        <v>25</v>
      </c>
      <c r="L31" s="45">
        <v>65</v>
      </c>
    </row>
    <row r="32" spans="1:12" ht="16.5">
      <c r="A32" s="129">
        <v>26</v>
      </c>
      <c r="B32" s="46">
        <f t="shared" si="0"/>
        <v>0.7227420627379415</v>
      </c>
      <c r="C32" s="46">
        <f t="shared" si="1"/>
        <v>0.715514642110562</v>
      </c>
      <c r="D32" s="46">
        <f t="shared" si="2"/>
        <v>0.704673511169493</v>
      </c>
      <c r="E32" s="46">
        <f t="shared" si="3"/>
        <v>0.6649226977189062</v>
      </c>
      <c r="F32" s="46">
        <f t="shared" si="4"/>
        <v>0.592648491445112</v>
      </c>
      <c r="G32" s="46">
        <f t="shared" si="5"/>
        <v>0.47700976140704143</v>
      </c>
      <c r="H32" s="46">
        <f t="shared" si="6"/>
        <v>0.33968876948683246</v>
      </c>
      <c r="I32" s="46">
        <f t="shared" si="7"/>
        <v>0.18068551568448538</v>
      </c>
      <c r="J32" s="46">
        <f t="shared" si="8"/>
        <v>0.09757017846962211</v>
      </c>
      <c r="K32" s="132">
        <v>26</v>
      </c>
      <c r="L32" s="45">
        <v>65</v>
      </c>
    </row>
    <row r="33" spans="1:12" ht="16.5">
      <c r="A33" s="129">
        <v>27</v>
      </c>
      <c r="B33" s="46">
        <f t="shared" si="0"/>
        <v>0.707698818691393</v>
      </c>
      <c r="C33" s="46">
        <f t="shared" si="1"/>
        <v>0.700621830504479</v>
      </c>
      <c r="D33" s="46">
        <f t="shared" si="2"/>
        <v>0.6900063482241081</v>
      </c>
      <c r="E33" s="46">
        <f t="shared" si="3"/>
        <v>0.6510829131960816</v>
      </c>
      <c r="F33" s="46">
        <f t="shared" si="4"/>
        <v>0.5803130313269422</v>
      </c>
      <c r="G33" s="46">
        <f t="shared" si="5"/>
        <v>0.4670812203363194</v>
      </c>
      <c r="H33" s="46">
        <f t="shared" si="6"/>
        <v>0.33261844478495467</v>
      </c>
      <c r="I33" s="46">
        <f t="shared" si="7"/>
        <v>0.17692470467284824</v>
      </c>
      <c r="J33" s="46">
        <f t="shared" si="8"/>
        <v>0.09553934052333805</v>
      </c>
      <c r="K33" s="132">
        <v>27</v>
      </c>
      <c r="L33" s="45">
        <v>65</v>
      </c>
    </row>
    <row r="34" spans="1:12" ht="16.5">
      <c r="A34" s="129">
        <v>28</v>
      </c>
      <c r="B34" s="46">
        <f t="shared" si="0"/>
        <v>0.6924310113632038</v>
      </c>
      <c r="C34" s="46">
        <f t="shared" si="1"/>
        <v>0.6855067012495718</v>
      </c>
      <c r="D34" s="46">
        <f t="shared" si="2"/>
        <v>0.6751202360791237</v>
      </c>
      <c r="E34" s="46">
        <f t="shared" si="3"/>
        <v>0.6370365304541475</v>
      </c>
      <c r="F34" s="46">
        <f t="shared" si="4"/>
        <v>0.5677934293178272</v>
      </c>
      <c r="G34" s="46">
        <f t="shared" si="5"/>
        <v>0.4570044674997146</v>
      </c>
      <c r="H34" s="46">
        <f t="shared" si="6"/>
        <v>0.3254425753407058</v>
      </c>
      <c r="I34" s="46">
        <f t="shared" si="7"/>
        <v>0.17310775284080096</v>
      </c>
      <c r="J34" s="46">
        <f t="shared" si="8"/>
        <v>0.09347818653403253</v>
      </c>
      <c r="K34" s="132">
        <v>28</v>
      </c>
      <c r="L34" s="45">
        <v>65</v>
      </c>
    </row>
    <row r="35" spans="1:12" ht="16.5">
      <c r="A35" s="129">
        <v>29</v>
      </c>
      <c r="B35" s="46">
        <f t="shared" si="0"/>
        <v>0.6769434894737829</v>
      </c>
      <c r="C35" s="46">
        <f t="shared" si="1"/>
        <v>0.6701740545790451</v>
      </c>
      <c r="D35" s="46">
        <f t="shared" si="2"/>
        <v>0.6600199022369383</v>
      </c>
      <c r="E35" s="46">
        <f t="shared" si="3"/>
        <v>0.6227880103158803</v>
      </c>
      <c r="F35" s="46">
        <f t="shared" si="4"/>
        <v>0.5550936613685019</v>
      </c>
      <c r="G35" s="46">
        <f t="shared" si="5"/>
        <v>0.44678270305269674</v>
      </c>
      <c r="H35" s="46">
        <f t="shared" si="6"/>
        <v>0.31816344005267794</v>
      </c>
      <c r="I35" s="46">
        <f t="shared" si="7"/>
        <v>0.16923587236844573</v>
      </c>
      <c r="J35" s="46">
        <f t="shared" si="8"/>
        <v>0.0913873710789607</v>
      </c>
      <c r="K35" s="132">
        <v>29</v>
      </c>
      <c r="L35" s="45">
        <v>65</v>
      </c>
    </row>
    <row r="36" spans="1:12" ht="16.5">
      <c r="A36" s="129">
        <v>30</v>
      </c>
      <c r="B36" s="46">
        <f t="shared" si="0"/>
        <v>0.6612408321961623</v>
      </c>
      <c r="C36" s="46">
        <f t="shared" si="1"/>
        <v>0.6546284238742006</v>
      </c>
      <c r="D36" s="46">
        <f t="shared" si="2"/>
        <v>0.6447098113912582</v>
      </c>
      <c r="E36" s="46">
        <f t="shared" si="3"/>
        <v>0.6083415656204693</v>
      </c>
      <c r="F36" s="46">
        <f t="shared" si="4"/>
        <v>0.542217482400853</v>
      </c>
      <c r="G36" s="46">
        <f t="shared" si="5"/>
        <v>0.4364189492494671</v>
      </c>
      <c r="H36" s="46">
        <f t="shared" si="6"/>
        <v>0.31078319113219627</v>
      </c>
      <c r="I36" s="46">
        <f t="shared" si="7"/>
        <v>0.16531020804904056</v>
      </c>
      <c r="J36" s="46">
        <f t="shared" si="8"/>
        <v>0.0892675123464819</v>
      </c>
      <c r="K36" s="132">
        <v>30</v>
      </c>
      <c r="L36" s="45">
        <v>65</v>
      </c>
    </row>
    <row r="37" spans="1:12" ht="16.5">
      <c r="A37" s="129">
        <v>31</v>
      </c>
      <c r="B37" s="46">
        <f t="shared" si="0"/>
        <v>0.6453273726935443</v>
      </c>
      <c r="C37" s="46">
        <f t="shared" si="1"/>
        <v>0.6388740989666088</v>
      </c>
      <c r="D37" s="46">
        <f t="shared" si="2"/>
        <v>0.6291941883762057</v>
      </c>
      <c r="E37" s="46">
        <f t="shared" si="3"/>
        <v>0.5937011828780608</v>
      </c>
      <c r="F37" s="46">
        <f t="shared" si="4"/>
        <v>0.5291684456087064</v>
      </c>
      <c r="G37" s="46">
        <f t="shared" si="5"/>
        <v>0.4259160659777393</v>
      </c>
      <c r="H37" s="46">
        <f t="shared" si="6"/>
        <v>0.3033038651659658</v>
      </c>
      <c r="I37" s="46">
        <f t="shared" si="7"/>
        <v>0.16133184317338609</v>
      </c>
      <c r="J37" s="46">
        <f t="shared" si="8"/>
        <v>0.0871191953136285</v>
      </c>
      <c r="K37" s="132">
        <v>31</v>
      </c>
      <c r="L37" s="45">
        <v>65</v>
      </c>
    </row>
    <row r="38" spans="1:12" ht="16.5">
      <c r="A38" s="129">
        <v>32</v>
      </c>
      <c r="B38" s="46">
        <f t="shared" si="0"/>
        <v>0.6292072189028637</v>
      </c>
      <c r="C38" s="46">
        <f t="shared" si="1"/>
        <v>0.6229151467138351</v>
      </c>
      <c r="D38" s="46">
        <f t="shared" si="2"/>
        <v>0.6134770384302921</v>
      </c>
      <c r="E38" s="46">
        <f t="shared" si="3"/>
        <v>0.5788706413906346</v>
      </c>
      <c r="F38" s="46">
        <f t="shared" si="4"/>
        <v>0.5159499195003482</v>
      </c>
      <c r="G38" s="46">
        <f t="shared" si="5"/>
        <v>0.41527676447589007</v>
      </c>
      <c r="H38" s="46">
        <f t="shared" si="6"/>
        <v>0.2957273928843459</v>
      </c>
      <c r="I38" s="46">
        <f t="shared" si="7"/>
        <v>0.15730180472571592</v>
      </c>
      <c r="J38" s="46">
        <f t="shared" si="8"/>
        <v>0.0849429745518866</v>
      </c>
      <c r="K38" s="132">
        <v>32</v>
      </c>
      <c r="L38" s="45">
        <v>65</v>
      </c>
    </row>
    <row r="39" spans="1:12" ht="16.5">
      <c r="A39" s="129">
        <v>33</v>
      </c>
      <c r="B39" s="46">
        <f aca="true" t="shared" si="9" ref="B39:B56">(1-(A39/L39)^1.4)*1</f>
        <v>0.6128842719632148</v>
      </c>
      <c r="C39" s="46">
        <f aca="true" t="shared" si="10" ref="C39:C56">(1-(A39/L39)^1.4)*0.99</f>
        <v>0.6067554292435827</v>
      </c>
      <c r="D39" s="46">
        <f aca="true" t="shared" si="11" ref="D39:D56">(1-(K39/L39)^1.4)*0.975</f>
        <v>0.5975621651641344</v>
      </c>
      <c r="E39" s="46">
        <f aca="true" t="shared" si="12" ref="E39:E56">(1-((K39/L39)^1.4))*0.92</f>
        <v>0.5638535302061577</v>
      </c>
      <c r="F39" s="46">
        <f aca="true" t="shared" si="13" ref="F39:F56">(1-((K39/L39)^1.4))*0.82</f>
        <v>0.5025651030098361</v>
      </c>
      <c r="G39" s="46">
        <f aca="true" t="shared" si="14" ref="G39:G56">(1-((K39/L39)^1.4))*0.66</f>
        <v>0.4045036194957218</v>
      </c>
      <c r="H39" s="46">
        <f aca="true" t="shared" si="15" ref="H39:H56">(1-((K39/L39)^1.4))*0.47</f>
        <v>0.28805560782271095</v>
      </c>
      <c r="I39" s="46">
        <f aca="true" t="shared" si="16" ref="I39:I56">(1-(K39/L39)^1.4)*0.25</f>
        <v>0.1532210679908037</v>
      </c>
      <c r="J39" s="46">
        <f aca="true" t="shared" si="17" ref="J39:J56">(1-((A39/L39)^1.4))*0.135</f>
        <v>0.08273937671503401</v>
      </c>
      <c r="K39" s="132">
        <v>33</v>
      </c>
      <c r="L39" s="45">
        <v>65</v>
      </c>
    </row>
    <row r="40" spans="1:12" ht="16.5">
      <c r="A40" s="129">
        <v>34</v>
      </c>
      <c r="B40" s="46">
        <f t="shared" si="9"/>
        <v>0.5963622426198125</v>
      </c>
      <c r="C40" s="46">
        <f t="shared" si="10"/>
        <v>0.5903986201936144</v>
      </c>
      <c r="D40" s="46">
        <f t="shared" si="11"/>
        <v>0.5814531865543172</v>
      </c>
      <c r="E40" s="46">
        <f t="shared" si="12"/>
        <v>0.5486532632102276</v>
      </c>
      <c r="F40" s="46">
        <f t="shared" si="13"/>
        <v>0.4890170389482462</v>
      </c>
      <c r="G40" s="46">
        <f t="shared" si="14"/>
        <v>0.3935990801290763</v>
      </c>
      <c r="H40" s="46">
        <f t="shared" si="15"/>
        <v>0.28029025403131186</v>
      </c>
      <c r="I40" s="46">
        <f t="shared" si="16"/>
        <v>0.14909056065495313</v>
      </c>
      <c r="J40" s="46">
        <f t="shared" si="17"/>
        <v>0.0805089027536747</v>
      </c>
      <c r="K40" s="132">
        <v>34</v>
      </c>
      <c r="L40" s="45">
        <v>65</v>
      </c>
    </row>
    <row r="41" spans="1:12" ht="16.5">
      <c r="A41" s="129">
        <v>35</v>
      </c>
      <c r="B41" s="46">
        <f t="shared" si="9"/>
        <v>0.5796446658792951</v>
      </c>
      <c r="C41" s="46">
        <f t="shared" si="10"/>
        <v>0.5738482192205021</v>
      </c>
      <c r="D41" s="46">
        <f t="shared" si="11"/>
        <v>0.5651535492323126</v>
      </c>
      <c r="E41" s="46">
        <f t="shared" si="12"/>
        <v>0.5332730926089515</v>
      </c>
      <c r="F41" s="46">
        <f t="shared" si="13"/>
        <v>0.4753086260210219</v>
      </c>
      <c r="G41" s="46">
        <f t="shared" si="14"/>
        <v>0.38256547948033476</v>
      </c>
      <c r="H41" s="46">
        <f t="shared" si="15"/>
        <v>0.27243299296326867</v>
      </c>
      <c r="I41" s="46">
        <f t="shared" si="16"/>
        <v>0.14491116646982377</v>
      </c>
      <c r="J41" s="46">
        <f t="shared" si="17"/>
        <v>0.07825202989370485</v>
      </c>
      <c r="K41" s="132">
        <v>35</v>
      </c>
      <c r="L41" s="45">
        <v>65</v>
      </c>
    </row>
    <row r="42" spans="1:12" ht="16.5">
      <c r="A42" s="129">
        <v>36</v>
      </c>
      <c r="B42" s="46">
        <f t="shared" si="9"/>
        <v>0.5627349141477411</v>
      </c>
      <c r="C42" s="46">
        <f t="shared" si="10"/>
        <v>0.5571075650062637</v>
      </c>
      <c r="D42" s="46">
        <f t="shared" si="11"/>
        <v>0.5486665412940476</v>
      </c>
      <c r="E42" s="46">
        <f t="shared" si="12"/>
        <v>0.5177161210159219</v>
      </c>
      <c r="F42" s="46">
        <f t="shared" si="13"/>
        <v>0.4614426296011477</v>
      </c>
      <c r="G42" s="46">
        <f t="shared" si="14"/>
        <v>0.3714050433375092</v>
      </c>
      <c r="H42" s="46">
        <f t="shared" si="15"/>
        <v>0.26448540964943834</v>
      </c>
      <c r="I42" s="46">
        <f t="shared" si="16"/>
        <v>0.14068372853693528</v>
      </c>
      <c r="J42" s="46">
        <f t="shared" si="17"/>
        <v>0.07596921340994506</v>
      </c>
      <c r="K42" s="132">
        <v>36</v>
      </c>
      <c r="L42" s="45">
        <v>65</v>
      </c>
    </row>
    <row r="43" spans="1:12" ht="16.5">
      <c r="A43" s="129">
        <v>37</v>
      </c>
      <c r="B43" s="46">
        <f t="shared" si="9"/>
        <v>0.545636209046547</v>
      </c>
      <c r="C43" s="46">
        <f t="shared" si="10"/>
        <v>0.5401798469560815</v>
      </c>
      <c r="D43" s="46">
        <f t="shared" si="11"/>
        <v>0.5319953038203833</v>
      </c>
      <c r="E43" s="46">
        <f t="shared" si="12"/>
        <v>0.5019853123228233</v>
      </c>
      <c r="F43" s="46">
        <f t="shared" si="13"/>
        <v>0.4474216914181685</v>
      </c>
      <c r="G43" s="46">
        <f t="shared" si="14"/>
        <v>0.360119897970721</v>
      </c>
      <c r="H43" s="46">
        <f t="shared" si="15"/>
        <v>0.25644901825187705</v>
      </c>
      <c r="I43" s="46">
        <f t="shared" si="16"/>
        <v>0.13640905226163674</v>
      </c>
      <c r="J43" s="46">
        <f t="shared" si="17"/>
        <v>0.07366088822128385</v>
      </c>
      <c r="K43" s="132">
        <v>37</v>
      </c>
      <c r="L43" s="45">
        <v>65</v>
      </c>
    </row>
    <row r="44" spans="1:12" ht="16.5">
      <c r="A44" s="129">
        <v>38</v>
      </c>
      <c r="B44" s="46">
        <f t="shared" si="9"/>
        <v>0.5283516320715729</v>
      </c>
      <c r="C44" s="46">
        <f t="shared" si="10"/>
        <v>0.5230681157508571</v>
      </c>
      <c r="D44" s="46">
        <f t="shared" si="11"/>
        <v>0.5151428412697835</v>
      </c>
      <c r="E44" s="46">
        <f t="shared" si="12"/>
        <v>0.48608350150584706</v>
      </c>
      <c r="F44" s="46">
        <f t="shared" si="13"/>
        <v>0.43324833829868975</v>
      </c>
      <c r="G44" s="46">
        <f t="shared" si="14"/>
        <v>0.3487120771672381</v>
      </c>
      <c r="H44" s="46">
        <f t="shared" si="15"/>
        <v>0.24832526707363925</v>
      </c>
      <c r="I44" s="46">
        <f t="shared" si="16"/>
        <v>0.13208790801789322</v>
      </c>
      <c r="J44" s="46">
        <f t="shared" si="17"/>
        <v>0.07132747032966234</v>
      </c>
      <c r="K44" s="132">
        <v>38</v>
      </c>
      <c r="L44" s="45">
        <v>65</v>
      </c>
    </row>
    <row r="45" spans="1:12" ht="16.5">
      <c r="A45" s="129">
        <v>39</v>
      </c>
      <c r="B45" s="46">
        <f t="shared" si="9"/>
        <v>0.5108841342364463</v>
      </c>
      <c r="C45" s="46">
        <f t="shared" si="10"/>
        <v>0.5057752928940819</v>
      </c>
      <c r="D45" s="46">
        <f t="shared" si="11"/>
        <v>0.49811203088053513</v>
      </c>
      <c r="E45" s="46">
        <f t="shared" si="12"/>
        <v>0.4700134034975306</v>
      </c>
      <c r="F45" s="46">
        <f t="shared" si="13"/>
        <v>0.41892499007388595</v>
      </c>
      <c r="G45" s="46">
        <f t="shared" si="14"/>
        <v>0.33718352859605455</v>
      </c>
      <c r="H45" s="46">
        <f t="shared" si="15"/>
        <v>0.24011554309112976</v>
      </c>
      <c r="I45" s="46">
        <f t="shared" si="16"/>
        <v>0.12772103355911157</v>
      </c>
      <c r="J45" s="46">
        <f t="shared" si="17"/>
        <v>0.06896935812192026</v>
      </c>
      <c r="K45" s="132">
        <v>39</v>
      </c>
      <c r="L45" s="45">
        <v>65</v>
      </c>
    </row>
    <row r="46" spans="1:12" ht="16.5">
      <c r="A46" s="129">
        <v>40</v>
      </c>
      <c r="B46" s="46">
        <f t="shared" si="9"/>
        <v>0.4932365448205489</v>
      </c>
      <c r="C46" s="46">
        <f t="shared" si="10"/>
        <v>0.48830417937234344</v>
      </c>
      <c r="D46" s="46">
        <f t="shared" si="11"/>
        <v>0.48090563120003516</v>
      </c>
      <c r="E46" s="46">
        <f t="shared" si="12"/>
        <v>0.453777621234905</v>
      </c>
      <c r="F46" s="46">
        <f t="shared" si="13"/>
        <v>0.40445396675285006</v>
      </c>
      <c r="G46" s="46">
        <f t="shared" si="14"/>
        <v>0.3255361195815623</v>
      </c>
      <c r="H46" s="46">
        <f t="shared" si="15"/>
        <v>0.23182117606565797</v>
      </c>
      <c r="I46" s="46">
        <f t="shared" si="16"/>
        <v>0.12330913620513723</v>
      </c>
      <c r="J46" s="46">
        <f t="shared" si="17"/>
        <v>0.06658693355077411</v>
      </c>
      <c r="K46" s="132">
        <v>40</v>
      </c>
      <c r="L46" s="45">
        <v>65</v>
      </c>
    </row>
    <row r="47" spans="1:12" ht="16.5">
      <c r="A47" s="129">
        <v>41</v>
      </c>
      <c r="B47" s="46">
        <f t="shared" si="9"/>
        <v>0.47541157932524847</v>
      </c>
      <c r="C47" s="46">
        <f t="shared" si="10"/>
        <v>0.470657463531996</v>
      </c>
      <c r="D47" s="46">
        <f t="shared" si="11"/>
        <v>0.46352628984211725</v>
      </c>
      <c r="E47" s="46">
        <f t="shared" si="12"/>
        <v>0.4373786529792286</v>
      </c>
      <c r="F47" s="46">
        <f t="shared" si="13"/>
        <v>0.38983749504670373</v>
      </c>
      <c r="G47" s="46">
        <f t="shared" si="14"/>
        <v>0.313771642354664</v>
      </c>
      <c r="H47" s="46">
        <f t="shared" si="15"/>
        <v>0.22344344228286678</v>
      </c>
      <c r="I47" s="46">
        <f t="shared" si="16"/>
        <v>0.11885289483131212</v>
      </c>
      <c r="J47" s="46">
        <f t="shared" si="17"/>
        <v>0.06418056320890855</v>
      </c>
      <c r="K47" s="132">
        <v>41</v>
      </c>
      <c r="L47" s="45">
        <v>65</v>
      </c>
    </row>
    <row r="48" spans="1:12" ht="16.5">
      <c r="A48" s="129">
        <v>42</v>
      </c>
      <c r="B48" s="46">
        <f t="shared" si="9"/>
        <v>0.4574118467277015</v>
      </c>
      <c r="C48" s="46">
        <f t="shared" si="10"/>
        <v>0.4528377282604245</v>
      </c>
      <c r="D48" s="46">
        <f t="shared" si="11"/>
        <v>0.44597655055950897</v>
      </c>
      <c r="E48" s="46">
        <f t="shared" si="12"/>
        <v>0.42081889898948543</v>
      </c>
      <c r="F48" s="46">
        <f t="shared" si="13"/>
        <v>0.3750777143167152</v>
      </c>
      <c r="G48" s="46">
        <f t="shared" si="14"/>
        <v>0.30189181884028304</v>
      </c>
      <c r="H48" s="46">
        <f t="shared" si="15"/>
        <v>0.2149835679620197</v>
      </c>
      <c r="I48" s="46">
        <f t="shared" si="16"/>
        <v>0.11435296168192538</v>
      </c>
      <c r="J48" s="46">
        <f t="shared" si="17"/>
        <v>0.06175059930823971</v>
      </c>
      <c r="K48" s="132">
        <v>42</v>
      </c>
      <c r="L48" s="45">
        <v>65</v>
      </c>
    </row>
    <row r="49" spans="1:12" ht="16.5">
      <c r="A49" s="129">
        <v>43</v>
      </c>
      <c r="B49" s="46">
        <f t="shared" si="9"/>
        <v>0.4392398561095838</v>
      </c>
      <c r="C49" s="46">
        <f t="shared" si="10"/>
        <v>0.43484745754848797</v>
      </c>
      <c r="D49" s="46">
        <f t="shared" si="11"/>
        <v>0.42825885970684424</v>
      </c>
      <c r="E49" s="46">
        <f t="shared" si="12"/>
        <v>0.40410066762081714</v>
      </c>
      <c r="F49" s="46">
        <f t="shared" si="13"/>
        <v>0.3601766820098587</v>
      </c>
      <c r="G49" s="46">
        <f t="shared" si="14"/>
        <v>0.28989830503232533</v>
      </c>
      <c r="H49" s="46">
        <f t="shared" si="15"/>
        <v>0.20644273237150437</v>
      </c>
      <c r="I49" s="46">
        <f t="shared" si="16"/>
        <v>0.10980996402739596</v>
      </c>
      <c r="J49" s="46">
        <f t="shared" si="17"/>
        <v>0.05929738057479382</v>
      </c>
      <c r="K49" s="132">
        <v>43</v>
      </c>
      <c r="L49" s="45">
        <v>65</v>
      </c>
    </row>
    <row r="50" spans="1:12" ht="16.5">
      <c r="A50" s="129">
        <v>44</v>
      </c>
      <c r="B50" s="46">
        <f t="shared" si="9"/>
        <v>0.4208980227279695</v>
      </c>
      <c r="C50" s="46">
        <f t="shared" si="10"/>
        <v>0.4166890425006898</v>
      </c>
      <c r="D50" s="46">
        <f t="shared" si="11"/>
        <v>0.4103755721597703</v>
      </c>
      <c r="E50" s="46">
        <f t="shared" si="12"/>
        <v>0.38722618090973193</v>
      </c>
      <c r="F50" s="46">
        <f t="shared" si="13"/>
        <v>0.34513637863693497</v>
      </c>
      <c r="G50" s="46">
        <f t="shared" si="14"/>
        <v>0.2777926950004599</v>
      </c>
      <c r="H50" s="46">
        <f t="shared" si="15"/>
        <v>0.19782207068214566</v>
      </c>
      <c r="I50" s="46">
        <f t="shared" si="16"/>
        <v>0.10522450568199238</v>
      </c>
      <c r="J50" s="46">
        <f t="shared" si="17"/>
        <v>0.056821233068275884</v>
      </c>
      <c r="K50" s="132">
        <v>44</v>
      </c>
      <c r="L50" s="45">
        <v>65</v>
      </c>
    </row>
    <row r="51" spans="1:12" ht="16.5">
      <c r="A51" s="129">
        <v>45</v>
      </c>
      <c r="B51" s="46">
        <f t="shared" si="9"/>
        <v>0.40238867358698593</v>
      </c>
      <c r="C51" s="46">
        <f t="shared" si="10"/>
        <v>0.3983647868511161</v>
      </c>
      <c r="D51" s="46">
        <f t="shared" si="11"/>
        <v>0.3923289567473113</v>
      </c>
      <c r="E51" s="46">
        <f t="shared" si="12"/>
        <v>0.3701975797000271</v>
      </c>
      <c r="F51" s="46">
        <f t="shared" si="13"/>
        <v>0.32995871234132845</v>
      </c>
      <c r="G51" s="46">
        <f t="shared" si="14"/>
        <v>0.2655765245674107</v>
      </c>
      <c r="H51" s="46">
        <f t="shared" si="15"/>
        <v>0.1891226765858834</v>
      </c>
      <c r="I51" s="46">
        <f t="shared" si="16"/>
        <v>0.10059716839674648</v>
      </c>
      <c r="J51" s="46">
        <f t="shared" si="17"/>
        <v>0.054322470934243104</v>
      </c>
      <c r="K51" s="132">
        <v>45</v>
      </c>
      <c r="L51" s="45">
        <v>65</v>
      </c>
    </row>
    <row r="52" spans="1:12" ht="16.5">
      <c r="A52" s="129">
        <v>46</v>
      </c>
      <c r="B52" s="46">
        <f t="shared" si="9"/>
        <v>0.38371405256152946</v>
      </c>
      <c r="C52" s="46">
        <f t="shared" si="10"/>
        <v>0.37987691203591417</v>
      </c>
      <c r="D52" s="46">
        <f t="shared" si="11"/>
        <v>0.3741212012474912</v>
      </c>
      <c r="E52" s="46">
        <f t="shared" si="12"/>
        <v>0.35301692835660714</v>
      </c>
      <c r="F52" s="46">
        <f t="shared" si="13"/>
        <v>0.3146455231004541</v>
      </c>
      <c r="G52" s="46">
        <f t="shared" si="14"/>
        <v>0.25325127469060943</v>
      </c>
      <c r="H52" s="46">
        <f t="shared" si="15"/>
        <v>0.18034560470391883</v>
      </c>
      <c r="I52" s="46">
        <f t="shared" si="16"/>
        <v>0.09592851314038237</v>
      </c>
      <c r="J52" s="46">
        <f t="shared" si="17"/>
        <v>0.05180139709580648</v>
      </c>
      <c r="K52" s="132">
        <v>46</v>
      </c>
      <c r="L52" s="45">
        <v>65</v>
      </c>
    </row>
    <row r="53" spans="1:12" ht="16.5">
      <c r="A53" s="129">
        <v>47</v>
      </c>
      <c r="B53" s="46">
        <f t="shared" si="9"/>
        <v>0.3648763251180628</v>
      </c>
      <c r="C53" s="46">
        <f t="shared" si="10"/>
        <v>0.36122756186688215</v>
      </c>
      <c r="D53" s="46">
        <f t="shared" si="11"/>
        <v>0.35575441699011123</v>
      </c>
      <c r="E53" s="46">
        <f t="shared" si="12"/>
        <v>0.3356862191086178</v>
      </c>
      <c r="F53" s="46">
        <f t="shared" si="13"/>
        <v>0.2991985865968115</v>
      </c>
      <c r="G53" s="46">
        <f t="shared" si="14"/>
        <v>0.24081837457792143</v>
      </c>
      <c r="H53" s="46">
        <f t="shared" si="15"/>
        <v>0.1714918728054895</v>
      </c>
      <c r="I53" s="46">
        <f t="shared" si="16"/>
        <v>0.0912190812795157</v>
      </c>
      <c r="J53" s="46">
        <f t="shared" si="17"/>
        <v>0.04925830389093848</v>
      </c>
      <c r="K53" s="132">
        <v>47</v>
      </c>
      <c r="L53" s="45">
        <v>65</v>
      </c>
    </row>
    <row r="54" spans="1:12" ht="16.5">
      <c r="A54" s="129">
        <v>48</v>
      </c>
      <c r="B54" s="46">
        <f t="shared" si="9"/>
        <v>0.345877582672112</v>
      </c>
      <c r="C54" s="46">
        <f t="shared" si="10"/>
        <v>0.3424188068453909</v>
      </c>
      <c r="D54" s="46">
        <f t="shared" si="11"/>
        <v>0.3372306431053092</v>
      </c>
      <c r="E54" s="46">
        <f t="shared" si="12"/>
        <v>0.31820737605834304</v>
      </c>
      <c r="F54" s="46">
        <f t="shared" si="13"/>
        <v>0.2836196177911318</v>
      </c>
      <c r="G54" s="46">
        <f t="shared" si="14"/>
        <v>0.22827920456359393</v>
      </c>
      <c r="H54" s="46">
        <f t="shared" si="15"/>
        <v>0.16256246385589262</v>
      </c>
      <c r="I54" s="46">
        <f t="shared" si="16"/>
        <v>0.086469395668028</v>
      </c>
      <c r="J54" s="46">
        <f t="shared" si="17"/>
        <v>0.046693473660735126</v>
      </c>
      <c r="K54" s="132">
        <v>48</v>
      </c>
      <c r="L54" s="45">
        <v>65</v>
      </c>
    </row>
    <row r="55" spans="1:12" ht="16.5">
      <c r="A55" s="129">
        <v>49</v>
      </c>
      <c r="B55" s="46">
        <f t="shared" si="9"/>
        <v>0.3267198466174489</v>
      </c>
      <c r="C55" s="46">
        <f t="shared" si="10"/>
        <v>0.3234526481512744</v>
      </c>
      <c r="D55" s="46">
        <f t="shared" si="11"/>
        <v>0.3185518504520127</v>
      </c>
      <c r="E55" s="46">
        <f t="shared" si="12"/>
        <v>0.300582258888053</v>
      </c>
      <c r="F55" s="46">
        <f t="shared" si="13"/>
        <v>0.2679102742263081</v>
      </c>
      <c r="G55" s="46">
        <f t="shared" si="14"/>
        <v>0.2156350987675163</v>
      </c>
      <c r="H55" s="46">
        <f t="shared" si="15"/>
        <v>0.15355832791020096</v>
      </c>
      <c r="I55" s="46">
        <f t="shared" si="16"/>
        <v>0.08167996165436223</v>
      </c>
      <c r="J55" s="46">
        <f t="shared" si="17"/>
        <v>0.04410717929335561</v>
      </c>
      <c r="K55" s="132">
        <v>49</v>
      </c>
      <c r="L55" s="45">
        <v>65</v>
      </c>
    </row>
    <row r="56" spans="1:12" ht="16.5">
      <c r="A56" s="129">
        <v>50</v>
      </c>
      <c r="B56" s="46">
        <f t="shared" si="9"/>
        <v>0.30740507205791734</v>
      </c>
      <c r="C56" s="46">
        <f t="shared" si="10"/>
        <v>0.30433102133733814</v>
      </c>
      <c r="D56" s="46">
        <f t="shared" si="11"/>
        <v>0.2997199452564694</v>
      </c>
      <c r="E56" s="46">
        <f t="shared" si="12"/>
        <v>0.28281266629328394</v>
      </c>
      <c r="F56" s="46">
        <f t="shared" si="13"/>
        <v>0.2520721590874922</v>
      </c>
      <c r="G56" s="46">
        <f t="shared" si="14"/>
        <v>0.20288734755822546</v>
      </c>
      <c r="H56" s="46">
        <f t="shared" si="15"/>
        <v>0.14448038386722115</v>
      </c>
      <c r="I56" s="46">
        <f t="shared" si="16"/>
        <v>0.07685126801447933</v>
      </c>
      <c r="J56" s="46">
        <f t="shared" si="17"/>
        <v>0.04149968472781884</v>
      </c>
      <c r="K56" s="132">
        <v>50</v>
      </c>
      <c r="L56" s="45">
        <v>65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G4" sqref="G4"/>
    </sheetView>
  </sheetViews>
  <sheetFormatPr defaultColWidth="11.421875" defaultRowHeight="15"/>
  <cols>
    <col min="1" max="4" width="4.28125" style="6" customWidth="1"/>
    <col min="5" max="5" width="17.57421875" style="6" customWidth="1"/>
    <col min="6" max="6" width="25.8515625" style="6" customWidth="1"/>
    <col min="7" max="7" width="11.421875" style="6" customWidth="1"/>
    <col min="8" max="8" width="14.00390625" style="2" customWidth="1"/>
    <col min="9" max="16384" width="11.421875" style="2" customWidth="1"/>
  </cols>
  <sheetData>
    <row r="1" spans="1:8" ht="20.25" customHeight="1">
      <c r="A1" s="153" t="s">
        <v>320</v>
      </c>
      <c r="B1" s="154"/>
      <c r="C1" s="154"/>
      <c r="D1" s="154"/>
      <c r="E1" s="154"/>
      <c r="F1" s="154"/>
      <c r="G1" s="154"/>
      <c r="H1" s="155"/>
    </row>
    <row r="2" spans="1:8" ht="20.25" customHeight="1" thickBot="1">
      <c r="A2" s="159" t="s">
        <v>299</v>
      </c>
      <c r="B2" s="160"/>
      <c r="C2" s="160"/>
      <c r="D2" s="160"/>
      <c r="E2" s="160"/>
      <c r="F2" s="160"/>
      <c r="G2" s="160"/>
      <c r="H2" s="161"/>
    </row>
    <row r="3" spans="1:8" ht="67.5" customHeight="1" thickBot="1">
      <c r="A3" s="87" t="s">
        <v>0</v>
      </c>
      <c r="B3" s="88" t="s">
        <v>46</v>
      </c>
      <c r="C3" s="89" t="s">
        <v>3</v>
      </c>
      <c r="D3" s="88" t="s">
        <v>4</v>
      </c>
      <c r="E3" s="156" t="s">
        <v>319</v>
      </c>
      <c r="F3" s="157"/>
      <c r="G3" s="157"/>
      <c r="H3" s="158"/>
    </row>
    <row r="4" spans="1:8" ht="26.25" customHeight="1" thickBot="1">
      <c r="A4" s="156" t="s">
        <v>49</v>
      </c>
      <c r="B4" s="157"/>
      <c r="C4" s="157"/>
      <c r="D4" s="157"/>
      <c r="E4" s="90" t="s">
        <v>46</v>
      </c>
      <c r="F4" s="91" t="s">
        <v>3</v>
      </c>
      <c r="G4" s="93" t="s">
        <v>4</v>
      </c>
      <c r="H4" s="92" t="s">
        <v>7</v>
      </c>
    </row>
    <row r="5" spans="1:8" ht="15.75" customHeight="1">
      <c r="A5" s="26">
        <v>2</v>
      </c>
      <c r="B5" s="26">
        <v>1</v>
      </c>
      <c r="C5" s="26">
        <v>1</v>
      </c>
      <c r="D5" s="26">
        <v>1</v>
      </c>
      <c r="E5" s="26" t="s">
        <v>14</v>
      </c>
      <c r="F5" s="26" t="s">
        <v>15</v>
      </c>
      <c r="G5" s="26" t="s">
        <v>8</v>
      </c>
      <c r="H5" s="68">
        <v>1629.8150000000003</v>
      </c>
    </row>
    <row r="6" spans="1:8" ht="15.75" customHeight="1">
      <c r="A6" s="3">
        <v>2</v>
      </c>
      <c r="B6" s="3">
        <v>1</v>
      </c>
      <c r="C6" s="3">
        <v>1</v>
      </c>
      <c r="D6" s="3">
        <v>2</v>
      </c>
      <c r="E6" s="25" t="s">
        <v>14</v>
      </c>
      <c r="F6" s="25" t="s">
        <v>15</v>
      </c>
      <c r="G6" s="3" t="s">
        <v>9</v>
      </c>
      <c r="H6" s="66">
        <v>1362.6360000000002</v>
      </c>
    </row>
    <row r="7" spans="1:8" ht="15.75" customHeight="1">
      <c r="A7" s="3">
        <v>2</v>
      </c>
      <c r="B7" s="3">
        <v>1</v>
      </c>
      <c r="C7" s="3">
        <v>1</v>
      </c>
      <c r="D7" s="3">
        <v>3</v>
      </c>
      <c r="E7" s="25" t="s">
        <v>14</v>
      </c>
      <c r="F7" s="25" t="s">
        <v>15</v>
      </c>
      <c r="G7" s="3" t="s">
        <v>10</v>
      </c>
      <c r="H7" s="66">
        <v>1211.1000000000001</v>
      </c>
    </row>
    <row r="8" spans="1:8" ht="15.75" customHeight="1">
      <c r="A8" s="3">
        <v>2</v>
      </c>
      <c r="B8" s="3">
        <v>1</v>
      </c>
      <c r="C8" s="3">
        <v>1</v>
      </c>
      <c r="D8" s="3">
        <v>4</v>
      </c>
      <c r="E8" s="25" t="s">
        <v>14</v>
      </c>
      <c r="F8" s="25" t="s">
        <v>50</v>
      </c>
      <c r="G8" s="3" t="s">
        <v>11</v>
      </c>
      <c r="H8" s="66">
        <v>798.6</v>
      </c>
    </row>
    <row r="9" spans="1:8" ht="15.75" customHeight="1" thickBot="1">
      <c r="A9" s="4">
        <v>2</v>
      </c>
      <c r="B9" s="4">
        <v>1</v>
      </c>
      <c r="C9" s="4">
        <v>1</v>
      </c>
      <c r="D9" s="4">
        <v>5</v>
      </c>
      <c r="E9" s="4" t="s">
        <v>14</v>
      </c>
      <c r="F9" s="4" t="s">
        <v>81</v>
      </c>
      <c r="G9" s="4" t="s">
        <v>16</v>
      </c>
      <c r="H9" s="67">
        <v>228.36</v>
      </c>
    </row>
    <row r="10" spans="1:8" ht="15.75" customHeight="1" thickTop="1">
      <c r="A10" s="5">
        <v>2</v>
      </c>
      <c r="B10" s="5">
        <v>1</v>
      </c>
      <c r="C10" s="5">
        <v>2</v>
      </c>
      <c r="D10" s="5">
        <v>1</v>
      </c>
      <c r="E10" s="26" t="s">
        <v>14</v>
      </c>
      <c r="F10" s="26" t="s">
        <v>48</v>
      </c>
      <c r="G10" s="5" t="s">
        <v>8</v>
      </c>
      <c r="H10" s="68">
        <v>2582.5580000000004</v>
      </c>
    </row>
    <row r="11" spans="1:8" ht="15.75" customHeight="1">
      <c r="A11" s="3">
        <v>2</v>
      </c>
      <c r="B11" s="3">
        <v>1</v>
      </c>
      <c r="C11" s="3">
        <v>2</v>
      </c>
      <c r="D11" s="3">
        <v>2</v>
      </c>
      <c r="E11" s="25" t="s">
        <v>14</v>
      </c>
      <c r="F11" s="25" t="s">
        <v>48</v>
      </c>
      <c r="G11" s="3" t="s">
        <v>9</v>
      </c>
      <c r="H11" s="66">
        <v>2094.994</v>
      </c>
    </row>
    <row r="12" spans="1:8" ht="15.75" customHeight="1">
      <c r="A12" s="3">
        <v>2</v>
      </c>
      <c r="B12" s="3">
        <v>1</v>
      </c>
      <c r="C12" s="3">
        <v>2</v>
      </c>
      <c r="D12" s="3">
        <v>3</v>
      </c>
      <c r="E12" s="25" t="s">
        <v>14</v>
      </c>
      <c r="F12" s="25" t="s">
        <v>48</v>
      </c>
      <c r="G12" s="3" t="s">
        <v>10</v>
      </c>
      <c r="H12" s="66">
        <v>1811.8870000000002</v>
      </c>
    </row>
    <row r="13" spans="1:8" ht="15.75" customHeight="1">
      <c r="A13" s="3">
        <v>2</v>
      </c>
      <c r="B13" s="3">
        <v>1</v>
      </c>
      <c r="C13" s="3">
        <v>2</v>
      </c>
      <c r="D13" s="3">
        <v>4</v>
      </c>
      <c r="E13" s="25" t="s">
        <v>14</v>
      </c>
      <c r="F13" s="25" t="s">
        <v>47</v>
      </c>
      <c r="G13" s="3" t="s">
        <v>10</v>
      </c>
      <c r="H13" s="66">
        <v>1027.6200000000001</v>
      </c>
    </row>
    <row r="14" spans="1:8" ht="15.75" customHeight="1" thickBot="1">
      <c r="A14" s="4">
        <v>2</v>
      </c>
      <c r="B14" s="4">
        <v>1</v>
      </c>
      <c r="C14" s="4">
        <v>2</v>
      </c>
      <c r="D14" s="4">
        <v>5</v>
      </c>
      <c r="E14" s="4" t="s">
        <v>14</v>
      </c>
      <c r="F14" s="4" t="s">
        <v>82</v>
      </c>
      <c r="G14" s="4" t="s">
        <v>11</v>
      </c>
      <c r="H14" s="67">
        <v>342.54</v>
      </c>
    </row>
    <row r="15" spans="1:8" ht="15.75" customHeight="1" thickTop="1">
      <c r="A15" s="5">
        <v>2</v>
      </c>
      <c r="B15" s="5">
        <v>1</v>
      </c>
      <c r="C15" s="5">
        <v>3</v>
      </c>
      <c r="D15" s="5">
        <v>1</v>
      </c>
      <c r="E15" s="26" t="s">
        <v>14</v>
      </c>
      <c r="F15" s="26" t="s">
        <v>17</v>
      </c>
      <c r="G15" s="5" t="s">
        <v>8</v>
      </c>
      <c r="H15" s="68">
        <v>4040.3550000000005</v>
      </c>
    </row>
    <row r="16" spans="1:8" ht="15.75" customHeight="1">
      <c r="A16" s="3">
        <v>2</v>
      </c>
      <c r="B16" s="3">
        <v>1</v>
      </c>
      <c r="C16" s="3">
        <v>3</v>
      </c>
      <c r="D16" s="3">
        <v>2</v>
      </c>
      <c r="E16" s="25" t="s">
        <v>14</v>
      </c>
      <c r="F16" s="25" t="s">
        <v>17</v>
      </c>
      <c r="G16" s="3" t="s">
        <v>9</v>
      </c>
      <c r="H16" s="66">
        <v>3639.339</v>
      </c>
    </row>
    <row r="17" spans="1:8" ht="15.75" customHeight="1">
      <c r="A17" s="3">
        <v>2</v>
      </c>
      <c r="B17" s="3">
        <v>1</v>
      </c>
      <c r="C17" s="3">
        <v>3</v>
      </c>
      <c r="D17" s="3">
        <v>3</v>
      </c>
      <c r="E17" s="25" t="s">
        <v>14</v>
      </c>
      <c r="F17" s="25" t="s">
        <v>17</v>
      </c>
      <c r="G17" s="3" t="s">
        <v>10</v>
      </c>
      <c r="H17" s="66">
        <v>3034.163</v>
      </c>
    </row>
    <row r="18" spans="1:8" ht="15.75" customHeight="1">
      <c r="A18" s="3">
        <v>2</v>
      </c>
      <c r="B18" s="3">
        <v>1</v>
      </c>
      <c r="C18" s="3">
        <v>3</v>
      </c>
      <c r="D18" s="3">
        <v>4</v>
      </c>
      <c r="E18" s="25" t="s">
        <v>14</v>
      </c>
      <c r="F18" s="25" t="s">
        <v>18</v>
      </c>
      <c r="G18" s="3" t="s">
        <v>11</v>
      </c>
      <c r="H18" s="66">
        <v>1484.3400000000001</v>
      </c>
    </row>
    <row r="19" spans="1:8" ht="15.75" customHeight="1" thickBot="1">
      <c r="A19" s="4">
        <v>2</v>
      </c>
      <c r="B19" s="4">
        <v>1</v>
      </c>
      <c r="C19" s="4">
        <v>3</v>
      </c>
      <c r="D19" s="4">
        <v>5</v>
      </c>
      <c r="E19" s="4" t="s">
        <v>14</v>
      </c>
      <c r="F19" s="4" t="s">
        <v>83</v>
      </c>
      <c r="G19" s="4" t="s">
        <v>16</v>
      </c>
      <c r="H19" s="67">
        <v>570.9000000000001</v>
      </c>
    </row>
    <row r="20" spans="1:8" ht="15.75" customHeight="1" thickTop="1">
      <c r="A20" s="5">
        <v>2</v>
      </c>
      <c r="B20" s="5">
        <v>1</v>
      </c>
      <c r="C20" s="5">
        <v>4</v>
      </c>
      <c r="D20" s="5">
        <v>1</v>
      </c>
      <c r="E20" s="26" t="s">
        <v>14</v>
      </c>
      <c r="F20" s="26" t="s">
        <v>19</v>
      </c>
      <c r="G20" s="5" t="s">
        <v>8</v>
      </c>
      <c r="H20" s="68">
        <v>6105.979000000001</v>
      </c>
    </row>
    <row r="21" spans="1:8" ht="15.75" customHeight="1">
      <c r="A21" s="3">
        <v>2</v>
      </c>
      <c r="B21" s="3">
        <v>1</v>
      </c>
      <c r="C21" s="3">
        <v>4</v>
      </c>
      <c r="D21" s="3">
        <v>2</v>
      </c>
      <c r="E21" s="25" t="s">
        <v>14</v>
      </c>
      <c r="F21" s="25" t="s">
        <v>19</v>
      </c>
      <c r="G21" s="3" t="s">
        <v>9</v>
      </c>
      <c r="H21" s="66">
        <v>4949.813</v>
      </c>
    </row>
    <row r="22" spans="1:8" ht="15.75" customHeight="1">
      <c r="A22" s="3">
        <v>2</v>
      </c>
      <c r="B22" s="3">
        <v>1</v>
      </c>
      <c r="C22" s="3">
        <v>4</v>
      </c>
      <c r="D22" s="3">
        <v>3</v>
      </c>
      <c r="E22" s="25" t="s">
        <v>14</v>
      </c>
      <c r="F22" s="25" t="s">
        <v>19</v>
      </c>
      <c r="G22" s="3" t="s">
        <v>10</v>
      </c>
      <c r="H22" s="66">
        <v>4614.5</v>
      </c>
    </row>
    <row r="23" spans="1:8" ht="15.75" customHeight="1">
      <c r="A23" s="3">
        <v>2</v>
      </c>
      <c r="B23" s="3">
        <v>1</v>
      </c>
      <c r="C23" s="3">
        <v>4</v>
      </c>
      <c r="D23" s="3">
        <v>4</v>
      </c>
      <c r="E23" s="25" t="s">
        <v>14</v>
      </c>
      <c r="F23" s="25" t="s">
        <v>20</v>
      </c>
      <c r="G23" s="3" t="s">
        <v>11</v>
      </c>
      <c r="H23" s="66">
        <v>1483.9</v>
      </c>
    </row>
    <row r="24" spans="1:8" ht="15.75" customHeight="1" thickBot="1">
      <c r="A24" s="4">
        <v>2</v>
      </c>
      <c r="B24" s="4">
        <v>1</v>
      </c>
      <c r="C24" s="4">
        <v>4</v>
      </c>
      <c r="D24" s="4">
        <v>5</v>
      </c>
      <c r="E24" s="4" t="s">
        <v>14</v>
      </c>
      <c r="F24" s="4" t="s">
        <v>84</v>
      </c>
      <c r="G24" s="4" t="s">
        <v>16</v>
      </c>
      <c r="H24" s="67">
        <v>570.9000000000001</v>
      </c>
    </row>
    <row r="25" spans="1:8" ht="15.75" customHeight="1" thickTop="1">
      <c r="A25" s="5">
        <v>2</v>
      </c>
      <c r="B25" s="5">
        <v>1</v>
      </c>
      <c r="C25" s="5">
        <v>5</v>
      </c>
      <c r="D25" s="5">
        <v>1</v>
      </c>
      <c r="E25" s="26" t="s">
        <v>14</v>
      </c>
      <c r="F25" s="26" t="s">
        <v>21</v>
      </c>
      <c r="G25" s="5" t="s">
        <v>8</v>
      </c>
      <c r="H25" s="68">
        <v>8524.362000000001</v>
      </c>
    </row>
    <row r="26" spans="1:8" ht="15.75" customHeight="1">
      <c r="A26" s="3">
        <v>2</v>
      </c>
      <c r="B26" s="3">
        <v>1</v>
      </c>
      <c r="C26" s="3">
        <v>5</v>
      </c>
      <c r="D26" s="3">
        <v>2</v>
      </c>
      <c r="E26" s="25" t="s">
        <v>14</v>
      </c>
      <c r="F26" s="25" t="s">
        <v>21</v>
      </c>
      <c r="G26" s="3" t="s">
        <v>9</v>
      </c>
      <c r="H26" s="66">
        <v>7652.667000000001</v>
      </c>
    </row>
    <row r="27" spans="1:8" ht="15.75" customHeight="1">
      <c r="A27" s="3">
        <v>2</v>
      </c>
      <c r="B27" s="3">
        <v>1</v>
      </c>
      <c r="C27" s="3">
        <v>5</v>
      </c>
      <c r="D27" s="3">
        <v>3</v>
      </c>
      <c r="E27" s="25" t="s">
        <v>14</v>
      </c>
      <c r="F27" s="25" t="s">
        <v>21</v>
      </c>
      <c r="G27" s="3" t="s">
        <v>10</v>
      </c>
      <c r="H27" s="66">
        <v>7142.157</v>
      </c>
    </row>
    <row r="28" spans="1:8" ht="15.75" customHeight="1">
      <c r="A28" s="3">
        <v>2</v>
      </c>
      <c r="B28" s="3">
        <v>1</v>
      </c>
      <c r="C28" s="3">
        <v>5</v>
      </c>
      <c r="D28" s="3">
        <v>4</v>
      </c>
      <c r="E28" s="25" t="s">
        <v>14</v>
      </c>
      <c r="F28" s="25" t="s">
        <v>22</v>
      </c>
      <c r="G28" s="3" t="s">
        <v>11</v>
      </c>
      <c r="H28" s="66">
        <v>2169.42</v>
      </c>
    </row>
    <row r="29" spans="1:8" ht="15.75" customHeight="1" thickBot="1">
      <c r="A29" s="4">
        <v>2</v>
      </c>
      <c r="B29" s="4">
        <v>1</v>
      </c>
      <c r="C29" s="4">
        <v>5</v>
      </c>
      <c r="D29" s="4">
        <v>5</v>
      </c>
      <c r="E29" s="4" t="s">
        <v>14</v>
      </c>
      <c r="F29" s="4" t="s">
        <v>85</v>
      </c>
      <c r="G29" s="4" t="s">
        <v>16</v>
      </c>
      <c r="H29" s="67">
        <v>1141.8000000000002</v>
      </c>
    </row>
    <row r="30" spans="1:8" ht="15.75" customHeight="1" thickTop="1">
      <c r="A30" s="5">
        <v>2</v>
      </c>
      <c r="B30" s="5">
        <v>2</v>
      </c>
      <c r="C30" s="5">
        <v>1</v>
      </c>
      <c r="D30" s="5">
        <v>1</v>
      </c>
      <c r="E30" s="26" t="s">
        <v>23</v>
      </c>
      <c r="F30" s="26" t="s">
        <v>48</v>
      </c>
      <c r="G30" s="5" t="s">
        <v>8</v>
      </c>
      <c r="H30" s="68">
        <v>2667.467</v>
      </c>
    </row>
    <row r="31" spans="1:8" ht="15.75" customHeight="1">
      <c r="A31" s="3">
        <v>2</v>
      </c>
      <c r="B31" s="3">
        <v>2</v>
      </c>
      <c r="C31" s="3">
        <v>1</v>
      </c>
      <c r="D31" s="3">
        <v>2</v>
      </c>
      <c r="E31" s="25" t="s">
        <v>23</v>
      </c>
      <c r="F31" s="25" t="s">
        <v>48</v>
      </c>
      <c r="G31" s="3" t="s">
        <v>9</v>
      </c>
      <c r="H31" s="66">
        <v>2173.6000000000004</v>
      </c>
    </row>
    <row r="32" spans="1:8" ht="15.75" customHeight="1" thickBot="1">
      <c r="A32" s="4">
        <v>2</v>
      </c>
      <c r="B32" s="4">
        <v>2</v>
      </c>
      <c r="C32" s="4">
        <v>1</v>
      </c>
      <c r="D32" s="4">
        <v>3</v>
      </c>
      <c r="E32" s="4" t="s">
        <v>23</v>
      </c>
      <c r="F32" s="4" t="s">
        <v>48</v>
      </c>
      <c r="G32" s="4" t="s">
        <v>10</v>
      </c>
      <c r="H32" s="67">
        <v>1802.9</v>
      </c>
    </row>
    <row r="33" spans="1:8" ht="15.75" customHeight="1" thickTop="1">
      <c r="A33" s="5">
        <v>2</v>
      </c>
      <c r="B33" s="5">
        <v>2</v>
      </c>
      <c r="C33" s="5">
        <v>2</v>
      </c>
      <c r="D33" s="5">
        <v>1</v>
      </c>
      <c r="E33" s="26" t="s">
        <v>23</v>
      </c>
      <c r="F33" s="26" t="s">
        <v>13</v>
      </c>
      <c r="G33" s="5" t="s">
        <v>8</v>
      </c>
      <c r="H33" s="68">
        <v>3651.6150000000002</v>
      </c>
    </row>
    <row r="34" spans="1:8" ht="15.75" customHeight="1">
      <c r="A34" s="3">
        <v>2</v>
      </c>
      <c r="B34" s="3">
        <v>2</v>
      </c>
      <c r="C34" s="3">
        <v>2</v>
      </c>
      <c r="D34" s="3">
        <v>2</v>
      </c>
      <c r="E34" s="25" t="s">
        <v>23</v>
      </c>
      <c r="F34" s="25" t="s">
        <v>13</v>
      </c>
      <c r="G34" s="3" t="s">
        <v>9</v>
      </c>
      <c r="H34" s="66">
        <v>2911.942</v>
      </c>
    </row>
    <row r="35" spans="1:8" ht="15.75" customHeight="1" thickBot="1">
      <c r="A35" s="4">
        <v>2</v>
      </c>
      <c r="B35" s="4">
        <v>2</v>
      </c>
      <c r="C35" s="4">
        <v>2</v>
      </c>
      <c r="D35" s="4">
        <v>3</v>
      </c>
      <c r="E35" s="4" t="s">
        <v>23</v>
      </c>
      <c r="F35" s="4" t="s">
        <v>13</v>
      </c>
      <c r="G35" s="4" t="s">
        <v>10</v>
      </c>
      <c r="H35" s="67">
        <v>2276.021</v>
      </c>
    </row>
    <row r="36" spans="1:8" ht="15.75" customHeight="1" thickTop="1">
      <c r="A36" s="5">
        <v>2</v>
      </c>
      <c r="B36" s="5">
        <v>2</v>
      </c>
      <c r="C36" s="5">
        <v>3</v>
      </c>
      <c r="D36" s="5">
        <v>1</v>
      </c>
      <c r="E36" s="26" t="s">
        <v>23</v>
      </c>
      <c r="F36" s="26" t="s">
        <v>19</v>
      </c>
      <c r="G36" s="5" t="s">
        <v>8</v>
      </c>
      <c r="H36" s="68">
        <v>5663.6140000000005</v>
      </c>
    </row>
    <row r="37" spans="1:8" ht="15.75" customHeight="1">
      <c r="A37" s="3">
        <v>2</v>
      </c>
      <c r="B37" s="3">
        <v>2</v>
      </c>
      <c r="C37" s="3">
        <v>3</v>
      </c>
      <c r="D37" s="3">
        <v>2</v>
      </c>
      <c r="E37" s="25" t="s">
        <v>23</v>
      </c>
      <c r="F37" s="25" t="s">
        <v>19</v>
      </c>
      <c r="G37" s="3" t="s">
        <v>9</v>
      </c>
      <c r="H37" s="66">
        <v>4700.6630000000005</v>
      </c>
    </row>
    <row r="38" spans="1:8" ht="15.75" customHeight="1">
      <c r="A38" s="3">
        <v>2</v>
      </c>
      <c r="B38" s="3">
        <v>2</v>
      </c>
      <c r="C38" s="3">
        <v>3</v>
      </c>
      <c r="D38" s="3">
        <v>3</v>
      </c>
      <c r="E38" s="25" t="s">
        <v>23</v>
      </c>
      <c r="F38" s="25" t="s">
        <v>19</v>
      </c>
      <c r="G38" s="3" t="s">
        <v>10</v>
      </c>
      <c r="H38" s="66">
        <v>4144.8</v>
      </c>
    </row>
  </sheetData>
  <sheetProtection/>
  <mergeCells count="4">
    <mergeCell ref="A1:H1"/>
    <mergeCell ref="E3:H3"/>
    <mergeCell ref="A4:D4"/>
    <mergeCell ref="A2:H2"/>
  </mergeCells>
  <printOptions horizontalCentered="1" verticalCentered="1"/>
  <pageMargins left="0" right="0" top="0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A1" sqref="A1:H1"/>
    </sheetView>
  </sheetViews>
  <sheetFormatPr defaultColWidth="11.421875" defaultRowHeight="15"/>
  <cols>
    <col min="1" max="4" width="5.421875" style="2" customWidth="1"/>
    <col min="5" max="5" width="23.421875" style="6" customWidth="1"/>
    <col min="6" max="6" width="10.57421875" style="2" customWidth="1"/>
    <col min="7" max="7" width="8.57421875" style="2" customWidth="1"/>
    <col min="8" max="8" width="15.140625" style="2" customWidth="1"/>
    <col min="9" max="16384" width="11.421875" style="2" customWidth="1"/>
  </cols>
  <sheetData>
    <row r="1" spans="1:8" ht="20.25" customHeight="1">
      <c r="A1" s="165" t="s">
        <v>320</v>
      </c>
      <c r="B1" s="166"/>
      <c r="C1" s="166"/>
      <c r="D1" s="166"/>
      <c r="E1" s="166"/>
      <c r="F1" s="166"/>
      <c r="G1" s="166"/>
      <c r="H1" s="167"/>
    </row>
    <row r="2" spans="1:8" ht="19.5" customHeight="1">
      <c r="A2" s="165" t="s">
        <v>321</v>
      </c>
      <c r="B2" s="166"/>
      <c r="C2" s="166"/>
      <c r="D2" s="166"/>
      <c r="E2" s="166"/>
      <c r="F2" s="166"/>
      <c r="G2" s="166"/>
      <c r="H2" s="167"/>
    </row>
    <row r="3" spans="1:8" ht="80.25" customHeight="1">
      <c r="A3" s="14" t="s">
        <v>0</v>
      </c>
      <c r="B3" s="14" t="s">
        <v>46</v>
      </c>
      <c r="C3" s="14" t="s">
        <v>3</v>
      </c>
      <c r="D3" s="14" t="s">
        <v>4</v>
      </c>
      <c r="E3" s="162" t="s">
        <v>60</v>
      </c>
      <c r="F3" s="163"/>
      <c r="G3" s="163"/>
      <c r="H3" s="164"/>
    </row>
    <row r="4" spans="1:8" ht="46.5" customHeight="1">
      <c r="A4" s="162" t="s">
        <v>49</v>
      </c>
      <c r="B4" s="163"/>
      <c r="C4" s="163"/>
      <c r="D4" s="164"/>
      <c r="E4" s="13" t="s">
        <v>46</v>
      </c>
      <c r="F4" s="11" t="s">
        <v>3</v>
      </c>
      <c r="G4" s="11" t="s">
        <v>4</v>
      </c>
      <c r="H4" s="27" t="s">
        <v>7</v>
      </c>
    </row>
    <row r="5" spans="1:8" s="12" customFormat="1" ht="16.5" customHeight="1">
      <c r="A5" s="10">
        <v>2</v>
      </c>
      <c r="B5" s="10">
        <v>2</v>
      </c>
      <c r="C5" s="10">
        <v>4</v>
      </c>
      <c r="D5" s="10">
        <v>1</v>
      </c>
      <c r="E5" s="24" t="s">
        <v>23</v>
      </c>
      <c r="F5" s="10" t="s">
        <v>21</v>
      </c>
      <c r="G5" s="10" t="s">
        <v>8</v>
      </c>
      <c r="H5" s="69">
        <v>5937.360000000001</v>
      </c>
    </row>
    <row r="6" spans="1:8" s="12" customFormat="1" ht="16.5" customHeight="1">
      <c r="A6" s="10">
        <v>2</v>
      </c>
      <c r="B6" s="10">
        <v>2</v>
      </c>
      <c r="C6" s="10">
        <v>4</v>
      </c>
      <c r="D6" s="10">
        <v>2</v>
      </c>
      <c r="E6" s="24" t="s">
        <v>23</v>
      </c>
      <c r="F6" s="10" t="s">
        <v>21</v>
      </c>
      <c r="G6" s="10" t="s">
        <v>24</v>
      </c>
      <c r="H6" s="69">
        <v>5023.92</v>
      </c>
    </row>
    <row r="7" spans="1:8" s="12" customFormat="1" ht="16.5" customHeight="1" thickBot="1">
      <c r="A7" s="15">
        <v>2</v>
      </c>
      <c r="B7" s="15">
        <v>2</v>
      </c>
      <c r="C7" s="15">
        <v>4</v>
      </c>
      <c r="D7" s="15">
        <v>3</v>
      </c>
      <c r="E7" s="15" t="s">
        <v>23</v>
      </c>
      <c r="F7" s="15" t="s">
        <v>21</v>
      </c>
      <c r="G7" s="15" t="s">
        <v>10</v>
      </c>
      <c r="H7" s="70">
        <v>4109.6</v>
      </c>
    </row>
    <row r="8" spans="1:8" s="12" customFormat="1" ht="16.5" customHeight="1" thickTop="1">
      <c r="A8" s="9">
        <v>2</v>
      </c>
      <c r="B8" s="9">
        <v>2</v>
      </c>
      <c r="C8" s="9">
        <v>8</v>
      </c>
      <c r="D8" s="9">
        <v>1</v>
      </c>
      <c r="E8" s="9" t="s">
        <v>51</v>
      </c>
      <c r="F8" s="9" t="s">
        <v>86</v>
      </c>
      <c r="G8" s="9" t="s">
        <v>8</v>
      </c>
      <c r="H8" s="71">
        <v>4567.200000000001</v>
      </c>
    </row>
    <row r="9" spans="1:8" s="12" customFormat="1" ht="16.5" customHeight="1">
      <c r="A9" s="10">
        <v>2</v>
      </c>
      <c r="B9" s="10">
        <v>2</v>
      </c>
      <c r="C9" s="10">
        <v>8</v>
      </c>
      <c r="D9" s="10">
        <v>2</v>
      </c>
      <c r="E9" s="24" t="s">
        <v>51</v>
      </c>
      <c r="F9" s="35" t="s">
        <v>86</v>
      </c>
      <c r="G9" s="10" t="s">
        <v>24</v>
      </c>
      <c r="H9" s="69">
        <v>3882.12</v>
      </c>
    </row>
    <row r="10" spans="1:8" s="12" customFormat="1" ht="16.5" customHeight="1" thickBot="1">
      <c r="A10" s="15">
        <v>2</v>
      </c>
      <c r="B10" s="15">
        <v>2</v>
      </c>
      <c r="C10" s="15">
        <v>8</v>
      </c>
      <c r="D10" s="15">
        <v>3</v>
      </c>
      <c r="E10" s="15" t="s">
        <v>51</v>
      </c>
      <c r="F10" s="15" t="s">
        <v>86</v>
      </c>
      <c r="G10" s="15" t="s">
        <v>10</v>
      </c>
      <c r="H10" s="70">
        <v>3425.4</v>
      </c>
    </row>
    <row r="11" spans="1:8" s="12" customFormat="1" ht="16.5" customHeight="1" thickTop="1">
      <c r="A11" s="9">
        <v>2</v>
      </c>
      <c r="B11" s="9">
        <v>3</v>
      </c>
      <c r="C11" s="9">
        <v>1</v>
      </c>
      <c r="D11" s="9">
        <v>1</v>
      </c>
      <c r="E11" s="9" t="s">
        <v>25</v>
      </c>
      <c r="F11" s="9" t="s">
        <v>12</v>
      </c>
      <c r="G11" s="9" t="s">
        <v>8</v>
      </c>
      <c r="H11" s="71">
        <v>1826.0000000000002</v>
      </c>
    </row>
    <row r="12" spans="1:8" s="12" customFormat="1" ht="16.5" customHeight="1">
      <c r="A12" s="10">
        <v>2</v>
      </c>
      <c r="B12" s="10">
        <v>3</v>
      </c>
      <c r="C12" s="10">
        <v>1</v>
      </c>
      <c r="D12" s="10">
        <v>2</v>
      </c>
      <c r="E12" s="24" t="s">
        <v>25</v>
      </c>
      <c r="F12" s="10" t="s">
        <v>12</v>
      </c>
      <c r="G12" s="10" t="s">
        <v>24</v>
      </c>
      <c r="H12" s="69">
        <v>1369.5</v>
      </c>
    </row>
    <row r="13" spans="1:8" s="12" customFormat="1" ht="16.5" customHeight="1" thickBot="1">
      <c r="A13" s="15">
        <v>2</v>
      </c>
      <c r="B13" s="15">
        <v>3</v>
      </c>
      <c r="C13" s="15">
        <v>1</v>
      </c>
      <c r="D13" s="15">
        <v>3</v>
      </c>
      <c r="E13" s="15" t="s">
        <v>25</v>
      </c>
      <c r="F13" s="15" t="s">
        <v>12</v>
      </c>
      <c r="G13" s="15" t="s">
        <v>10</v>
      </c>
      <c r="H13" s="70">
        <v>1141.8000000000002</v>
      </c>
    </row>
    <row r="14" spans="1:8" s="12" customFormat="1" ht="16.5" customHeight="1" thickTop="1">
      <c r="A14" s="9">
        <v>2</v>
      </c>
      <c r="B14" s="9">
        <v>3</v>
      </c>
      <c r="C14" s="9">
        <v>2</v>
      </c>
      <c r="D14" s="9">
        <v>1</v>
      </c>
      <c r="E14" s="9" t="s">
        <v>25</v>
      </c>
      <c r="F14" s="9" t="s">
        <v>13</v>
      </c>
      <c r="G14" s="9" t="s">
        <v>8</v>
      </c>
      <c r="H14" s="71">
        <v>2854.5000000000005</v>
      </c>
    </row>
    <row r="15" spans="1:8" s="12" customFormat="1" ht="16.5" customHeight="1">
      <c r="A15" s="10">
        <v>2</v>
      </c>
      <c r="B15" s="10">
        <v>3</v>
      </c>
      <c r="C15" s="10">
        <v>2</v>
      </c>
      <c r="D15" s="10">
        <v>2</v>
      </c>
      <c r="E15" s="24" t="s">
        <v>25</v>
      </c>
      <c r="F15" s="10" t="s">
        <v>13</v>
      </c>
      <c r="G15" s="10" t="s">
        <v>24</v>
      </c>
      <c r="H15" s="69">
        <v>2291.96</v>
      </c>
    </row>
    <row r="16" spans="1:8" s="12" customFormat="1" ht="16.5" customHeight="1" thickBot="1">
      <c r="A16" s="15">
        <v>2</v>
      </c>
      <c r="B16" s="15">
        <v>3</v>
      </c>
      <c r="C16" s="15">
        <v>2</v>
      </c>
      <c r="D16" s="15">
        <v>3</v>
      </c>
      <c r="E16" s="15" t="s">
        <v>25</v>
      </c>
      <c r="F16" s="15" t="s">
        <v>13</v>
      </c>
      <c r="G16" s="15" t="s">
        <v>10</v>
      </c>
      <c r="H16" s="70">
        <v>2050.84</v>
      </c>
    </row>
    <row r="17" spans="1:8" s="12" customFormat="1" ht="16.5" customHeight="1" thickTop="1">
      <c r="A17" s="9">
        <v>2</v>
      </c>
      <c r="B17" s="9">
        <v>4</v>
      </c>
      <c r="C17" s="9">
        <v>1</v>
      </c>
      <c r="D17" s="9">
        <v>1</v>
      </c>
      <c r="E17" s="9" t="s">
        <v>52</v>
      </c>
      <c r="F17" s="9" t="s">
        <v>86</v>
      </c>
      <c r="G17" s="9" t="s">
        <v>8</v>
      </c>
      <c r="H17" s="71">
        <v>3197.0400000000004</v>
      </c>
    </row>
    <row r="18" spans="1:8" s="12" customFormat="1" ht="16.5" customHeight="1">
      <c r="A18" s="10">
        <v>2</v>
      </c>
      <c r="B18" s="10">
        <v>4</v>
      </c>
      <c r="C18" s="10">
        <v>1</v>
      </c>
      <c r="D18" s="10">
        <v>2</v>
      </c>
      <c r="E18" s="24" t="s">
        <v>52</v>
      </c>
      <c r="F18" s="35" t="s">
        <v>86</v>
      </c>
      <c r="G18" s="10" t="s">
        <v>24</v>
      </c>
      <c r="H18" s="69">
        <v>2740.32</v>
      </c>
    </row>
    <row r="19" spans="1:8" s="12" customFormat="1" ht="16.5" customHeight="1">
      <c r="A19" s="10">
        <v>2</v>
      </c>
      <c r="B19" s="10">
        <v>4</v>
      </c>
      <c r="C19" s="10">
        <v>1</v>
      </c>
      <c r="D19" s="10">
        <v>3</v>
      </c>
      <c r="E19" s="24" t="s">
        <v>52</v>
      </c>
      <c r="F19" s="35" t="s">
        <v>86</v>
      </c>
      <c r="G19" s="10" t="s">
        <v>10</v>
      </c>
      <c r="H19" s="69">
        <v>2283.6000000000004</v>
      </c>
    </row>
  </sheetData>
  <sheetProtection/>
  <mergeCells count="4">
    <mergeCell ref="E3:H3"/>
    <mergeCell ref="A1:H1"/>
    <mergeCell ref="A4:D4"/>
    <mergeCell ref="A2:H2"/>
  </mergeCells>
  <printOptions horizontalCentered="1"/>
  <pageMargins left="0" right="0" top="0.3937007874015748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A20" sqref="A20:D20"/>
    </sheetView>
  </sheetViews>
  <sheetFormatPr defaultColWidth="11.421875" defaultRowHeight="15"/>
  <cols>
    <col min="1" max="1" width="41.140625" style="0" customWidth="1"/>
    <col min="2" max="2" width="14.57421875" style="0" customWidth="1"/>
    <col min="3" max="3" width="16.8515625" style="0" customWidth="1"/>
    <col min="4" max="4" width="12.8515625" style="0" customWidth="1"/>
  </cols>
  <sheetData>
    <row r="1" spans="1:4" ht="20.25" customHeight="1">
      <c r="A1" s="136" t="s">
        <v>79</v>
      </c>
      <c r="B1" s="137"/>
      <c r="C1" s="137"/>
      <c r="D1" s="138"/>
    </row>
    <row r="2" spans="1:4" ht="20.25" customHeight="1" thickBot="1">
      <c r="A2" s="159" t="s">
        <v>299</v>
      </c>
      <c r="B2" s="160"/>
      <c r="C2" s="160"/>
      <c r="D2" s="161"/>
    </row>
    <row r="3" spans="1:4" ht="19.5" customHeight="1" thickBot="1">
      <c r="A3" s="168" t="s">
        <v>323</v>
      </c>
      <c r="B3" s="169"/>
      <c r="C3" s="169"/>
      <c r="D3" s="170"/>
    </row>
    <row r="4" spans="1:4" ht="15.75" thickBot="1">
      <c r="A4" s="95" t="s">
        <v>209</v>
      </c>
      <c r="B4" s="95" t="s">
        <v>300</v>
      </c>
      <c r="C4" s="95" t="s">
        <v>301</v>
      </c>
      <c r="D4" s="95" t="s">
        <v>302</v>
      </c>
    </row>
    <row r="5" spans="1:4" ht="15">
      <c r="A5" s="94" t="s">
        <v>303</v>
      </c>
      <c r="B5" s="96">
        <v>0.01</v>
      </c>
      <c r="C5" s="96">
        <v>0.05</v>
      </c>
      <c r="D5" s="97">
        <v>0.05</v>
      </c>
    </row>
    <row r="6" spans="1:4" ht="15">
      <c r="A6" s="58" t="s">
        <v>304</v>
      </c>
      <c r="B6" s="72">
        <v>0.201</v>
      </c>
      <c r="C6" s="72">
        <v>0.25</v>
      </c>
      <c r="D6" s="73">
        <v>0.25</v>
      </c>
    </row>
    <row r="7" spans="1:4" ht="15">
      <c r="A7" s="58" t="s">
        <v>305</v>
      </c>
      <c r="B7" s="72">
        <v>0.251</v>
      </c>
      <c r="C7" s="72">
        <v>0.35</v>
      </c>
      <c r="D7" s="73">
        <v>0.35</v>
      </c>
    </row>
    <row r="8" spans="1:4" ht="15">
      <c r="A8" s="58" t="s">
        <v>306</v>
      </c>
      <c r="B8" s="72">
        <v>0.351</v>
      </c>
      <c r="C8" s="72">
        <v>0.4</v>
      </c>
      <c r="D8" s="73">
        <v>0.4</v>
      </c>
    </row>
    <row r="9" spans="1:4" ht="15">
      <c r="A9" s="58" t="s">
        <v>307</v>
      </c>
      <c r="B9" s="72">
        <v>0.401</v>
      </c>
      <c r="C9" s="72">
        <v>0.5</v>
      </c>
      <c r="D9" s="73">
        <v>0.5</v>
      </c>
    </row>
    <row r="10" spans="1:4" ht="15">
      <c r="A10" s="58" t="s">
        <v>308</v>
      </c>
      <c r="B10" s="72">
        <v>0.501</v>
      </c>
      <c r="C10" s="72">
        <v>0.6</v>
      </c>
      <c r="D10" s="73">
        <v>0.6</v>
      </c>
    </row>
    <row r="11" spans="1:4" ht="15">
      <c r="A11" s="58" t="s">
        <v>309</v>
      </c>
      <c r="B11" s="72">
        <v>0.551</v>
      </c>
      <c r="C11" s="72">
        <v>0.6</v>
      </c>
      <c r="D11" s="73">
        <v>0.6</v>
      </c>
    </row>
    <row r="12" spans="1:4" ht="15">
      <c r="A12" s="58" t="s">
        <v>310</v>
      </c>
      <c r="B12" s="72">
        <v>0.601</v>
      </c>
      <c r="C12" s="72">
        <v>0.65</v>
      </c>
      <c r="D12" s="73">
        <v>0.65</v>
      </c>
    </row>
    <row r="13" spans="1:4" ht="15">
      <c r="A13" s="58" t="s">
        <v>311</v>
      </c>
      <c r="B13" s="72">
        <v>0.651</v>
      </c>
      <c r="C13" s="72">
        <v>0.7</v>
      </c>
      <c r="D13" s="73">
        <v>0.7</v>
      </c>
    </row>
    <row r="14" spans="1:4" ht="15">
      <c r="A14" s="58" t="s">
        <v>312</v>
      </c>
      <c r="B14" s="72">
        <v>0.701</v>
      </c>
      <c r="C14" s="72">
        <v>0.75</v>
      </c>
      <c r="D14" s="73">
        <v>0.75</v>
      </c>
    </row>
    <row r="15" spans="1:4" ht="15">
      <c r="A15" s="58" t="s">
        <v>313</v>
      </c>
      <c r="B15" s="72">
        <v>0.751</v>
      </c>
      <c r="C15" s="72">
        <v>0.8</v>
      </c>
      <c r="D15" s="73">
        <v>0.8</v>
      </c>
    </row>
    <row r="16" spans="1:4" ht="15">
      <c r="A16" s="58" t="s">
        <v>314</v>
      </c>
      <c r="B16" s="72">
        <v>0.801</v>
      </c>
      <c r="C16" s="72">
        <v>0.9</v>
      </c>
      <c r="D16" s="73">
        <v>0.9</v>
      </c>
    </row>
    <row r="17" spans="1:4" ht="15">
      <c r="A17" s="58" t="s">
        <v>315</v>
      </c>
      <c r="B17" s="72">
        <v>0.901</v>
      </c>
      <c r="C17" s="72">
        <v>0.95</v>
      </c>
      <c r="D17" s="73">
        <v>0.95</v>
      </c>
    </row>
    <row r="18" spans="1:4" ht="15">
      <c r="A18" s="58" t="s">
        <v>330</v>
      </c>
      <c r="B18" s="72">
        <v>0.95</v>
      </c>
      <c r="C18" s="72">
        <v>1</v>
      </c>
      <c r="D18" s="73">
        <v>1</v>
      </c>
    </row>
    <row r="19" spans="1:4" ht="15">
      <c r="A19" s="59"/>
      <c r="B19" s="59"/>
      <c r="C19" s="59"/>
      <c r="D19" s="59"/>
    </row>
    <row r="20" spans="1:4" ht="30.75" customHeight="1">
      <c r="A20" s="271" t="s">
        <v>331</v>
      </c>
      <c r="B20" s="271"/>
      <c r="C20" s="271"/>
      <c r="D20" s="271"/>
    </row>
    <row r="21" ht="15">
      <c r="A21" s="57"/>
    </row>
  </sheetData>
  <sheetProtection/>
  <mergeCells count="4">
    <mergeCell ref="A20:D20"/>
    <mergeCell ref="A1:D1"/>
    <mergeCell ref="A3:D3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110" zoomScaleSheetLayoutView="110" zoomScalePageLayoutView="0" workbookViewId="0" topLeftCell="A1">
      <selection activeCell="A6" sqref="A6:D109"/>
    </sheetView>
  </sheetViews>
  <sheetFormatPr defaultColWidth="11.421875" defaultRowHeight="15"/>
  <cols>
    <col min="1" max="1" width="4.140625" style="0" customWidth="1"/>
    <col min="2" max="2" width="61.28125" style="273" customWidth="1"/>
    <col min="3" max="3" width="11.00390625" style="0" customWidth="1"/>
    <col min="4" max="4" width="22.140625" style="0" customWidth="1"/>
    <col min="5" max="5" width="0.13671875" style="0" customWidth="1"/>
    <col min="6" max="7" width="11.421875" style="0" hidden="1" customWidth="1"/>
    <col min="8" max="8" width="1.421875" style="0" customWidth="1"/>
  </cols>
  <sheetData>
    <row r="1" spans="1:8" ht="20.25" customHeight="1">
      <c r="A1" s="171" t="s">
        <v>102</v>
      </c>
      <c r="B1" s="154"/>
      <c r="C1" s="154"/>
      <c r="D1" s="154"/>
      <c r="E1" s="154"/>
      <c r="F1" s="154"/>
      <c r="G1" s="154"/>
      <c r="H1" s="155"/>
    </row>
    <row r="2" spans="1:8" ht="20.25" customHeight="1" thickBot="1">
      <c r="A2" s="172"/>
      <c r="B2" s="173"/>
      <c r="C2" s="173"/>
      <c r="D2" s="173"/>
      <c r="E2" s="173"/>
      <c r="F2" s="173"/>
      <c r="G2" s="173"/>
      <c r="H2" s="174"/>
    </row>
    <row r="3" spans="1:8" ht="15" customHeight="1" thickBot="1">
      <c r="A3" s="175" t="s">
        <v>317</v>
      </c>
      <c r="B3" s="176"/>
      <c r="C3" s="176"/>
      <c r="D3" s="177"/>
      <c r="E3" s="61"/>
      <c r="F3" s="61"/>
      <c r="G3" s="61"/>
      <c r="H3" s="61"/>
    </row>
    <row r="4" spans="1:8" ht="24.75" customHeight="1" thickBot="1">
      <c r="A4" s="102"/>
      <c r="B4" s="100" t="s">
        <v>209</v>
      </c>
      <c r="C4" s="100" t="s">
        <v>92</v>
      </c>
      <c r="D4" s="101" t="s">
        <v>329</v>
      </c>
      <c r="E4" s="61"/>
      <c r="F4" s="61"/>
      <c r="G4" s="61"/>
      <c r="H4" s="61"/>
    </row>
    <row r="5" spans="1:4" ht="15">
      <c r="A5" s="99">
        <v>1</v>
      </c>
      <c r="B5" s="272" t="s">
        <v>107</v>
      </c>
      <c r="C5" s="99" t="s">
        <v>108</v>
      </c>
      <c r="D5" s="68">
        <v>335</v>
      </c>
    </row>
    <row r="6" spans="1:4" ht="15">
      <c r="A6" s="60">
        <v>2</v>
      </c>
      <c r="B6" s="98" t="s">
        <v>109</v>
      </c>
      <c r="C6" s="60" t="s">
        <v>110</v>
      </c>
      <c r="D6" s="66">
        <v>10000</v>
      </c>
    </row>
    <row r="7" spans="1:4" ht="15">
      <c r="A7" s="60">
        <v>3</v>
      </c>
      <c r="B7" s="98" t="s">
        <v>111</v>
      </c>
      <c r="C7" s="60" t="s">
        <v>108</v>
      </c>
      <c r="D7" s="66">
        <v>3100</v>
      </c>
    </row>
    <row r="8" spans="1:4" ht="15">
      <c r="A8" s="60">
        <v>4</v>
      </c>
      <c r="B8" s="98" t="s">
        <v>112</v>
      </c>
      <c r="C8" s="60" t="s">
        <v>108</v>
      </c>
      <c r="D8" s="66">
        <v>2100</v>
      </c>
    </row>
    <row r="9" spans="1:4" ht="15">
      <c r="A9" s="60">
        <v>5</v>
      </c>
      <c r="B9" s="98" t="s">
        <v>53</v>
      </c>
      <c r="C9" s="60" t="s">
        <v>110</v>
      </c>
      <c r="D9" s="66">
        <v>4000</v>
      </c>
    </row>
    <row r="10" spans="1:4" ht="15">
      <c r="A10" s="60">
        <v>6</v>
      </c>
      <c r="B10" s="98" t="s">
        <v>113</v>
      </c>
      <c r="C10" s="60" t="s">
        <v>108</v>
      </c>
      <c r="D10" s="66">
        <v>1046</v>
      </c>
    </row>
    <row r="11" spans="1:4" ht="15">
      <c r="A11" s="60">
        <v>7</v>
      </c>
      <c r="B11" s="98" t="s">
        <v>114</v>
      </c>
      <c r="C11" s="60" t="s">
        <v>108</v>
      </c>
      <c r="D11" s="66">
        <v>250</v>
      </c>
    </row>
    <row r="12" spans="1:4" ht="15">
      <c r="A12" s="60">
        <v>8</v>
      </c>
      <c r="B12" s="98" t="s">
        <v>115</v>
      </c>
      <c r="C12" s="60" t="s">
        <v>108</v>
      </c>
      <c r="D12" s="66">
        <v>1150</v>
      </c>
    </row>
    <row r="13" spans="1:4" ht="15">
      <c r="A13" s="60">
        <v>9</v>
      </c>
      <c r="B13" s="98" t="s">
        <v>116</v>
      </c>
      <c r="C13" s="60" t="s">
        <v>108</v>
      </c>
      <c r="D13" s="66">
        <v>900</v>
      </c>
    </row>
    <row r="14" spans="1:4" ht="27">
      <c r="A14" s="60">
        <v>10</v>
      </c>
      <c r="B14" s="98" t="s">
        <v>117</v>
      </c>
      <c r="C14" s="60" t="s">
        <v>108</v>
      </c>
      <c r="D14" s="66">
        <v>800</v>
      </c>
    </row>
    <row r="15" spans="1:4" ht="15">
      <c r="A15" s="60">
        <v>11</v>
      </c>
      <c r="B15" s="98" t="s">
        <v>118</v>
      </c>
      <c r="C15" s="60" t="s">
        <v>108</v>
      </c>
      <c r="D15" s="66">
        <v>560</v>
      </c>
    </row>
    <row r="16" spans="1:4" ht="15">
      <c r="A16" s="60">
        <v>12</v>
      </c>
      <c r="B16" s="98" t="s">
        <v>119</v>
      </c>
      <c r="C16" s="60" t="s">
        <v>108</v>
      </c>
      <c r="D16" s="66">
        <v>450</v>
      </c>
    </row>
    <row r="17" spans="1:4" ht="15">
      <c r="A17" s="60">
        <v>13</v>
      </c>
      <c r="B17" s="98" t="s">
        <v>120</v>
      </c>
      <c r="C17" s="60" t="s">
        <v>108</v>
      </c>
      <c r="D17" s="66">
        <v>560</v>
      </c>
    </row>
    <row r="18" spans="1:4" ht="15">
      <c r="A18" s="60">
        <v>14</v>
      </c>
      <c r="B18" s="98" t="s">
        <v>121</v>
      </c>
      <c r="C18" s="60" t="s">
        <v>110</v>
      </c>
      <c r="D18" s="66">
        <v>600000</v>
      </c>
    </row>
    <row r="19" spans="1:4" ht="15">
      <c r="A19" s="60">
        <v>15</v>
      </c>
      <c r="B19" s="98" t="s">
        <v>122</v>
      </c>
      <c r="C19" s="60" t="s">
        <v>110</v>
      </c>
      <c r="D19" s="66">
        <v>310000</v>
      </c>
    </row>
    <row r="20" spans="1:4" ht="15">
      <c r="A20" s="60">
        <v>16</v>
      </c>
      <c r="B20" s="98" t="s">
        <v>123</v>
      </c>
      <c r="C20" s="60" t="s">
        <v>110</v>
      </c>
      <c r="D20" s="66">
        <v>590000</v>
      </c>
    </row>
    <row r="21" spans="1:4" ht="15">
      <c r="A21" s="60">
        <v>17</v>
      </c>
      <c r="B21" s="98" t="s">
        <v>124</v>
      </c>
      <c r="C21" s="60" t="s">
        <v>125</v>
      </c>
      <c r="D21" s="66">
        <v>400</v>
      </c>
    </row>
    <row r="22" spans="1:4" ht="27">
      <c r="A22" s="60">
        <v>18</v>
      </c>
      <c r="B22" s="98" t="s">
        <v>126</v>
      </c>
      <c r="C22" s="60" t="s">
        <v>110</v>
      </c>
      <c r="D22" s="66">
        <v>75500</v>
      </c>
    </row>
    <row r="23" spans="1:4" ht="15">
      <c r="A23" s="60">
        <v>19</v>
      </c>
      <c r="B23" s="98" t="s">
        <v>127</v>
      </c>
      <c r="C23" s="60" t="s">
        <v>110</v>
      </c>
      <c r="D23" s="66">
        <v>100000</v>
      </c>
    </row>
    <row r="24" spans="1:4" ht="15">
      <c r="A24" s="60">
        <v>20</v>
      </c>
      <c r="B24" s="98" t="s">
        <v>128</v>
      </c>
      <c r="C24" s="60" t="s">
        <v>108</v>
      </c>
      <c r="D24" s="66">
        <v>1500</v>
      </c>
    </row>
    <row r="25" spans="1:4" ht="15">
      <c r="A25" s="60">
        <v>21</v>
      </c>
      <c r="B25" s="98" t="s">
        <v>129</v>
      </c>
      <c r="C25" s="60" t="s">
        <v>110</v>
      </c>
      <c r="D25" s="66">
        <v>205000</v>
      </c>
    </row>
    <row r="26" spans="1:4" ht="15">
      <c r="A26" s="60">
        <v>22</v>
      </c>
      <c r="B26" s="98" t="s">
        <v>130</v>
      </c>
      <c r="C26" s="60" t="s">
        <v>110</v>
      </c>
      <c r="D26" s="66">
        <v>150000</v>
      </c>
    </row>
    <row r="27" spans="1:4" ht="15">
      <c r="A27" s="60">
        <v>23</v>
      </c>
      <c r="B27" s="98" t="s">
        <v>131</v>
      </c>
      <c r="C27" s="60" t="s">
        <v>110</v>
      </c>
      <c r="D27" s="66">
        <v>15000</v>
      </c>
    </row>
    <row r="28" spans="1:4" ht="15">
      <c r="A28" s="60">
        <v>24</v>
      </c>
      <c r="B28" s="98" t="s">
        <v>132</v>
      </c>
      <c r="C28" s="60" t="s">
        <v>108</v>
      </c>
      <c r="D28" s="66">
        <v>550</v>
      </c>
    </row>
    <row r="29" spans="1:4" ht="15">
      <c r="A29" s="60">
        <v>25</v>
      </c>
      <c r="B29" s="98" t="s">
        <v>133</v>
      </c>
      <c r="C29" s="60" t="s">
        <v>134</v>
      </c>
      <c r="D29" s="66">
        <v>257</v>
      </c>
    </row>
    <row r="30" spans="1:4" ht="15">
      <c r="A30" s="60">
        <v>26</v>
      </c>
      <c r="B30" s="98" t="s">
        <v>135</v>
      </c>
      <c r="C30" s="60" t="s">
        <v>134</v>
      </c>
      <c r="D30" s="66">
        <v>187</v>
      </c>
    </row>
    <row r="31" spans="1:4" ht="15">
      <c r="A31" s="60">
        <v>27</v>
      </c>
      <c r="B31" s="98" t="s">
        <v>136</v>
      </c>
      <c r="C31" s="60" t="s">
        <v>110</v>
      </c>
      <c r="D31" s="66">
        <v>120000</v>
      </c>
    </row>
    <row r="32" spans="1:4" ht="15">
      <c r="A32" s="60">
        <v>28</v>
      </c>
      <c r="B32" s="98" t="s">
        <v>137</v>
      </c>
      <c r="C32" s="60" t="s">
        <v>110</v>
      </c>
      <c r="D32" s="66">
        <v>35700</v>
      </c>
    </row>
    <row r="33" spans="1:4" ht="15">
      <c r="A33" s="60">
        <v>29</v>
      </c>
      <c r="B33" s="98" t="s">
        <v>54</v>
      </c>
      <c r="C33" s="60" t="s">
        <v>110</v>
      </c>
      <c r="D33" s="66">
        <v>9200</v>
      </c>
    </row>
    <row r="34" spans="1:4" ht="15">
      <c r="A34" s="60">
        <v>30</v>
      </c>
      <c r="B34" s="98" t="s">
        <v>138</v>
      </c>
      <c r="C34" s="60" t="s">
        <v>110</v>
      </c>
      <c r="D34" s="66">
        <v>2650</v>
      </c>
    </row>
    <row r="35" spans="1:4" ht="15">
      <c r="A35" s="60">
        <v>31</v>
      </c>
      <c r="B35" s="98" t="s">
        <v>139</v>
      </c>
      <c r="C35" s="60" t="s">
        <v>110</v>
      </c>
      <c r="D35" s="66">
        <v>1150</v>
      </c>
    </row>
    <row r="36" spans="1:4" ht="15">
      <c r="A36" s="60">
        <v>32</v>
      </c>
      <c r="B36" s="98" t="s">
        <v>140</v>
      </c>
      <c r="C36" s="60" t="s">
        <v>110</v>
      </c>
      <c r="D36" s="66">
        <v>145000</v>
      </c>
    </row>
    <row r="37" spans="1:4" ht="15">
      <c r="A37" s="60">
        <v>33</v>
      </c>
      <c r="B37" s="98" t="s">
        <v>141</v>
      </c>
      <c r="C37" s="60" t="s">
        <v>134</v>
      </c>
      <c r="D37" s="66">
        <v>4400</v>
      </c>
    </row>
    <row r="38" spans="1:4" ht="15">
      <c r="A38" s="60">
        <v>34</v>
      </c>
      <c r="B38" s="98" t="s">
        <v>28</v>
      </c>
      <c r="C38" s="60" t="s">
        <v>134</v>
      </c>
      <c r="D38" s="66">
        <v>2130</v>
      </c>
    </row>
    <row r="39" spans="1:4" ht="15">
      <c r="A39" s="60">
        <v>35</v>
      </c>
      <c r="B39" s="98" t="s">
        <v>142</v>
      </c>
      <c r="C39" s="60" t="s">
        <v>143</v>
      </c>
      <c r="D39" s="66">
        <v>725000</v>
      </c>
    </row>
    <row r="40" spans="1:4" ht="15">
      <c r="A40" s="60">
        <v>36</v>
      </c>
      <c r="B40" s="98" t="s">
        <v>55</v>
      </c>
      <c r="C40" s="60" t="s">
        <v>108</v>
      </c>
      <c r="D40" s="66">
        <v>1430</v>
      </c>
    </row>
    <row r="41" spans="1:4" ht="15">
      <c r="A41" s="60">
        <v>37</v>
      </c>
      <c r="B41" s="98" t="s">
        <v>144</v>
      </c>
      <c r="C41" s="60" t="s">
        <v>110</v>
      </c>
      <c r="D41" s="66">
        <v>160000</v>
      </c>
    </row>
    <row r="42" spans="1:4" ht="15">
      <c r="A42" s="60">
        <v>38</v>
      </c>
      <c r="B42" s="98" t="s">
        <v>145</v>
      </c>
      <c r="C42" s="60" t="s">
        <v>108</v>
      </c>
      <c r="D42" s="66">
        <v>5500</v>
      </c>
    </row>
    <row r="43" spans="1:4" ht="15">
      <c r="A43" s="60">
        <v>39</v>
      </c>
      <c r="B43" s="98" t="s">
        <v>146</v>
      </c>
      <c r="C43" s="60" t="s">
        <v>108</v>
      </c>
      <c r="D43" s="66">
        <v>5500</v>
      </c>
    </row>
    <row r="44" spans="1:4" ht="15">
      <c r="A44" s="60">
        <v>40</v>
      </c>
      <c r="B44" s="98" t="s">
        <v>147</v>
      </c>
      <c r="C44" s="60" t="s">
        <v>108</v>
      </c>
      <c r="D44" s="66">
        <v>5500</v>
      </c>
    </row>
    <row r="45" spans="1:4" ht="15">
      <c r="A45" s="60">
        <v>41</v>
      </c>
      <c r="B45" s="98" t="s">
        <v>148</v>
      </c>
      <c r="C45" s="60" t="s">
        <v>110</v>
      </c>
      <c r="D45" s="66">
        <v>74500</v>
      </c>
    </row>
    <row r="46" spans="1:4" ht="15">
      <c r="A46" s="60">
        <v>42</v>
      </c>
      <c r="B46" s="98" t="s">
        <v>149</v>
      </c>
      <c r="C46" s="60" t="s">
        <v>134</v>
      </c>
      <c r="D46" s="66">
        <v>315</v>
      </c>
    </row>
    <row r="47" spans="1:4" ht="15">
      <c r="A47" s="60">
        <v>43</v>
      </c>
      <c r="B47" s="98" t="s">
        <v>150</v>
      </c>
      <c r="C47" s="60" t="s">
        <v>110</v>
      </c>
      <c r="D47" s="66">
        <v>950000</v>
      </c>
    </row>
    <row r="48" spans="1:4" ht="15">
      <c r="A48" s="60">
        <v>44</v>
      </c>
      <c r="B48" s="98" t="s">
        <v>151</v>
      </c>
      <c r="C48" s="60" t="s">
        <v>110</v>
      </c>
      <c r="D48" s="66">
        <v>1760000</v>
      </c>
    </row>
    <row r="49" spans="1:4" ht="27">
      <c r="A49" s="60">
        <v>45</v>
      </c>
      <c r="B49" s="98" t="s">
        <v>332</v>
      </c>
      <c r="C49" s="60" t="s">
        <v>108</v>
      </c>
      <c r="D49" s="66">
        <v>165</v>
      </c>
    </row>
    <row r="50" spans="1:4" ht="15">
      <c r="A50" s="60">
        <v>46</v>
      </c>
      <c r="B50" s="98" t="s">
        <v>152</v>
      </c>
      <c r="C50" s="60" t="s">
        <v>134</v>
      </c>
      <c r="D50" s="66">
        <v>225000</v>
      </c>
    </row>
    <row r="51" spans="1:4" ht="15">
      <c r="A51" s="60">
        <v>47</v>
      </c>
      <c r="B51" s="98" t="s">
        <v>153</v>
      </c>
      <c r="C51" s="60" t="s">
        <v>108</v>
      </c>
      <c r="D51" s="66">
        <v>256</v>
      </c>
    </row>
    <row r="52" spans="1:4" ht="15">
      <c r="A52" s="60">
        <v>48</v>
      </c>
      <c r="B52" s="98" t="s">
        <v>154</v>
      </c>
      <c r="C52" s="60" t="s">
        <v>143</v>
      </c>
      <c r="D52" s="66">
        <v>3000000</v>
      </c>
    </row>
    <row r="53" spans="1:4" ht="15">
      <c r="A53" s="60">
        <v>49</v>
      </c>
      <c r="B53" s="98" t="s">
        <v>155</v>
      </c>
      <c r="C53" s="60" t="s">
        <v>110</v>
      </c>
      <c r="D53" s="66">
        <v>12400</v>
      </c>
    </row>
    <row r="54" spans="1:4" ht="15">
      <c r="A54" s="60">
        <v>50</v>
      </c>
      <c r="B54" s="98" t="s">
        <v>156</v>
      </c>
      <c r="C54" s="60" t="s">
        <v>110</v>
      </c>
      <c r="D54" s="66">
        <v>17000</v>
      </c>
    </row>
    <row r="55" spans="1:4" ht="15">
      <c r="A55" s="60">
        <v>51</v>
      </c>
      <c r="B55" s="98" t="s">
        <v>157</v>
      </c>
      <c r="C55" s="60" t="s">
        <v>108</v>
      </c>
      <c r="D55" s="66">
        <v>107</v>
      </c>
    </row>
    <row r="56" spans="1:4" ht="15">
      <c r="A56" s="60">
        <v>52</v>
      </c>
      <c r="B56" s="98" t="s">
        <v>158</v>
      </c>
      <c r="C56" s="60" t="s">
        <v>110</v>
      </c>
      <c r="D56" s="66">
        <v>1378</v>
      </c>
    </row>
    <row r="57" spans="1:4" ht="15">
      <c r="A57" s="60">
        <v>53</v>
      </c>
      <c r="B57" s="98" t="s">
        <v>159</v>
      </c>
      <c r="C57" s="60" t="s">
        <v>110</v>
      </c>
      <c r="D57" s="66">
        <v>318100</v>
      </c>
    </row>
    <row r="58" spans="1:4" ht="15">
      <c r="A58" s="60">
        <v>54</v>
      </c>
      <c r="B58" s="98" t="s">
        <v>160</v>
      </c>
      <c r="C58" s="60" t="s">
        <v>108</v>
      </c>
      <c r="D58" s="66">
        <v>1500</v>
      </c>
    </row>
    <row r="59" spans="1:4" ht="15">
      <c r="A59" s="60">
        <v>55</v>
      </c>
      <c r="B59" s="98" t="s">
        <v>161</v>
      </c>
      <c r="C59" s="60" t="s">
        <v>108</v>
      </c>
      <c r="D59" s="66">
        <v>1300</v>
      </c>
    </row>
    <row r="60" spans="1:4" ht="15">
      <c r="A60" s="60">
        <v>56</v>
      </c>
      <c r="B60" s="98" t="s">
        <v>162</v>
      </c>
      <c r="C60" s="60" t="s">
        <v>108</v>
      </c>
      <c r="D60" s="66">
        <v>1950</v>
      </c>
    </row>
    <row r="61" spans="1:4" ht="15">
      <c r="A61" s="60">
        <v>57</v>
      </c>
      <c r="B61" s="98" t="s">
        <v>163</v>
      </c>
      <c r="C61" s="60" t="s">
        <v>143</v>
      </c>
      <c r="D61" s="66">
        <v>550000</v>
      </c>
    </row>
    <row r="62" spans="1:4" ht="15">
      <c r="A62" s="60">
        <v>58</v>
      </c>
      <c r="B62" s="98" t="s">
        <v>164</v>
      </c>
      <c r="C62" s="60" t="s">
        <v>134</v>
      </c>
      <c r="D62" s="66">
        <v>145</v>
      </c>
    </row>
    <row r="63" spans="1:4" ht="15">
      <c r="A63" s="60">
        <v>59</v>
      </c>
      <c r="B63" s="98" t="s">
        <v>56</v>
      </c>
      <c r="C63" s="60" t="s">
        <v>110</v>
      </c>
      <c r="D63" s="66">
        <v>6900</v>
      </c>
    </row>
    <row r="64" spans="1:4" ht="15">
      <c r="A64" s="60">
        <v>60</v>
      </c>
      <c r="B64" s="98" t="s">
        <v>165</v>
      </c>
      <c r="C64" s="60" t="s">
        <v>108</v>
      </c>
      <c r="D64" s="66">
        <v>500</v>
      </c>
    </row>
    <row r="65" spans="1:4" ht="15">
      <c r="A65" s="60">
        <v>61</v>
      </c>
      <c r="B65" s="98" t="s">
        <v>166</v>
      </c>
      <c r="C65" s="60" t="s">
        <v>110</v>
      </c>
      <c r="D65" s="66">
        <v>25000</v>
      </c>
    </row>
    <row r="66" spans="1:4" ht="15">
      <c r="A66" s="60">
        <v>62</v>
      </c>
      <c r="B66" s="98" t="s">
        <v>167</v>
      </c>
      <c r="C66" s="60" t="s">
        <v>134</v>
      </c>
      <c r="D66" s="66">
        <v>475</v>
      </c>
    </row>
    <row r="67" spans="1:4" ht="15">
      <c r="A67" s="60">
        <v>63</v>
      </c>
      <c r="B67" s="98" t="s">
        <v>168</v>
      </c>
      <c r="C67" s="60" t="s">
        <v>108</v>
      </c>
      <c r="D67" s="66">
        <v>900</v>
      </c>
    </row>
    <row r="68" spans="1:4" ht="15">
      <c r="A68" s="60">
        <v>64</v>
      </c>
      <c r="B68" s="98" t="s">
        <v>169</v>
      </c>
      <c r="C68" s="60" t="s">
        <v>108</v>
      </c>
      <c r="D68" s="66">
        <v>1146</v>
      </c>
    </row>
    <row r="69" spans="1:4" ht="15">
      <c r="A69" s="60">
        <v>65</v>
      </c>
      <c r="B69" s="98" t="s">
        <v>170</v>
      </c>
      <c r="C69" s="60" t="s">
        <v>110</v>
      </c>
      <c r="D69" s="66">
        <v>14500</v>
      </c>
    </row>
    <row r="70" spans="1:4" ht="15">
      <c r="A70" s="60">
        <v>66</v>
      </c>
      <c r="B70" s="98" t="s">
        <v>171</v>
      </c>
      <c r="C70" s="60" t="s">
        <v>108</v>
      </c>
      <c r="D70" s="66">
        <v>3000</v>
      </c>
    </row>
    <row r="71" spans="1:4" ht="27">
      <c r="A71" s="60">
        <v>67</v>
      </c>
      <c r="B71" s="98" t="s">
        <v>172</v>
      </c>
      <c r="C71" s="60" t="s">
        <v>108</v>
      </c>
      <c r="D71" s="66">
        <v>950</v>
      </c>
    </row>
    <row r="72" spans="1:4" ht="27">
      <c r="A72" s="60">
        <v>68</v>
      </c>
      <c r="B72" s="98" t="s">
        <v>173</v>
      </c>
      <c r="C72" s="60" t="s">
        <v>108</v>
      </c>
      <c r="D72" s="66">
        <v>450</v>
      </c>
    </row>
    <row r="73" spans="1:4" ht="27">
      <c r="A73" s="60">
        <v>69</v>
      </c>
      <c r="B73" s="98" t="s">
        <v>174</v>
      </c>
      <c r="C73" s="60" t="s">
        <v>108</v>
      </c>
      <c r="D73" s="135" t="s">
        <v>324</v>
      </c>
    </row>
    <row r="74" spans="1:4" ht="27">
      <c r="A74" s="60">
        <v>70</v>
      </c>
      <c r="B74" s="98" t="s">
        <v>175</v>
      </c>
      <c r="C74" s="60" t="s">
        <v>176</v>
      </c>
      <c r="D74" s="135" t="s">
        <v>210</v>
      </c>
    </row>
    <row r="75" spans="1:4" ht="15">
      <c r="A75" s="60">
        <v>71</v>
      </c>
      <c r="B75" s="98" t="s">
        <v>177</v>
      </c>
      <c r="C75" s="60" t="s">
        <v>108</v>
      </c>
      <c r="D75" s="66">
        <v>150</v>
      </c>
    </row>
    <row r="76" spans="1:4" ht="15">
      <c r="A76" s="60">
        <v>72</v>
      </c>
      <c r="B76" s="98" t="s">
        <v>178</v>
      </c>
      <c r="C76" s="60" t="s">
        <v>108</v>
      </c>
      <c r="D76" s="66">
        <v>2150</v>
      </c>
    </row>
    <row r="77" spans="1:4" ht="15">
      <c r="A77" s="60">
        <v>73</v>
      </c>
      <c r="B77" s="98" t="s">
        <v>333</v>
      </c>
      <c r="C77" s="60" t="s">
        <v>108</v>
      </c>
      <c r="D77" s="66">
        <v>740</v>
      </c>
    </row>
    <row r="78" spans="1:4" ht="15">
      <c r="A78" s="60">
        <v>74</v>
      </c>
      <c r="B78" s="98" t="s">
        <v>179</v>
      </c>
      <c r="C78" s="60" t="s">
        <v>108</v>
      </c>
      <c r="D78" s="66">
        <v>1750</v>
      </c>
    </row>
    <row r="79" spans="1:4" ht="15">
      <c r="A79" s="60">
        <v>75</v>
      </c>
      <c r="B79" s="98" t="s">
        <v>180</v>
      </c>
      <c r="C79" s="60" t="s">
        <v>108</v>
      </c>
      <c r="D79" s="66">
        <v>250</v>
      </c>
    </row>
    <row r="80" spans="1:4" ht="15">
      <c r="A80" s="60">
        <v>76</v>
      </c>
      <c r="B80" s="98" t="s">
        <v>181</v>
      </c>
      <c r="C80" s="60" t="s">
        <v>108</v>
      </c>
      <c r="D80" s="66">
        <v>720</v>
      </c>
    </row>
    <row r="81" spans="1:4" ht="15">
      <c r="A81" s="60">
        <v>77</v>
      </c>
      <c r="B81" s="98" t="s">
        <v>182</v>
      </c>
      <c r="C81" s="60" t="s">
        <v>108</v>
      </c>
      <c r="D81" s="66">
        <v>1050</v>
      </c>
    </row>
    <row r="82" spans="1:4" ht="15">
      <c r="A82" s="60">
        <v>78</v>
      </c>
      <c r="B82" s="98" t="s">
        <v>183</v>
      </c>
      <c r="C82" s="60" t="s">
        <v>108</v>
      </c>
      <c r="D82" s="66">
        <v>1450</v>
      </c>
    </row>
    <row r="83" spans="1:4" ht="15">
      <c r="A83" s="60">
        <v>79</v>
      </c>
      <c r="B83" s="98" t="s">
        <v>184</v>
      </c>
      <c r="C83" s="60" t="s">
        <v>92</v>
      </c>
      <c r="D83" s="66">
        <v>3600000</v>
      </c>
    </row>
    <row r="84" spans="1:4" ht="15">
      <c r="A84" s="60">
        <v>80</v>
      </c>
      <c r="B84" s="98" t="s">
        <v>185</v>
      </c>
      <c r="C84" s="60" t="s">
        <v>92</v>
      </c>
      <c r="D84" s="66">
        <v>3000000</v>
      </c>
    </row>
    <row r="85" spans="1:4" ht="15">
      <c r="A85" s="60">
        <v>81</v>
      </c>
      <c r="B85" s="98" t="s">
        <v>186</v>
      </c>
      <c r="C85" s="60" t="s">
        <v>108</v>
      </c>
      <c r="D85" s="66">
        <v>4500</v>
      </c>
    </row>
    <row r="86" spans="1:4" ht="15">
      <c r="A86" s="60">
        <v>82</v>
      </c>
      <c r="B86" s="98" t="s">
        <v>57</v>
      </c>
      <c r="C86" s="60" t="s">
        <v>108</v>
      </c>
      <c r="D86" s="66">
        <v>2000</v>
      </c>
    </row>
    <row r="87" spans="1:4" ht="15">
      <c r="A87" s="60">
        <v>83</v>
      </c>
      <c r="B87" s="98" t="s">
        <v>187</v>
      </c>
      <c r="C87" s="60" t="s">
        <v>110</v>
      </c>
      <c r="D87" s="66">
        <v>130000</v>
      </c>
    </row>
    <row r="88" spans="1:4" ht="15">
      <c r="A88" s="60">
        <v>84</v>
      </c>
      <c r="B88" s="98" t="s">
        <v>188</v>
      </c>
      <c r="C88" s="60" t="s">
        <v>108</v>
      </c>
      <c r="D88" s="66">
        <v>700</v>
      </c>
    </row>
    <row r="89" spans="1:4" ht="15">
      <c r="A89" s="60">
        <v>85</v>
      </c>
      <c r="B89" s="98" t="s">
        <v>29</v>
      </c>
      <c r="C89" s="60" t="s">
        <v>108</v>
      </c>
      <c r="D89" s="66">
        <v>405</v>
      </c>
    </row>
    <row r="90" spans="1:4" ht="15">
      <c r="A90" s="60">
        <v>86</v>
      </c>
      <c r="B90" s="98" t="s">
        <v>189</v>
      </c>
      <c r="C90" s="60" t="s">
        <v>190</v>
      </c>
      <c r="D90" s="66">
        <v>5300</v>
      </c>
    </row>
    <row r="91" spans="1:4" ht="15">
      <c r="A91" s="60">
        <v>87</v>
      </c>
      <c r="B91" s="98" t="s">
        <v>191</v>
      </c>
      <c r="C91" s="60" t="s">
        <v>190</v>
      </c>
      <c r="D91" s="66">
        <v>2600</v>
      </c>
    </row>
    <row r="92" spans="1:4" ht="15">
      <c r="A92" s="60">
        <v>88</v>
      </c>
      <c r="B92" s="98" t="s">
        <v>192</v>
      </c>
      <c r="C92" s="60" t="s">
        <v>110</v>
      </c>
      <c r="D92" s="66">
        <v>68800</v>
      </c>
    </row>
    <row r="93" spans="1:4" ht="15">
      <c r="A93" s="60">
        <v>89</v>
      </c>
      <c r="B93" s="98" t="s">
        <v>193</v>
      </c>
      <c r="C93" s="60" t="s">
        <v>110</v>
      </c>
      <c r="D93" s="66">
        <v>475000</v>
      </c>
    </row>
    <row r="94" spans="1:4" ht="15">
      <c r="A94" s="60">
        <v>90</v>
      </c>
      <c r="B94" s="98" t="s">
        <v>334</v>
      </c>
      <c r="C94" s="60" t="s">
        <v>110</v>
      </c>
      <c r="D94" s="66">
        <v>83000</v>
      </c>
    </row>
    <row r="95" spans="1:4" ht="15">
      <c r="A95" s="60">
        <v>91</v>
      </c>
      <c r="B95" s="98" t="s">
        <v>335</v>
      </c>
      <c r="C95" s="60" t="s">
        <v>110</v>
      </c>
      <c r="D95" s="66">
        <v>21500</v>
      </c>
    </row>
    <row r="96" spans="1:4" ht="15">
      <c r="A96" s="60">
        <v>92</v>
      </c>
      <c r="B96" s="98" t="s">
        <v>194</v>
      </c>
      <c r="C96" s="60" t="s">
        <v>190</v>
      </c>
      <c r="D96" s="66">
        <v>4700</v>
      </c>
    </row>
    <row r="97" spans="1:4" ht="15">
      <c r="A97" s="60">
        <v>93</v>
      </c>
      <c r="B97" s="98" t="s">
        <v>195</v>
      </c>
      <c r="C97" s="60" t="s">
        <v>190</v>
      </c>
      <c r="D97" s="66">
        <v>1500</v>
      </c>
    </row>
    <row r="98" spans="1:4" ht="15">
      <c r="A98" s="60">
        <v>94</v>
      </c>
      <c r="B98" s="98" t="s">
        <v>196</v>
      </c>
      <c r="C98" s="60" t="s">
        <v>328</v>
      </c>
      <c r="D98" s="66">
        <v>9</v>
      </c>
    </row>
    <row r="99" spans="1:4" ht="15">
      <c r="A99" s="60">
        <v>95</v>
      </c>
      <c r="B99" s="98" t="s">
        <v>197</v>
      </c>
      <c r="C99" s="60" t="s">
        <v>110</v>
      </c>
      <c r="D99" s="66">
        <v>4840</v>
      </c>
    </row>
    <row r="100" spans="1:4" ht="15">
      <c r="A100" s="60">
        <v>96</v>
      </c>
      <c r="B100" s="98" t="s">
        <v>336</v>
      </c>
      <c r="C100" s="60" t="s">
        <v>108</v>
      </c>
      <c r="D100" s="66">
        <v>400</v>
      </c>
    </row>
    <row r="101" spans="1:4" ht="15">
      <c r="A101" s="60">
        <v>97</v>
      </c>
      <c r="B101" s="98" t="s">
        <v>198</v>
      </c>
      <c r="C101" s="60" t="s">
        <v>328</v>
      </c>
      <c r="D101" s="66">
        <v>3.5</v>
      </c>
    </row>
    <row r="102" spans="1:4" ht="15">
      <c r="A102" s="60">
        <v>98</v>
      </c>
      <c r="B102" s="98" t="s">
        <v>199</v>
      </c>
      <c r="C102" s="60" t="s">
        <v>110</v>
      </c>
      <c r="D102" s="66">
        <v>25000</v>
      </c>
    </row>
    <row r="103" spans="1:4" ht="15">
      <c r="A103" s="60">
        <v>99</v>
      </c>
      <c r="B103" s="98" t="s">
        <v>200</v>
      </c>
      <c r="C103" s="60" t="s">
        <v>110</v>
      </c>
      <c r="D103" s="66">
        <v>35000</v>
      </c>
    </row>
    <row r="104" spans="1:4" ht="15">
      <c r="A104" s="60">
        <v>100</v>
      </c>
      <c r="B104" s="98" t="s">
        <v>201</v>
      </c>
      <c r="C104" s="60" t="s">
        <v>110</v>
      </c>
      <c r="D104" s="66">
        <v>50000</v>
      </c>
    </row>
    <row r="105" spans="1:4" ht="15">
      <c r="A105" s="60">
        <v>101</v>
      </c>
      <c r="B105" s="98" t="s">
        <v>202</v>
      </c>
      <c r="C105" s="60" t="s">
        <v>110</v>
      </c>
      <c r="D105" s="66">
        <v>115000</v>
      </c>
    </row>
    <row r="106" spans="1:4" ht="15">
      <c r="A106" s="60">
        <v>102</v>
      </c>
      <c r="B106" s="98" t="s">
        <v>203</v>
      </c>
      <c r="C106" s="60" t="s">
        <v>110</v>
      </c>
      <c r="D106" s="66">
        <v>700000</v>
      </c>
    </row>
    <row r="107" spans="1:4" ht="15">
      <c r="A107" s="60">
        <v>103</v>
      </c>
      <c r="B107" s="98" t="s">
        <v>204</v>
      </c>
      <c r="C107" s="60" t="s">
        <v>110</v>
      </c>
      <c r="D107" s="66">
        <v>317000</v>
      </c>
    </row>
    <row r="108" spans="1:4" ht="57" customHeight="1">
      <c r="A108" s="60">
        <v>104</v>
      </c>
      <c r="B108" s="98" t="s">
        <v>205</v>
      </c>
      <c r="C108" s="60" t="s">
        <v>108</v>
      </c>
      <c r="D108" s="74" t="s">
        <v>206</v>
      </c>
    </row>
    <row r="109" spans="1:4" ht="62.25" customHeight="1">
      <c r="A109" s="60">
        <v>105</v>
      </c>
      <c r="B109" s="98" t="s">
        <v>207</v>
      </c>
      <c r="C109" s="60" t="s">
        <v>108</v>
      </c>
      <c r="D109" s="74" t="s">
        <v>208</v>
      </c>
    </row>
  </sheetData>
  <sheetProtection/>
  <mergeCells count="2">
    <mergeCell ref="A1:H2"/>
    <mergeCell ref="A3:D3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110" zoomScaleSheetLayoutView="110" zoomScalePageLayoutView="0" workbookViewId="0" topLeftCell="A67">
      <selection activeCell="O4" sqref="O4:O5"/>
    </sheetView>
  </sheetViews>
  <sheetFormatPr defaultColWidth="11.421875" defaultRowHeight="15"/>
  <cols>
    <col min="1" max="2" width="7.8515625" style="0" customWidth="1"/>
    <col min="3" max="7" width="3.28125" style="0" customWidth="1"/>
    <col min="8" max="8" width="4.421875" style="0" customWidth="1"/>
    <col min="9" max="9" width="4.00390625" style="0" customWidth="1"/>
    <col min="10" max="10" width="4.421875" style="0" customWidth="1"/>
    <col min="11" max="11" width="3.28125" style="0" customWidth="1"/>
    <col min="12" max="12" width="4.28125" style="0" customWidth="1"/>
    <col min="13" max="13" width="6.421875" style="0" customWidth="1"/>
    <col min="14" max="14" width="27.57421875" style="0" customWidth="1"/>
    <col min="15" max="15" width="27.8515625" style="134" customWidth="1"/>
  </cols>
  <sheetData>
    <row r="1" spans="1:15" ht="19.5" customHeight="1">
      <c r="A1" s="153" t="s">
        <v>322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1:15" ht="15.75" thickBot="1">
      <c r="A2" s="172" t="s">
        <v>299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</row>
    <row r="3" spans="1:15" ht="15.75" thickBot="1">
      <c r="A3" s="187" t="s">
        <v>211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1:15" ht="66" customHeight="1" thickBot="1">
      <c r="A4" s="178"/>
      <c r="B4" s="190" t="s">
        <v>49</v>
      </c>
      <c r="C4" s="192" t="s">
        <v>212</v>
      </c>
      <c r="D4" s="193"/>
      <c r="E4" s="193"/>
      <c r="F4" s="193"/>
      <c r="G4" s="194"/>
      <c r="H4" s="195" t="s">
        <v>213</v>
      </c>
      <c r="I4" s="196"/>
      <c r="J4" s="196"/>
      <c r="K4" s="195" t="s">
        <v>214</v>
      </c>
      <c r="L4" s="196"/>
      <c r="M4" s="197"/>
      <c r="N4" s="198" t="s">
        <v>215</v>
      </c>
      <c r="O4" s="200" t="s">
        <v>216</v>
      </c>
    </row>
    <row r="5" spans="1:15" ht="127.5" customHeight="1" thickBot="1">
      <c r="A5" s="179"/>
      <c r="B5" s="191"/>
      <c r="C5" s="104" t="s">
        <v>217</v>
      </c>
      <c r="D5" s="105" t="s">
        <v>218</v>
      </c>
      <c r="E5" s="133" t="s">
        <v>219</v>
      </c>
      <c r="F5" s="105" t="s">
        <v>220</v>
      </c>
      <c r="G5" s="106" t="s">
        <v>221</v>
      </c>
      <c r="H5" s="105" t="s">
        <v>222</v>
      </c>
      <c r="I5" s="106" t="s">
        <v>223</v>
      </c>
      <c r="J5" s="105" t="s">
        <v>224</v>
      </c>
      <c r="K5" s="106" t="s">
        <v>225</v>
      </c>
      <c r="L5" s="105" t="s">
        <v>226</v>
      </c>
      <c r="M5" s="107" t="s">
        <v>227</v>
      </c>
      <c r="N5" s="199"/>
      <c r="O5" s="197"/>
    </row>
    <row r="6" spans="1:15" ht="27">
      <c r="A6" s="179">
        <v>1</v>
      </c>
      <c r="B6" s="185">
        <v>1901</v>
      </c>
      <c r="C6" s="178"/>
      <c r="D6" s="178" t="s">
        <v>228</v>
      </c>
      <c r="E6" s="178"/>
      <c r="F6" s="178"/>
      <c r="G6" s="178"/>
      <c r="H6" s="178"/>
      <c r="I6" s="178"/>
      <c r="J6" s="178" t="s">
        <v>228</v>
      </c>
      <c r="K6" s="178"/>
      <c r="L6" s="178"/>
      <c r="M6" s="178" t="s">
        <v>228</v>
      </c>
      <c r="N6" s="103" t="s">
        <v>229</v>
      </c>
      <c r="O6" s="182" t="s">
        <v>230</v>
      </c>
    </row>
    <row r="7" spans="1:15" ht="29.25">
      <c r="A7" s="179"/>
      <c r="B7" s="185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75" t="s">
        <v>231</v>
      </c>
      <c r="O7" s="182"/>
    </row>
    <row r="8" spans="1:15" ht="27">
      <c r="A8" s="179"/>
      <c r="B8" s="185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75" t="s">
        <v>232</v>
      </c>
      <c r="O8" s="182"/>
    </row>
    <row r="9" spans="1:15" ht="27">
      <c r="A9" s="179"/>
      <c r="B9" s="185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75" t="s">
        <v>233</v>
      </c>
      <c r="O9" s="182"/>
    </row>
    <row r="10" spans="1:15" ht="27">
      <c r="A10" s="179"/>
      <c r="B10" s="186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75" t="s">
        <v>234</v>
      </c>
      <c r="O10" s="183"/>
    </row>
    <row r="11" spans="1:15" ht="27">
      <c r="A11" s="179">
        <v>2</v>
      </c>
      <c r="B11" s="184">
        <v>1902</v>
      </c>
      <c r="C11" s="179" t="s">
        <v>228</v>
      </c>
      <c r="D11" s="179"/>
      <c r="E11" s="179"/>
      <c r="F11" s="179"/>
      <c r="G11" s="179"/>
      <c r="H11" s="179"/>
      <c r="I11" s="179" t="s">
        <v>228</v>
      </c>
      <c r="J11" s="179"/>
      <c r="K11" s="179"/>
      <c r="L11" s="179"/>
      <c r="M11" s="179" t="s">
        <v>228</v>
      </c>
      <c r="N11" s="75" t="s">
        <v>229</v>
      </c>
      <c r="O11" s="181" t="s">
        <v>235</v>
      </c>
    </row>
    <row r="12" spans="1:15" ht="29.25">
      <c r="A12" s="179"/>
      <c r="B12" s="185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75" t="s">
        <v>236</v>
      </c>
      <c r="O12" s="182"/>
    </row>
    <row r="13" spans="1:15" ht="27">
      <c r="A13" s="179"/>
      <c r="B13" s="185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75" t="s">
        <v>237</v>
      </c>
      <c r="O13" s="182"/>
    </row>
    <row r="14" spans="1:15" ht="27">
      <c r="A14" s="179"/>
      <c r="B14" s="185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75" t="s">
        <v>238</v>
      </c>
      <c r="O14" s="182"/>
    </row>
    <row r="15" spans="1:15" ht="40.5">
      <c r="A15" s="179"/>
      <c r="B15" s="186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75" t="s">
        <v>239</v>
      </c>
      <c r="O15" s="183"/>
    </row>
    <row r="16" spans="1:15" ht="27">
      <c r="A16" s="179">
        <v>3</v>
      </c>
      <c r="B16" s="184">
        <v>1903</v>
      </c>
      <c r="C16" s="179" t="s">
        <v>228</v>
      </c>
      <c r="D16" s="179"/>
      <c r="E16" s="179"/>
      <c r="F16" s="179"/>
      <c r="G16" s="179"/>
      <c r="H16" s="179"/>
      <c r="I16" s="179"/>
      <c r="J16" s="179" t="s">
        <v>228</v>
      </c>
      <c r="K16" s="179"/>
      <c r="L16" s="179"/>
      <c r="M16" s="179" t="s">
        <v>228</v>
      </c>
      <c r="N16" s="75" t="s">
        <v>229</v>
      </c>
      <c r="O16" s="181" t="s">
        <v>240</v>
      </c>
    </row>
    <row r="17" spans="1:15" ht="29.25">
      <c r="A17" s="179"/>
      <c r="B17" s="185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75" t="s">
        <v>241</v>
      </c>
      <c r="O17" s="182"/>
    </row>
    <row r="18" spans="1:15" ht="27">
      <c r="A18" s="179"/>
      <c r="B18" s="185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75" t="s">
        <v>242</v>
      </c>
      <c r="O18" s="182"/>
    </row>
    <row r="19" spans="1:15" ht="27">
      <c r="A19" s="179"/>
      <c r="B19" s="185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75" t="s">
        <v>238</v>
      </c>
      <c r="O19" s="182"/>
    </row>
    <row r="20" spans="1:15" ht="40.5">
      <c r="A20" s="179"/>
      <c r="B20" s="18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75" t="s">
        <v>243</v>
      </c>
      <c r="O20" s="183"/>
    </row>
    <row r="21" spans="1:15" ht="27">
      <c r="A21" s="179">
        <v>4</v>
      </c>
      <c r="B21" s="184">
        <v>1904</v>
      </c>
      <c r="C21" s="179"/>
      <c r="D21" s="179"/>
      <c r="E21" s="179"/>
      <c r="F21" s="179" t="s">
        <v>228</v>
      </c>
      <c r="G21" s="179"/>
      <c r="H21" s="179"/>
      <c r="I21" s="179"/>
      <c r="J21" s="179" t="s">
        <v>228</v>
      </c>
      <c r="K21" s="179"/>
      <c r="L21" s="179"/>
      <c r="M21" s="179" t="s">
        <v>228</v>
      </c>
      <c r="N21" s="75" t="s">
        <v>229</v>
      </c>
      <c r="O21" s="181" t="s">
        <v>244</v>
      </c>
    </row>
    <row r="22" spans="1:15" ht="29.25">
      <c r="A22" s="179"/>
      <c r="B22" s="18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75" t="s">
        <v>245</v>
      </c>
      <c r="O22" s="182"/>
    </row>
    <row r="23" spans="1:15" ht="27">
      <c r="A23" s="179"/>
      <c r="B23" s="185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75" t="s">
        <v>246</v>
      </c>
      <c r="O23" s="182"/>
    </row>
    <row r="24" spans="1:15" ht="27">
      <c r="A24" s="179"/>
      <c r="B24" s="18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75" t="s">
        <v>247</v>
      </c>
      <c r="O24" s="182"/>
    </row>
    <row r="25" spans="1:15" ht="40.5">
      <c r="A25" s="179"/>
      <c r="B25" s="186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75" t="s">
        <v>243</v>
      </c>
      <c r="O25" s="183"/>
    </row>
    <row r="26" spans="1:15" ht="27">
      <c r="A26" s="179">
        <v>5</v>
      </c>
      <c r="B26" s="184">
        <v>1905</v>
      </c>
      <c r="C26" s="180"/>
      <c r="D26" s="180"/>
      <c r="E26" s="180"/>
      <c r="F26" s="179" t="s">
        <v>228</v>
      </c>
      <c r="G26" s="179"/>
      <c r="H26" s="179"/>
      <c r="I26" s="179"/>
      <c r="J26" s="179" t="s">
        <v>228</v>
      </c>
      <c r="K26" s="179"/>
      <c r="L26" s="179"/>
      <c r="M26" s="179" t="s">
        <v>228</v>
      </c>
      <c r="N26" s="75" t="s">
        <v>229</v>
      </c>
      <c r="O26" s="181" t="s">
        <v>244</v>
      </c>
    </row>
    <row r="27" spans="1:15" ht="29.25">
      <c r="A27" s="179"/>
      <c r="B27" s="185"/>
      <c r="C27" s="180"/>
      <c r="D27" s="180"/>
      <c r="E27" s="180"/>
      <c r="F27" s="179"/>
      <c r="G27" s="179"/>
      <c r="H27" s="179"/>
      <c r="I27" s="179"/>
      <c r="J27" s="179"/>
      <c r="K27" s="179"/>
      <c r="L27" s="179"/>
      <c r="M27" s="179"/>
      <c r="N27" s="75" t="s">
        <v>245</v>
      </c>
      <c r="O27" s="182"/>
    </row>
    <row r="28" spans="1:15" ht="27">
      <c r="A28" s="179"/>
      <c r="B28" s="185"/>
      <c r="C28" s="180"/>
      <c r="D28" s="180"/>
      <c r="E28" s="180"/>
      <c r="F28" s="179"/>
      <c r="G28" s="179"/>
      <c r="H28" s="179"/>
      <c r="I28" s="179"/>
      <c r="J28" s="179"/>
      <c r="K28" s="179"/>
      <c r="L28" s="179"/>
      <c r="M28" s="179"/>
      <c r="N28" s="75" t="s">
        <v>248</v>
      </c>
      <c r="O28" s="182"/>
    </row>
    <row r="29" spans="1:15" ht="27">
      <c r="A29" s="179"/>
      <c r="B29" s="185"/>
      <c r="C29" s="180"/>
      <c r="D29" s="180"/>
      <c r="E29" s="180"/>
      <c r="F29" s="179"/>
      <c r="G29" s="179"/>
      <c r="H29" s="179"/>
      <c r="I29" s="179"/>
      <c r="J29" s="179"/>
      <c r="K29" s="179"/>
      <c r="L29" s="179"/>
      <c r="M29" s="179"/>
      <c r="N29" s="75" t="s">
        <v>247</v>
      </c>
      <c r="O29" s="182"/>
    </row>
    <row r="30" spans="1:15" ht="40.5">
      <c r="A30" s="179"/>
      <c r="B30" s="186"/>
      <c r="C30" s="180"/>
      <c r="D30" s="180"/>
      <c r="E30" s="180"/>
      <c r="F30" s="179"/>
      <c r="G30" s="179"/>
      <c r="H30" s="179"/>
      <c r="I30" s="179"/>
      <c r="J30" s="179"/>
      <c r="K30" s="179"/>
      <c r="L30" s="179"/>
      <c r="M30" s="179"/>
      <c r="N30" s="75" t="s">
        <v>243</v>
      </c>
      <c r="O30" s="183"/>
    </row>
    <row r="31" spans="1:15" ht="27">
      <c r="A31" s="179">
        <v>6</v>
      </c>
      <c r="B31" s="184">
        <v>1906</v>
      </c>
      <c r="C31" s="180"/>
      <c r="D31" s="180"/>
      <c r="E31" s="180"/>
      <c r="F31" s="179" t="s">
        <v>228</v>
      </c>
      <c r="G31" s="179"/>
      <c r="H31" s="179"/>
      <c r="I31" s="179"/>
      <c r="J31" s="179" t="s">
        <v>228</v>
      </c>
      <c r="K31" s="179"/>
      <c r="L31" s="179"/>
      <c r="M31" s="179" t="s">
        <v>228</v>
      </c>
      <c r="N31" s="75" t="s">
        <v>229</v>
      </c>
      <c r="O31" s="181" t="s">
        <v>249</v>
      </c>
    </row>
    <row r="32" spans="1:15" ht="29.25">
      <c r="A32" s="179"/>
      <c r="B32" s="185"/>
      <c r="C32" s="180"/>
      <c r="D32" s="180"/>
      <c r="E32" s="180"/>
      <c r="F32" s="179"/>
      <c r="G32" s="179"/>
      <c r="H32" s="179"/>
      <c r="I32" s="179"/>
      <c r="J32" s="179"/>
      <c r="K32" s="179"/>
      <c r="L32" s="179"/>
      <c r="M32" s="179"/>
      <c r="N32" s="75" t="s">
        <v>250</v>
      </c>
      <c r="O32" s="182"/>
    </row>
    <row r="33" spans="1:15" ht="27">
      <c r="A33" s="179"/>
      <c r="B33" s="185"/>
      <c r="C33" s="180"/>
      <c r="D33" s="180"/>
      <c r="E33" s="180"/>
      <c r="F33" s="179"/>
      <c r="G33" s="179"/>
      <c r="H33" s="179"/>
      <c r="I33" s="179"/>
      <c r="J33" s="179"/>
      <c r="K33" s="179"/>
      <c r="L33" s="179"/>
      <c r="M33" s="179"/>
      <c r="N33" s="75" t="s">
        <v>251</v>
      </c>
      <c r="O33" s="182"/>
    </row>
    <row r="34" spans="1:15" ht="27">
      <c r="A34" s="179"/>
      <c r="B34" s="185"/>
      <c r="C34" s="180"/>
      <c r="D34" s="180"/>
      <c r="E34" s="180"/>
      <c r="F34" s="179"/>
      <c r="G34" s="179"/>
      <c r="H34" s="179"/>
      <c r="I34" s="179"/>
      <c r="J34" s="179"/>
      <c r="K34" s="179"/>
      <c r="L34" s="179"/>
      <c r="M34" s="179"/>
      <c r="N34" s="75" t="s">
        <v>247</v>
      </c>
      <c r="O34" s="182"/>
    </row>
    <row r="35" spans="1:15" ht="40.5">
      <c r="A35" s="179"/>
      <c r="B35" s="186"/>
      <c r="C35" s="180"/>
      <c r="D35" s="180"/>
      <c r="E35" s="180"/>
      <c r="F35" s="179"/>
      <c r="G35" s="179"/>
      <c r="H35" s="179"/>
      <c r="I35" s="179"/>
      <c r="J35" s="179"/>
      <c r="K35" s="179"/>
      <c r="L35" s="179"/>
      <c r="M35" s="179"/>
      <c r="N35" s="75" t="s">
        <v>243</v>
      </c>
      <c r="O35" s="183"/>
    </row>
    <row r="36" spans="1:15" ht="27">
      <c r="A36" s="179">
        <v>7</v>
      </c>
      <c r="B36" s="184">
        <v>1907</v>
      </c>
      <c r="C36" s="180"/>
      <c r="D36" s="180"/>
      <c r="E36" s="180"/>
      <c r="F36" s="179" t="s">
        <v>228</v>
      </c>
      <c r="G36" s="179"/>
      <c r="H36" s="179"/>
      <c r="I36" s="179" t="s">
        <v>228</v>
      </c>
      <c r="J36" s="179"/>
      <c r="K36" s="179"/>
      <c r="L36" s="179" t="s">
        <v>228</v>
      </c>
      <c r="M36" s="180"/>
      <c r="N36" s="75" t="s">
        <v>229</v>
      </c>
      <c r="O36" s="181" t="s">
        <v>249</v>
      </c>
    </row>
    <row r="37" spans="1:15" ht="29.25">
      <c r="A37" s="179"/>
      <c r="B37" s="185"/>
      <c r="C37" s="180"/>
      <c r="D37" s="180"/>
      <c r="E37" s="180"/>
      <c r="F37" s="179"/>
      <c r="G37" s="179"/>
      <c r="H37" s="179"/>
      <c r="I37" s="179"/>
      <c r="J37" s="179"/>
      <c r="K37" s="179"/>
      <c r="L37" s="179"/>
      <c r="M37" s="180"/>
      <c r="N37" s="75" t="s">
        <v>245</v>
      </c>
      <c r="O37" s="182"/>
    </row>
    <row r="38" spans="1:15" ht="27">
      <c r="A38" s="179"/>
      <c r="B38" s="185"/>
      <c r="C38" s="180"/>
      <c r="D38" s="180"/>
      <c r="E38" s="180"/>
      <c r="F38" s="179"/>
      <c r="G38" s="179"/>
      <c r="H38" s="179"/>
      <c r="I38" s="179"/>
      <c r="J38" s="179"/>
      <c r="K38" s="179"/>
      <c r="L38" s="179"/>
      <c r="M38" s="180"/>
      <c r="N38" s="75" t="s">
        <v>252</v>
      </c>
      <c r="O38" s="182"/>
    </row>
    <row r="39" spans="1:15" ht="27">
      <c r="A39" s="179"/>
      <c r="B39" s="185"/>
      <c r="C39" s="180"/>
      <c r="D39" s="180"/>
      <c r="E39" s="180"/>
      <c r="F39" s="179"/>
      <c r="G39" s="179"/>
      <c r="H39" s="179"/>
      <c r="I39" s="179"/>
      <c r="J39" s="179"/>
      <c r="K39" s="179"/>
      <c r="L39" s="179"/>
      <c r="M39" s="180"/>
      <c r="N39" s="75" t="s">
        <v>247</v>
      </c>
      <c r="O39" s="182"/>
    </row>
    <row r="40" spans="1:15" ht="40.5">
      <c r="A40" s="179"/>
      <c r="B40" s="186"/>
      <c r="C40" s="180"/>
      <c r="D40" s="180"/>
      <c r="E40" s="180"/>
      <c r="F40" s="179"/>
      <c r="G40" s="179"/>
      <c r="H40" s="179"/>
      <c r="I40" s="179"/>
      <c r="J40" s="179"/>
      <c r="K40" s="179"/>
      <c r="L40" s="179"/>
      <c r="M40" s="180"/>
      <c r="N40" s="75" t="s">
        <v>243</v>
      </c>
      <c r="O40" s="183"/>
    </row>
    <row r="41" spans="1:15" ht="27">
      <c r="A41" s="179">
        <v>8</v>
      </c>
      <c r="B41" s="184">
        <v>1908</v>
      </c>
      <c r="C41" s="179" t="s">
        <v>228</v>
      </c>
      <c r="D41" s="180"/>
      <c r="E41" s="180"/>
      <c r="F41" s="180"/>
      <c r="G41" s="179"/>
      <c r="H41" s="179" t="s">
        <v>228</v>
      </c>
      <c r="I41" s="179"/>
      <c r="J41" s="179"/>
      <c r="K41" s="179" t="s">
        <v>228</v>
      </c>
      <c r="L41" s="179"/>
      <c r="M41" s="179"/>
      <c r="N41" s="75" t="s">
        <v>253</v>
      </c>
      <c r="O41" s="181" t="s">
        <v>254</v>
      </c>
    </row>
    <row r="42" spans="1:15" ht="29.25">
      <c r="A42" s="179"/>
      <c r="B42" s="185"/>
      <c r="C42" s="179"/>
      <c r="D42" s="180"/>
      <c r="E42" s="180"/>
      <c r="F42" s="180"/>
      <c r="G42" s="179"/>
      <c r="H42" s="179"/>
      <c r="I42" s="179"/>
      <c r="J42" s="179"/>
      <c r="K42" s="179"/>
      <c r="L42" s="179"/>
      <c r="M42" s="179"/>
      <c r="N42" s="75" t="s">
        <v>245</v>
      </c>
      <c r="O42" s="182"/>
    </row>
    <row r="43" spans="1:15" ht="40.5">
      <c r="A43" s="179"/>
      <c r="B43" s="185"/>
      <c r="C43" s="179"/>
      <c r="D43" s="180"/>
      <c r="E43" s="180"/>
      <c r="F43" s="180"/>
      <c r="G43" s="179"/>
      <c r="H43" s="179"/>
      <c r="I43" s="179"/>
      <c r="J43" s="179"/>
      <c r="K43" s="179"/>
      <c r="L43" s="179"/>
      <c r="M43" s="179"/>
      <c r="N43" s="75" t="s">
        <v>243</v>
      </c>
      <c r="O43" s="182"/>
    </row>
    <row r="44" spans="1:15" ht="27">
      <c r="A44" s="179"/>
      <c r="B44" s="185"/>
      <c r="C44" s="179"/>
      <c r="D44" s="180"/>
      <c r="E44" s="180"/>
      <c r="F44" s="180"/>
      <c r="G44" s="179"/>
      <c r="H44" s="179"/>
      <c r="I44" s="179"/>
      <c r="J44" s="179"/>
      <c r="K44" s="179"/>
      <c r="L44" s="179"/>
      <c r="M44" s="179"/>
      <c r="N44" s="75" t="s">
        <v>255</v>
      </c>
      <c r="O44" s="182"/>
    </row>
    <row r="45" spans="1:15" ht="40.5">
      <c r="A45" s="179"/>
      <c r="B45" s="186"/>
      <c r="C45" s="179"/>
      <c r="D45" s="180"/>
      <c r="E45" s="180"/>
      <c r="F45" s="180"/>
      <c r="G45" s="179"/>
      <c r="H45" s="179"/>
      <c r="I45" s="179"/>
      <c r="J45" s="179"/>
      <c r="K45" s="179"/>
      <c r="L45" s="179"/>
      <c r="M45" s="179"/>
      <c r="N45" s="75" t="s">
        <v>256</v>
      </c>
      <c r="O45" s="183"/>
    </row>
    <row r="46" spans="1:15" ht="27">
      <c r="A46" s="179">
        <v>9</v>
      </c>
      <c r="B46" s="184">
        <v>1909</v>
      </c>
      <c r="C46" s="180"/>
      <c r="D46" s="180"/>
      <c r="E46" s="180"/>
      <c r="F46" s="180"/>
      <c r="G46" s="179" t="s">
        <v>228</v>
      </c>
      <c r="H46" s="179"/>
      <c r="I46" s="179"/>
      <c r="J46" s="179" t="s">
        <v>228</v>
      </c>
      <c r="K46" s="179"/>
      <c r="L46" s="179"/>
      <c r="M46" s="179" t="s">
        <v>228</v>
      </c>
      <c r="N46" s="75" t="s">
        <v>257</v>
      </c>
      <c r="O46" s="181" t="s">
        <v>258</v>
      </c>
    </row>
    <row r="47" spans="1:15" ht="29.25">
      <c r="A47" s="179"/>
      <c r="B47" s="185"/>
      <c r="C47" s="180"/>
      <c r="D47" s="180"/>
      <c r="E47" s="180"/>
      <c r="F47" s="180"/>
      <c r="G47" s="179"/>
      <c r="H47" s="179"/>
      <c r="I47" s="179"/>
      <c r="J47" s="179"/>
      <c r="K47" s="179"/>
      <c r="L47" s="179"/>
      <c r="M47" s="179"/>
      <c r="N47" s="75" t="s">
        <v>259</v>
      </c>
      <c r="O47" s="182"/>
    </row>
    <row r="48" spans="1:15" ht="15">
      <c r="A48" s="179"/>
      <c r="B48" s="185"/>
      <c r="C48" s="180"/>
      <c r="D48" s="180"/>
      <c r="E48" s="180"/>
      <c r="F48" s="180"/>
      <c r="G48" s="179"/>
      <c r="H48" s="179"/>
      <c r="I48" s="179"/>
      <c r="J48" s="179"/>
      <c r="K48" s="179"/>
      <c r="L48" s="179"/>
      <c r="M48" s="179"/>
      <c r="N48" s="75" t="s">
        <v>260</v>
      </c>
      <c r="O48" s="182"/>
    </row>
    <row r="49" spans="1:15" ht="29.25">
      <c r="A49" s="179"/>
      <c r="B49" s="185"/>
      <c r="C49" s="180"/>
      <c r="D49" s="180"/>
      <c r="E49" s="180"/>
      <c r="F49" s="180"/>
      <c r="G49" s="179"/>
      <c r="H49" s="179"/>
      <c r="I49" s="179"/>
      <c r="J49" s="179"/>
      <c r="K49" s="179"/>
      <c r="L49" s="179"/>
      <c r="M49" s="179"/>
      <c r="N49" s="75" t="s">
        <v>261</v>
      </c>
      <c r="O49" s="182"/>
    </row>
    <row r="50" spans="1:15" ht="40.5">
      <c r="A50" s="179"/>
      <c r="B50" s="186"/>
      <c r="C50" s="180"/>
      <c r="D50" s="180"/>
      <c r="E50" s="180"/>
      <c r="F50" s="180"/>
      <c r="G50" s="179"/>
      <c r="H50" s="179"/>
      <c r="I50" s="179"/>
      <c r="J50" s="179"/>
      <c r="K50" s="179"/>
      <c r="L50" s="179"/>
      <c r="M50" s="179"/>
      <c r="N50" s="75" t="s">
        <v>243</v>
      </c>
      <c r="O50" s="183"/>
    </row>
    <row r="51" spans="1:15" ht="27">
      <c r="A51" s="179">
        <v>10</v>
      </c>
      <c r="B51" s="184">
        <v>1910</v>
      </c>
      <c r="C51" s="180"/>
      <c r="D51" s="180"/>
      <c r="E51" s="180"/>
      <c r="F51" s="179"/>
      <c r="G51" s="179" t="s">
        <v>228</v>
      </c>
      <c r="H51" s="179"/>
      <c r="I51" s="179"/>
      <c r="J51" s="179" t="s">
        <v>228</v>
      </c>
      <c r="K51" s="179"/>
      <c r="L51" s="179"/>
      <c r="M51" s="179" t="s">
        <v>228</v>
      </c>
      <c r="N51" s="75" t="s">
        <v>257</v>
      </c>
      <c r="O51" s="181" t="s">
        <v>262</v>
      </c>
    </row>
    <row r="52" spans="1:15" ht="29.25">
      <c r="A52" s="179"/>
      <c r="B52" s="185"/>
      <c r="C52" s="180"/>
      <c r="D52" s="180"/>
      <c r="E52" s="180"/>
      <c r="F52" s="179"/>
      <c r="G52" s="179"/>
      <c r="H52" s="179"/>
      <c r="I52" s="179"/>
      <c r="J52" s="179"/>
      <c r="K52" s="179"/>
      <c r="L52" s="179"/>
      <c r="M52" s="179"/>
      <c r="N52" s="75" t="s">
        <v>259</v>
      </c>
      <c r="O52" s="182"/>
    </row>
    <row r="53" spans="1:15" ht="15">
      <c r="A53" s="179"/>
      <c r="B53" s="185"/>
      <c r="C53" s="180"/>
      <c r="D53" s="180"/>
      <c r="E53" s="180"/>
      <c r="F53" s="179"/>
      <c r="G53" s="179"/>
      <c r="H53" s="179"/>
      <c r="I53" s="179"/>
      <c r="J53" s="179"/>
      <c r="K53" s="179"/>
      <c r="L53" s="179"/>
      <c r="M53" s="179"/>
      <c r="N53" s="75" t="s">
        <v>260</v>
      </c>
      <c r="O53" s="182"/>
    </row>
    <row r="54" spans="1:15" ht="29.25">
      <c r="A54" s="179"/>
      <c r="B54" s="185"/>
      <c r="C54" s="180"/>
      <c r="D54" s="180"/>
      <c r="E54" s="180"/>
      <c r="F54" s="179"/>
      <c r="G54" s="179"/>
      <c r="H54" s="179"/>
      <c r="I54" s="179"/>
      <c r="J54" s="179"/>
      <c r="K54" s="179"/>
      <c r="L54" s="179"/>
      <c r="M54" s="179"/>
      <c r="N54" s="75" t="s">
        <v>261</v>
      </c>
      <c r="O54" s="182"/>
    </row>
    <row r="55" spans="1:15" ht="40.5">
      <c r="A55" s="179"/>
      <c r="B55" s="186"/>
      <c r="C55" s="180"/>
      <c r="D55" s="180"/>
      <c r="E55" s="180"/>
      <c r="F55" s="179"/>
      <c r="G55" s="179"/>
      <c r="H55" s="179"/>
      <c r="I55" s="179"/>
      <c r="J55" s="179"/>
      <c r="K55" s="179"/>
      <c r="L55" s="179"/>
      <c r="M55" s="179"/>
      <c r="N55" s="75" t="s">
        <v>243</v>
      </c>
      <c r="O55" s="183"/>
    </row>
    <row r="56" spans="1:15" ht="27">
      <c r="A56" s="179">
        <v>11</v>
      </c>
      <c r="B56" s="184">
        <v>1911</v>
      </c>
      <c r="C56" s="180"/>
      <c r="D56" s="180"/>
      <c r="E56" s="180"/>
      <c r="F56" s="179"/>
      <c r="G56" s="179" t="s">
        <v>228</v>
      </c>
      <c r="H56" s="179"/>
      <c r="I56" s="179"/>
      <c r="J56" s="179" t="s">
        <v>228</v>
      </c>
      <c r="K56" s="179"/>
      <c r="L56" s="179"/>
      <c r="M56" s="179" t="s">
        <v>228</v>
      </c>
      <c r="N56" s="75" t="s">
        <v>257</v>
      </c>
      <c r="O56" s="181" t="s">
        <v>262</v>
      </c>
    </row>
    <row r="57" spans="1:15" ht="29.25">
      <c r="A57" s="179"/>
      <c r="B57" s="185"/>
      <c r="C57" s="180"/>
      <c r="D57" s="180"/>
      <c r="E57" s="180"/>
      <c r="F57" s="179"/>
      <c r="G57" s="179"/>
      <c r="H57" s="179"/>
      <c r="I57" s="179"/>
      <c r="J57" s="179"/>
      <c r="K57" s="179"/>
      <c r="L57" s="179"/>
      <c r="M57" s="179"/>
      <c r="N57" s="75" t="s">
        <v>259</v>
      </c>
      <c r="O57" s="182"/>
    </row>
    <row r="58" spans="1:15" ht="15">
      <c r="A58" s="179"/>
      <c r="B58" s="185"/>
      <c r="C58" s="180"/>
      <c r="D58" s="180"/>
      <c r="E58" s="180"/>
      <c r="F58" s="179"/>
      <c r="G58" s="179"/>
      <c r="H58" s="179"/>
      <c r="I58" s="179"/>
      <c r="J58" s="179"/>
      <c r="K58" s="179"/>
      <c r="L58" s="179"/>
      <c r="M58" s="179"/>
      <c r="N58" s="75" t="s">
        <v>260</v>
      </c>
      <c r="O58" s="182"/>
    </row>
    <row r="59" spans="1:15" ht="29.25">
      <c r="A59" s="179"/>
      <c r="B59" s="185"/>
      <c r="C59" s="180"/>
      <c r="D59" s="180"/>
      <c r="E59" s="180"/>
      <c r="F59" s="179"/>
      <c r="G59" s="179"/>
      <c r="H59" s="179"/>
      <c r="I59" s="179"/>
      <c r="J59" s="179"/>
      <c r="K59" s="179"/>
      <c r="L59" s="179"/>
      <c r="M59" s="179"/>
      <c r="N59" s="75" t="s">
        <v>261</v>
      </c>
      <c r="O59" s="182"/>
    </row>
    <row r="60" spans="1:15" ht="40.5">
      <c r="A60" s="179"/>
      <c r="B60" s="186"/>
      <c r="C60" s="180"/>
      <c r="D60" s="180"/>
      <c r="E60" s="180"/>
      <c r="F60" s="179"/>
      <c r="G60" s="179"/>
      <c r="H60" s="179"/>
      <c r="I60" s="179"/>
      <c r="J60" s="179"/>
      <c r="K60" s="179"/>
      <c r="L60" s="179"/>
      <c r="M60" s="179"/>
      <c r="N60" s="75" t="s">
        <v>243</v>
      </c>
      <c r="O60" s="183"/>
    </row>
    <row r="61" spans="1:15" ht="27">
      <c r="A61" s="179">
        <v>12</v>
      </c>
      <c r="B61" s="184">
        <v>1912</v>
      </c>
      <c r="C61" s="180"/>
      <c r="D61" s="180"/>
      <c r="E61" s="179"/>
      <c r="F61" s="179" t="s">
        <v>228</v>
      </c>
      <c r="G61" s="179"/>
      <c r="H61" s="179"/>
      <c r="I61" s="179"/>
      <c r="J61" s="179" t="s">
        <v>228</v>
      </c>
      <c r="K61" s="179"/>
      <c r="L61" s="179"/>
      <c r="M61" s="179" t="s">
        <v>228</v>
      </c>
      <c r="N61" s="75" t="s">
        <v>257</v>
      </c>
      <c r="O61" s="181" t="s">
        <v>263</v>
      </c>
    </row>
    <row r="62" spans="1:15" ht="29.25">
      <c r="A62" s="179"/>
      <c r="B62" s="185"/>
      <c r="C62" s="180"/>
      <c r="D62" s="180"/>
      <c r="E62" s="179"/>
      <c r="F62" s="179"/>
      <c r="G62" s="179"/>
      <c r="H62" s="179"/>
      <c r="I62" s="179"/>
      <c r="J62" s="179"/>
      <c r="K62" s="179"/>
      <c r="L62" s="179"/>
      <c r="M62" s="179"/>
      <c r="N62" s="75" t="s">
        <v>259</v>
      </c>
      <c r="O62" s="182"/>
    </row>
    <row r="63" spans="1:15" ht="15">
      <c r="A63" s="179"/>
      <c r="B63" s="185"/>
      <c r="C63" s="180"/>
      <c r="D63" s="180"/>
      <c r="E63" s="179"/>
      <c r="F63" s="179"/>
      <c r="G63" s="179"/>
      <c r="H63" s="179"/>
      <c r="I63" s="179"/>
      <c r="J63" s="179"/>
      <c r="K63" s="179"/>
      <c r="L63" s="179"/>
      <c r="M63" s="179"/>
      <c r="N63" s="75" t="s">
        <v>260</v>
      </c>
      <c r="O63" s="182"/>
    </row>
    <row r="64" spans="1:15" ht="29.25">
      <c r="A64" s="179"/>
      <c r="B64" s="185"/>
      <c r="C64" s="180"/>
      <c r="D64" s="180"/>
      <c r="E64" s="179"/>
      <c r="F64" s="179"/>
      <c r="G64" s="179"/>
      <c r="H64" s="179"/>
      <c r="I64" s="179"/>
      <c r="J64" s="179"/>
      <c r="K64" s="179"/>
      <c r="L64" s="179"/>
      <c r="M64" s="179"/>
      <c r="N64" s="75" t="s">
        <v>261</v>
      </c>
      <c r="O64" s="182"/>
    </row>
    <row r="65" spans="1:15" ht="40.5">
      <c r="A65" s="179"/>
      <c r="B65" s="186"/>
      <c r="C65" s="180"/>
      <c r="D65" s="180"/>
      <c r="E65" s="179"/>
      <c r="F65" s="179"/>
      <c r="G65" s="179"/>
      <c r="H65" s="179"/>
      <c r="I65" s="179"/>
      <c r="J65" s="179"/>
      <c r="K65" s="179"/>
      <c r="L65" s="179"/>
      <c r="M65" s="179"/>
      <c r="N65" s="75" t="s">
        <v>243</v>
      </c>
      <c r="O65" s="183"/>
    </row>
    <row r="66" spans="1:15" ht="27">
      <c r="A66" s="179">
        <v>13</v>
      </c>
      <c r="B66" s="184">
        <v>1913</v>
      </c>
      <c r="C66" s="180"/>
      <c r="D66" s="180"/>
      <c r="E66" s="179" t="s">
        <v>228</v>
      </c>
      <c r="F66" s="179"/>
      <c r="G66" s="179"/>
      <c r="H66" s="179"/>
      <c r="I66" s="179"/>
      <c r="J66" s="179" t="s">
        <v>228</v>
      </c>
      <c r="K66" s="179"/>
      <c r="L66" s="179"/>
      <c r="M66" s="179" t="s">
        <v>228</v>
      </c>
      <c r="N66" s="75" t="s">
        <v>264</v>
      </c>
      <c r="O66" s="181" t="s">
        <v>265</v>
      </c>
    </row>
    <row r="67" spans="1:15" ht="29.25">
      <c r="A67" s="179"/>
      <c r="B67" s="185"/>
      <c r="C67" s="180"/>
      <c r="D67" s="180"/>
      <c r="E67" s="179"/>
      <c r="F67" s="179"/>
      <c r="G67" s="179"/>
      <c r="H67" s="179"/>
      <c r="I67" s="179"/>
      <c r="J67" s="179"/>
      <c r="K67" s="179"/>
      <c r="L67" s="179"/>
      <c r="M67" s="179"/>
      <c r="N67" s="75" t="s">
        <v>259</v>
      </c>
      <c r="O67" s="182"/>
    </row>
    <row r="68" spans="1:15" ht="27">
      <c r="A68" s="179"/>
      <c r="B68" s="185"/>
      <c r="C68" s="180"/>
      <c r="D68" s="180"/>
      <c r="E68" s="179"/>
      <c r="F68" s="179"/>
      <c r="G68" s="179"/>
      <c r="H68" s="179"/>
      <c r="I68" s="179"/>
      <c r="J68" s="179"/>
      <c r="K68" s="179"/>
      <c r="L68" s="179"/>
      <c r="M68" s="179"/>
      <c r="N68" s="75" t="s">
        <v>266</v>
      </c>
      <c r="O68" s="182"/>
    </row>
    <row r="69" spans="1:15" ht="27">
      <c r="A69" s="179"/>
      <c r="B69" s="185"/>
      <c r="C69" s="180"/>
      <c r="D69" s="180"/>
      <c r="E69" s="179"/>
      <c r="F69" s="179"/>
      <c r="G69" s="179"/>
      <c r="H69" s="179"/>
      <c r="I69" s="179"/>
      <c r="J69" s="179"/>
      <c r="K69" s="179"/>
      <c r="L69" s="179"/>
      <c r="M69" s="179"/>
      <c r="N69" s="75" t="s">
        <v>267</v>
      </c>
      <c r="O69" s="182"/>
    </row>
    <row r="70" spans="1:15" ht="27">
      <c r="A70" s="179"/>
      <c r="B70" s="186"/>
      <c r="C70" s="180"/>
      <c r="D70" s="180"/>
      <c r="E70" s="179"/>
      <c r="F70" s="179"/>
      <c r="G70" s="179"/>
      <c r="H70" s="179"/>
      <c r="I70" s="179"/>
      <c r="J70" s="179"/>
      <c r="K70" s="179"/>
      <c r="L70" s="179"/>
      <c r="M70" s="179"/>
      <c r="N70" s="75" t="s">
        <v>234</v>
      </c>
      <c r="O70" s="183"/>
    </row>
    <row r="71" spans="1:15" ht="27">
      <c r="A71" s="179">
        <v>14</v>
      </c>
      <c r="B71" s="184">
        <v>1914</v>
      </c>
      <c r="C71" s="180"/>
      <c r="D71" s="180"/>
      <c r="E71" s="180"/>
      <c r="F71" s="180"/>
      <c r="G71" s="179" t="s">
        <v>228</v>
      </c>
      <c r="H71" s="179"/>
      <c r="I71" s="179"/>
      <c r="J71" s="179" t="s">
        <v>228</v>
      </c>
      <c r="K71" s="179"/>
      <c r="L71" s="179"/>
      <c r="M71" s="179" t="s">
        <v>228</v>
      </c>
      <c r="N71" s="75" t="s">
        <v>257</v>
      </c>
      <c r="O71" s="181" t="s">
        <v>268</v>
      </c>
    </row>
    <row r="72" spans="1:15" ht="29.25">
      <c r="A72" s="179"/>
      <c r="B72" s="185"/>
      <c r="C72" s="180"/>
      <c r="D72" s="180"/>
      <c r="E72" s="180"/>
      <c r="F72" s="180"/>
      <c r="G72" s="179"/>
      <c r="H72" s="179"/>
      <c r="I72" s="179"/>
      <c r="J72" s="179"/>
      <c r="K72" s="179"/>
      <c r="L72" s="179"/>
      <c r="M72" s="179"/>
      <c r="N72" s="75" t="s">
        <v>259</v>
      </c>
      <c r="O72" s="182"/>
    </row>
    <row r="73" spans="1:15" ht="15">
      <c r="A73" s="179"/>
      <c r="B73" s="185"/>
      <c r="C73" s="180"/>
      <c r="D73" s="180"/>
      <c r="E73" s="180"/>
      <c r="F73" s="180"/>
      <c r="G73" s="179"/>
      <c r="H73" s="179"/>
      <c r="I73" s="179"/>
      <c r="J73" s="179"/>
      <c r="K73" s="179"/>
      <c r="L73" s="179"/>
      <c r="M73" s="179"/>
      <c r="N73" s="75" t="s">
        <v>260</v>
      </c>
      <c r="O73" s="182"/>
    </row>
    <row r="74" spans="1:15" ht="29.25">
      <c r="A74" s="179"/>
      <c r="B74" s="185"/>
      <c r="C74" s="180"/>
      <c r="D74" s="180"/>
      <c r="E74" s="180"/>
      <c r="F74" s="180"/>
      <c r="G74" s="179"/>
      <c r="H74" s="179"/>
      <c r="I74" s="179"/>
      <c r="J74" s="179"/>
      <c r="K74" s="179"/>
      <c r="L74" s="179"/>
      <c r="M74" s="179"/>
      <c r="N74" s="75" t="s">
        <v>261</v>
      </c>
      <c r="O74" s="182"/>
    </row>
    <row r="75" spans="1:15" ht="40.5">
      <c r="A75" s="179"/>
      <c r="B75" s="186"/>
      <c r="C75" s="180"/>
      <c r="D75" s="180"/>
      <c r="E75" s="180"/>
      <c r="F75" s="180"/>
      <c r="G75" s="179"/>
      <c r="H75" s="179"/>
      <c r="I75" s="179"/>
      <c r="J75" s="179"/>
      <c r="K75" s="179"/>
      <c r="L75" s="179"/>
      <c r="M75" s="179"/>
      <c r="N75" s="75" t="s">
        <v>243</v>
      </c>
      <c r="O75" s="183"/>
    </row>
    <row r="76" spans="1:15" ht="40.5">
      <c r="A76" s="179">
        <v>15</v>
      </c>
      <c r="B76" s="184">
        <v>1915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75" t="s">
        <v>269</v>
      </c>
      <c r="O76" s="181" t="s">
        <v>270</v>
      </c>
    </row>
    <row r="77" spans="1:15" ht="15">
      <c r="A77" s="179"/>
      <c r="B77" s="185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75" t="s">
        <v>271</v>
      </c>
      <c r="O77" s="182"/>
    </row>
    <row r="78" spans="1:15" ht="15">
      <c r="A78" s="179"/>
      <c r="B78" s="185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75" t="s">
        <v>272</v>
      </c>
      <c r="O78" s="182"/>
    </row>
    <row r="79" spans="1:15" ht="15">
      <c r="A79" s="179"/>
      <c r="B79" s="185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75" t="s">
        <v>271</v>
      </c>
      <c r="O79" s="182"/>
    </row>
    <row r="80" spans="1:15" ht="15">
      <c r="A80" s="179"/>
      <c r="B80" s="186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75" t="s">
        <v>273</v>
      </c>
      <c r="O80" s="183"/>
    </row>
  </sheetData>
  <sheetProtection/>
  <mergeCells count="220">
    <mergeCell ref="A3:O3"/>
    <mergeCell ref="B4:B5"/>
    <mergeCell ref="C4:G4"/>
    <mergeCell ref="H4:J4"/>
    <mergeCell ref="K4:M4"/>
    <mergeCell ref="N4:N5"/>
    <mergeCell ref="O4:O5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L10"/>
    <mergeCell ref="M6:M10"/>
    <mergeCell ref="O6:O10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L11:L15"/>
    <mergeCell ref="M11:M15"/>
    <mergeCell ref="O11:O15"/>
    <mergeCell ref="A16:A20"/>
    <mergeCell ref="B16:B20"/>
    <mergeCell ref="C16:C20"/>
    <mergeCell ref="D16:D20"/>
    <mergeCell ref="E16:E20"/>
    <mergeCell ref="F16:F20"/>
    <mergeCell ref="G16:G20"/>
    <mergeCell ref="H16:H20"/>
    <mergeCell ref="I16:I20"/>
    <mergeCell ref="J16:J20"/>
    <mergeCell ref="K16:K20"/>
    <mergeCell ref="L16:L20"/>
    <mergeCell ref="M16:M20"/>
    <mergeCell ref="O16:O20"/>
    <mergeCell ref="A21:A25"/>
    <mergeCell ref="B21:B25"/>
    <mergeCell ref="C21:C2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M21:M25"/>
    <mergeCell ref="O21:O25"/>
    <mergeCell ref="A26:A30"/>
    <mergeCell ref="B26:B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  <mergeCell ref="O26:O30"/>
    <mergeCell ref="A31:A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M31:M35"/>
    <mergeCell ref="O31:O35"/>
    <mergeCell ref="A36:A40"/>
    <mergeCell ref="B36:B40"/>
    <mergeCell ref="C36:C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M36:M40"/>
    <mergeCell ref="O36:O40"/>
    <mergeCell ref="A41:A45"/>
    <mergeCell ref="B41:B45"/>
    <mergeCell ref="C41:C45"/>
    <mergeCell ref="D41:D45"/>
    <mergeCell ref="E41:E45"/>
    <mergeCell ref="F41:F45"/>
    <mergeCell ref="G41:G45"/>
    <mergeCell ref="H41:H45"/>
    <mergeCell ref="I41:I45"/>
    <mergeCell ref="J41:J45"/>
    <mergeCell ref="K41:K45"/>
    <mergeCell ref="L41:L45"/>
    <mergeCell ref="M41:M45"/>
    <mergeCell ref="O41:O45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J46:J50"/>
    <mergeCell ref="K46:K50"/>
    <mergeCell ref="L46:L50"/>
    <mergeCell ref="M46:M50"/>
    <mergeCell ref="O46:O50"/>
    <mergeCell ref="A51:A55"/>
    <mergeCell ref="B51:B55"/>
    <mergeCell ref="C51:C55"/>
    <mergeCell ref="D51:D55"/>
    <mergeCell ref="E51:E55"/>
    <mergeCell ref="F51:F55"/>
    <mergeCell ref="G51:G55"/>
    <mergeCell ref="H51:H55"/>
    <mergeCell ref="I51:I55"/>
    <mergeCell ref="J51:J55"/>
    <mergeCell ref="K51:K55"/>
    <mergeCell ref="L51:L55"/>
    <mergeCell ref="M51:M55"/>
    <mergeCell ref="O51:O55"/>
    <mergeCell ref="A56:A60"/>
    <mergeCell ref="B56:B60"/>
    <mergeCell ref="C56:C60"/>
    <mergeCell ref="D56:D60"/>
    <mergeCell ref="E56:E60"/>
    <mergeCell ref="F56:F60"/>
    <mergeCell ref="G56:G60"/>
    <mergeCell ref="H56:H60"/>
    <mergeCell ref="I56:I60"/>
    <mergeCell ref="J56:J60"/>
    <mergeCell ref="K56:K60"/>
    <mergeCell ref="L56:L60"/>
    <mergeCell ref="M56:M60"/>
    <mergeCell ref="O56:O60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M61:M65"/>
    <mergeCell ref="O61:O65"/>
    <mergeCell ref="A66:A70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K66:K70"/>
    <mergeCell ref="L66:L70"/>
    <mergeCell ref="M71:M75"/>
    <mergeCell ref="O71:O75"/>
    <mergeCell ref="M66:M70"/>
    <mergeCell ref="O66:O70"/>
    <mergeCell ref="A71:A75"/>
    <mergeCell ref="B71:B75"/>
    <mergeCell ref="C71:C75"/>
    <mergeCell ref="D71:D75"/>
    <mergeCell ref="E71:E75"/>
    <mergeCell ref="F71:F75"/>
    <mergeCell ref="I71:I75"/>
    <mergeCell ref="G71:G75"/>
    <mergeCell ref="H71:H75"/>
    <mergeCell ref="J71:J75"/>
    <mergeCell ref="K71:K75"/>
    <mergeCell ref="L71:L75"/>
    <mergeCell ref="L76:L80"/>
    <mergeCell ref="A76:A80"/>
    <mergeCell ref="B76:B80"/>
    <mergeCell ref="C76:C80"/>
    <mergeCell ref="D76:D80"/>
    <mergeCell ref="E76:E80"/>
    <mergeCell ref="F76:F80"/>
    <mergeCell ref="A2:O2"/>
    <mergeCell ref="A4:A5"/>
    <mergeCell ref="M76:M80"/>
    <mergeCell ref="O76:O80"/>
    <mergeCell ref="A1:O1"/>
    <mergeCell ref="G76:G80"/>
    <mergeCell ref="H76:H80"/>
    <mergeCell ref="I76:I80"/>
    <mergeCell ref="J76:J80"/>
    <mergeCell ref="K76:K8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8" r:id="rId1"/>
  <rowBreaks count="2" manualBreakCount="2">
    <brk id="25" max="255" man="1"/>
    <brk id="5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Normal="70" zoomScaleSheetLayoutView="100" zoomScalePageLayoutView="0" workbookViewId="0" topLeftCell="A1">
      <selection activeCell="A5" sqref="A5:A9"/>
    </sheetView>
  </sheetViews>
  <sheetFormatPr defaultColWidth="11.421875" defaultRowHeight="15"/>
  <cols>
    <col min="1" max="1" width="10.00390625" style="0" customWidth="1"/>
    <col min="2" max="2" width="12.421875" style="0" customWidth="1"/>
    <col min="12" max="12" width="26.140625" style="0" customWidth="1"/>
    <col min="13" max="13" width="23.8515625" style="0" customWidth="1"/>
  </cols>
  <sheetData>
    <row r="1" spans="1:16" ht="20.25" customHeight="1">
      <c r="A1" s="136" t="s">
        <v>322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55"/>
      <c r="O1" s="55"/>
      <c r="P1" s="55"/>
    </row>
    <row r="2" spans="1:13" ht="19.5" customHeight="1" thickBot="1">
      <c r="A2" s="172" t="s">
        <v>299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</row>
    <row r="3" spans="1:13" ht="15.75" thickBot="1">
      <c r="A3" s="201" t="s">
        <v>298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2:13" ht="26.25" thickBot="1">
      <c r="B4" s="108" t="s">
        <v>49</v>
      </c>
      <c r="C4" s="205" t="s">
        <v>274</v>
      </c>
      <c r="D4" s="206"/>
      <c r="E4" s="207"/>
      <c r="F4" s="208" t="s">
        <v>275</v>
      </c>
      <c r="G4" s="206"/>
      <c r="H4" s="209"/>
      <c r="I4" s="205" t="s">
        <v>276</v>
      </c>
      <c r="J4" s="206"/>
      <c r="K4" s="207"/>
      <c r="L4" s="109" t="s">
        <v>277</v>
      </c>
      <c r="M4" s="110" t="s">
        <v>216</v>
      </c>
    </row>
    <row r="5" spans="1:13" ht="40.5">
      <c r="A5" s="204">
        <v>16</v>
      </c>
      <c r="B5" s="211">
        <v>1916</v>
      </c>
      <c r="C5" s="214" t="s">
        <v>278</v>
      </c>
      <c r="D5" s="215"/>
      <c r="E5" s="216"/>
      <c r="F5" s="210"/>
      <c r="G5" s="210"/>
      <c r="H5" s="210"/>
      <c r="I5" s="210"/>
      <c r="J5" s="210"/>
      <c r="K5" s="210"/>
      <c r="L5" s="64" t="s">
        <v>279</v>
      </c>
      <c r="M5" s="226" t="s">
        <v>280</v>
      </c>
    </row>
    <row r="6" spans="1:13" ht="54">
      <c r="A6" s="204"/>
      <c r="B6" s="212"/>
      <c r="C6" s="217"/>
      <c r="D6" s="218"/>
      <c r="E6" s="219"/>
      <c r="F6" s="210"/>
      <c r="G6" s="210"/>
      <c r="H6" s="210"/>
      <c r="I6" s="210"/>
      <c r="J6" s="210"/>
      <c r="K6" s="210"/>
      <c r="L6" s="64" t="s">
        <v>281</v>
      </c>
      <c r="M6" s="226"/>
    </row>
    <row r="7" spans="1:13" ht="40.5">
      <c r="A7" s="204"/>
      <c r="B7" s="212"/>
      <c r="C7" s="217"/>
      <c r="D7" s="218"/>
      <c r="E7" s="219"/>
      <c r="F7" s="210"/>
      <c r="G7" s="210"/>
      <c r="H7" s="210"/>
      <c r="I7" s="210"/>
      <c r="J7" s="210"/>
      <c r="K7" s="210"/>
      <c r="L7" s="64" t="s">
        <v>282</v>
      </c>
      <c r="M7" s="226"/>
    </row>
    <row r="8" spans="1:13" ht="40.5">
      <c r="A8" s="204"/>
      <c r="B8" s="212"/>
      <c r="C8" s="217"/>
      <c r="D8" s="218"/>
      <c r="E8" s="219"/>
      <c r="F8" s="210"/>
      <c r="G8" s="210"/>
      <c r="H8" s="210"/>
      <c r="I8" s="210"/>
      <c r="J8" s="210"/>
      <c r="K8" s="210"/>
      <c r="L8" s="64" t="s">
        <v>283</v>
      </c>
      <c r="M8" s="226"/>
    </row>
    <row r="9" spans="1:13" ht="15">
      <c r="A9" s="204"/>
      <c r="B9" s="213"/>
      <c r="C9" s="220"/>
      <c r="D9" s="221"/>
      <c r="E9" s="222"/>
      <c r="F9" s="210"/>
      <c r="G9" s="210"/>
      <c r="H9" s="210"/>
      <c r="I9" s="210"/>
      <c r="J9" s="210"/>
      <c r="K9" s="210"/>
      <c r="L9" s="64" t="s">
        <v>284</v>
      </c>
      <c r="M9" s="226"/>
    </row>
    <row r="10" spans="1:13" ht="40.5">
      <c r="A10" s="204">
        <v>17</v>
      </c>
      <c r="B10" s="211">
        <v>1917</v>
      </c>
      <c r="C10" s="210"/>
      <c r="D10" s="210"/>
      <c r="E10" s="210"/>
      <c r="F10" s="214" t="s">
        <v>285</v>
      </c>
      <c r="G10" s="215"/>
      <c r="H10" s="216"/>
      <c r="I10" s="210"/>
      <c r="J10" s="210"/>
      <c r="K10" s="210"/>
      <c r="L10" s="64" t="s">
        <v>286</v>
      </c>
      <c r="M10" s="226" t="s">
        <v>287</v>
      </c>
    </row>
    <row r="11" spans="1:13" ht="54">
      <c r="A11" s="204"/>
      <c r="B11" s="212"/>
      <c r="C11" s="210"/>
      <c r="D11" s="210"/>
      <c r="E11" s="210"/>
      <c r="F11" s="217"/>
      <c r="G11" s="218"/>
      <c r="H11" s="219"/>
      <c r="I11" s="210"/>
      <c r="J11" s="210"/>
      <c r="K11" s="210"/>
      <c r="L11" s="64" t="s">
        <v>288</v>
      </c>
      <c r="M11" s="226"/>
    </row>
    <row r="12" spans="1:13" ht="40.5">
      <c r="A12" s="204"/>
      <c r="B12" s="212"/>
      <c r="C12" s="210"/>
      <c r="D12" s="210"/>
      <c r="E12" s="210"/>
      <c r="F12" s="217"/>
      <c r="G12" s="218"/>
      <c r="H12" s="219"/>
      <c r="I12" s="210"/>
      <c r="J12" s="210"/>
      <c r="K12" s="210"/>
      <c r="L12" s="64" t="s">
        <v>282</v>
      </c>
      <c r="M12" s="226"/>
    </row>
    <row r="13" spans="1:13" ht="40.5">
      <c r="A13" s="204"/>
      <c r="B13" s="212"/>
      <c r="C13" s="210"/>
      <c r="D13" s="210"/>
      <c r="E13" s="210"/>
      <c r="F13" s="217"/>
      <c r="G13" s="218"/>
      <c r="H13" s="219"/>
      <c r="I13" s="210"/>
      <c r="J13" s="210"/>
      <c r="K13" s="210"/>
      <c r="L13" s="64" t="s">
        <v>283</v>
      </c>
      <c r="M13" s="226"/>
    </row>
    <row r="14" spans="1:13" ht="15">
      <c r="A14" s="204"/>
      <c r="B14" s="213"/>
      <c r="C14" s="210"/>
      <c r="D14" s="210"/>
      <c r="E14" s="210"/>
      <c r="F14" s="220"/>
      <c r="G14" s="221"/>
      <c r="H14" s="222"/>
      <c r="I14" s="210"/>
      <c r="J14" s="210"/>
      <c r="K14" s="210"/>
      <c r="L14" s="64" t="s">
        <v>289</v>
      </c>
      <c r="M14" s="226"/>
    </row>
    <row r="15" spans="1:13" ht="40.5">
      <c r="A15" s="204">
        <v>18</v>
      </c>
      <c r="B15" s="211">
        <v>1918</v>
      </c>
      <c r="C15" s="210"/>
      <c r="D15" s="210"/>
      <c r="E15" s="210"/>
      <c r="F15" s="210"/>
      <c r="G15" s="210"/>
      <c r="H15" s="210"/>
      <c r="I15" s="214" t="s">
        <v>290</v>
      </c>
      <c r="J15" s="215"/>
      <c r="K15" s="216"/>
      <c r="L15" s="64" t="s">
        <v>291</v>
      </c>
      <c r="M15" s="223" t="s">
        <v>292</v>
      </c>
    </row>
    <row r="16" spans="1:13" ht="27">
      <c r="A16" s="204"/>
      <c r="B16" s="212"/>
      <c r="C16" s="210"/>
      <c r="D16" s="210"/>
      <c r="E16" s="210"/>
      <c r="F16" s="210"/>
      <c r="G16" s="210"/>
      <c r="H16" s="210"/>
      <c r="I16" s="217"/>
      <c r="J16" s="218"/>
      <c r="K16" s="219"/>
      <c r="L16" s="64" t="s">
        <v>293</v>
      </c>
      <c r="M16" s="224"/>
    </row>
    <row r="17" spans="1:13" ht="40.5">
      <c r="A17" s="204"/>
      <c r="B17" s="212"/>
      <c r="C17" s="210"/>
      <c r="D17" s="210"/>
      <c r="E17" s="210"/>
      <c r="F17" s="210"/>
      <c r="G17" s="210"/>
      <c r="H17" s="210"/>
      <c r="I17" s="217"/>
      <c r="J17" s="218"/>
      <c r="K17" s="219"/>
      <c r="L17" s="64" t="s">
        <v>282</v>
      </c>
      <c r="M17" s="224"/>
    </row>
    <row r="18" spans="1:13" ht="40.5">
      <c r="A18" s="204"/>
      <c r="B18" s="212"/>
      <c r="C18" s="210"/>
      <c r="D18" s="210"/>
      <c r="E18" s="210"/>
      <c r="F18" s="210"/>
      <c r="G18" s="210"/>
      <c r="H18" s="210"/>
      <c r="I18" s="217"/>
      <c r="J18" s="218"/>
      <c r="K18" s="219"/>
      <c r="L18" s="64" t="s">
        <v>283</v>
      </c>
      <c r="M18" s="224"/>
    </row>
    <row r="19" spans="1:13" ht="15">
      <c r="A19" s="204"/>
      <c r="B19" s="213"/>
      <c r="C19" s="210"/>
      <c r="D19" s="210"/>
      <c r="E19" s="210"/>
      <c r="F19" s="210"/>
      <c r="G19" s="210"/>
      <c r="H19" s="210"/>
      <c r="I19" s="220"/>
      <c r="J19" s="221"/>
      <c r="K19" s="222"/>
      <c r="L19" s="64" t="s">
        <v>294</v>
      </c>
      <c r="M19" s="225"/>
    </row>
    <row r="20" spans="1:13" ht="15">
      <c r="A20" s="204">
        <v>19</v>
      </c>
      <c r="B20" s="211">
        <v>1919</v>
      </c>
      <c r="C20" s="214" t="s">
        <v>327</v>
      </c>
      <c r="D20" s="215"/>
      <c r="E20" s="216"/>
      <c r="F20" s="214"/>
      <c r="G20" s="215"/>
      <c r="H20" s="216"/>
      <c r="I20" s="214"/>
      <c r="J20" s="215"/>
      <c r="K20" s="216"/>
      <c r="L20" s="64" t="s">
        <v>295</v>
      </c>
      <c r="M20" s="226" t="s">
        <v>296</v>
      </c>
    </row>
    <row r="21" spans="1:13" ht="27">
      <c r="A21" s="204"/>
      <c r="B21" s="212"/>
      <c r="C21" s="217"/>
      <c r="D21" s="218"/>
      <c r="E21" s="219"/>
      <c r="F21" s="217"/>
      <c r="G21" s="218"/>
      <c r="H21" s="219"/>
      <c r="I21" s="217"/>
      <c r="J21" s="218"/>
      <c r="K21" s="219"/>
      <c r="L21" s="64" t="s">
        <v>293</v>
      </c>
      <c r="M21" s="226"/>
    </row>
    <row r="22" spans="1:13" ht="40.5">
      <c r="A22" s="204"/>
      <c r="B22" s="212"/>
      <c r="C22" s="217"/>
      <c r="D22" s="218"/>
      <c r="E22" s="219"/>
      <c r="F22" s="217"/>
      <c r="G22" s="218"/>
      <c r="H22" s="219"/>
      <c r="I22" s="217"/>
      <c r="J22" s="218"/>
      <c r="K22" s="219"/>
      <c r="L22" s="64" t="s">
        <v>282</v>
      </c>
      <c r="M22" s="226"/>
    </row>
    <row r="23" spans="1:13" ht="40.5">
      <c r="A23" s="204"/>
      <c r="B23" s="212"/>
      <c r="C23" s="217"/>
      <c r="D23" s="218"/>
      <c r="E23" s="219"/>
      <c r="F23" s="217"/>
      <c r="G23" s="218"/>
      <c r="H23" s="219"/>
      <c r="I23" s="217"/>
      <c r="J23" s="218"/>
      <c r="K23" s="219"/>
      <c r="L23" s="64" t="s">
        <v>283</v>
      </c>
      <c r="M23" s="226"/>
    </row>
    <row r="24" spans="1:13" ht="15">
      <c r="A24" s="204"/>
      <c r="B24" s="213"/>
      <c r="C24" s="220"/>
      <c r="D24" s="221"/>
      <c r="E24" s="222"/>
      <c r="F24" s="220"/>
      <c r="G24" s="221"/>
      <c r="H24" s="222"/>
      <c r="I24" s="220"/>
      <c r="J24" s="221"/>
      <c r="K24" s="222"/>
      <c r="L24" s="64" t="s">
        <v>297</v>
      </c>
      <c r="M24" s="226"/>
    </row>
  </sheetData>
  <sheetProtection/>
  <mergeCells count="30">
    <mergeCell ref="M20:M24"/>
    <mergeCell ref="M5:M9"/>
    <mergeCell ref="B10:B14"/>
    <mergeCell ref="C10:E14"/>
    <mergeCell ref="F10:H14"/>
    <mergeCell ref="I10:K14"/>
    <mergeCell ref="M10:M14"/>
    <mergeCell ref="B5:B9"/>
    <mergeCell ref="C5:E9"/>
    <mergeCell ref="F5:H9"/>
    <mergeCell ref="A20:A24"/>
    <mergeCell ref="B15:B19"/>
    <mergeCell ref="C15:E19"/>
    <mergeCell ref="F15:H19"/>
    <mergeCell ref="I15:K19"/>
    <mergeCell ref="M15:M19"/>
    <mergeCell ref="B20:B24"/>
    <mergeCell ref="C20:E24"/>
    <mergeCell ref="F20:H24"/>
    <mergeCell ref="I20:K24"/>
    <mergeCell ref="A2:M2"/>
    <mergeCell ref="A1:M1"/>
    <mergeCell ref="A3:M3"/>
    <mergeCell ref="A5:A9"/>
    <mergeCell ref="A10:A14"/>
    <mergeCell ref="A15:A19"/>
    <mergeCell ref="C4:E4"/>
    <mergeCell ref="F4:H4"/>
    <mergeCell ref="I4:K4"/>
    <mergeCell ref="I5:K9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C7" sqref="C7:C8"/>
    </sheetView>
  </sheetViews>
  <sheetFormatPr defaultColWidth="11.421875" defaultRowHeight="15"/>
  <cols>
    <col min="2" max="2" width="69.421875" style="0" customWidth="1"/>
    <col min="4" max="4" width="17.57421875" style="63" bestFit="1" customWidth="1"/>
  </cols>
  <sheetData>
    <row r="1" spans="1:4" ht="19.5" customHeight="1">
      <c r="A1" s="229" t="s">
        <v>79</v>
      </c>
      <c r="B1" s="230"/>
      <c r="C1" s="230"/>
      <c r="D1" s="231"/>
    </row>
    <row r="2" spans="1:8" ht="20.25" customHeight="1" thickBot="1">
      <c r="A2" s="159" t="s">
        <v>325</v>
      </c>
      <c r="B2" s="160"/>
      <c r="C2" s="160"/>
      <c r="D2" s="161"/>
      <c r="E2" s="47"/>
      <c r="F2" s="47"/>
      <c r="G2" s="47"/>
      <c r="H2" s="47"/>
    </row>
    <row r="3" spans="1:8" ht="15.75" thickBot="1">
      <c r="A3" s="233" t="s">
        <v>316</v>
      </c>
      <c r="B3" s="233"/>
      <c r="C3" s="233"/>
      <c r="D3" s="233"/>
      <c r="E3" s="47"/>
      <c r="F3" s="47"/>
      <c r="G3" s="47"/>
      <c r="H3" s="47"/>
    </row>
    <row r="4" spans="1:4" ht="15.75" thickBot="1">
      <c r="A4" s="108" t="s">
        <v>30</v>
      </c>
      <c r="B4" s="125" t="s">
        <v>91</v>
      </c>
      <c r="C4" s="86" t="s">
        <v>92</v>
      </c>
      <c r="D4" s="126" t="s">
        <v>93</v>
      </c>
    </row>
    <row r="5" spans="1:4" ht="15">
      <c r="A5" s="234">
        <v>1</v>
      </c>
      <c r="B5" s="232" t="s">
        <v>94</v>
      </c>
      <c r="C5" s="234" t="s">
        <v>95</v>
      </c>
      <c r="D5" s="235">
        <v>350000</v>
      </c>
    </row>
    <row r="6" spans="1:4" ht="53.25" customHeight="1">
      <c r="A6" s="145"/>
      <c r="B6" s="228"/>
      <c r="C6" s="145"/>
      <c r="D6" s="227"/>
    </row>
    <row r="7" spans="1:4" ht="15">
      <c r="A7" s="145">
        <v>2</v>
      </c>
      <c r="B7" s="228" t="s">
        <v>96</v>
      </c>
      <c r="C7" s="145" t="s">
        <v>95</v>
      </c>
      <c r="D7" s="227">
        <v>650000</v>
      </c>
    </row>
    <row r="8" spans="1:4" ht="48" customHeight="1">
      <c r="A8" s="145"/>
      <c r="B8" s="228"/>
      <c r="C8" s="145"/>
      <c r="D8" s="227"/>
    </row>
    <row r="9" spans="1:4" ht="15">
      <c r="A9" s="145">
        <v>3</v>
      </c>
      <c r="B9" s="228" t="s">
        <v>97</v>
      </c>
      <c r="C9" s="145" t="s">
        <v>95</v>
      </c>
      <c r="D9" s="227">
        <v>800000</v>
      </c>
    </row>
    <row r="10" spans="1:4" ht="48" customHeight="1">
      <c r="A10" s="145"/>
      <c r="B10" s="228"/>
      <c r="C10" s="145"/>
      <c r="D10" s="227"/>
    </row>
    <row r="11" spans="1:4" ht="15">
      <c r="A11" s="145">
        <v>4</v>
      </c>
      <c r="B11" s="228" t="s">
        <v>98</v>
      </c>
      <c r="C11" s="145" t="s">
        <v>99</v>
      </c>
      <c r="D11" s="227">
        <v>400</v>
      </c>
    </row>
    <row r="12" spans="1:4" ht="49.5" customHeight="1">
      <c r="A12" s="145"/>
      <c r="B12" s="228"/>
      <c r="C12" s="145"/>
      <c r="D12" s="227"/>
    </row>
    <row r="13" spans="1:4" ht="15">
      <c r="A13" s="145">
        <v>5</v>
      </c>
      <c r="B13" s="228" t="s">
        <v>100</v>
      </c>
      <c r="C13" s="145" t="s">
        <v>99</v>
      </c>
      <c r="D13" s="227">
        <v>400</v>
      </c>
    </row>
    <row r="14" spans="1:4" ht="51" customHeight="1">
      <c r="A14" s="145"/>
      <c r="B14" s="228"/>
      <c r="C14" s="145"/>
      <c r="D14" s="227"/>
    </row>
    <row r="15" spans="1:4" ht="54" customHeight="1">
      <c r="A15" s="80">
        <v>6</v>
      </c>
      <c r="B15" s="111" t="s">
        <v>101</v>
      </c>
      <c r="C15" s="80" t="s">
        <v>95</v>
      </c>
      <c r="D15" s="112">
        <v>10000</v>
      </c>
    </row>
    <row r="16" spans="3:4" ht="15">
      <c r="C16" s="48"/>
      <c r="D16" s="62"/>
    </row>
  </sheetData>
  <sheetProtection/>
  <mergeCells count="23">
    <mergeCell ref="A1:D1"/>
    <mergeCell ref="A2:D2"/>
    <mergeCell ref="B5:B6"/>
    <mergeCell ref="A7:A8"/>
    <mergeCell ref="B7:B8"/>
    <mergeCell ref="A3:D3"/>
    <mergeCell ref="A5:A6"/>
    <mergeCell ref="C5:C6"/>
    <mergeCell ref="D5:D6"/>
    <mergeCell ref="A9:A10"/>
    <mergeCell ref="B9:B10"/>
    <mergeCell ref="A11:A12"/>
    <mergeCell ref="B11:B12"/>
    <mergeCell ref="A13:A14"/>
    <mergeCell ref="B13:B14"/>
    <mergeCell ref="C13:C14"/>
    <mergeCell ref="D13:D14"/>
    <mergeCell ref="C7:C8"/>
    <mergeCell ref="D7:D8"/>
    <mergeCell ref="C9:C10"/>
    <mergeCell ref="D9:D10"/>
    <mergeCell ref="D11:D12"/>
    <mergeCell ref="C11:C12"/>
  </mergeCells>
  <printOptions/>
  <pageMargins left="0.7" right="0.7" top="0.75" bottom="0.75" header="0.3" footer="0.3"/>
  <pageSetup horizontalDpi="600" verticalDpi="600" orientation="portrait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zoomScalePageLayoutView="0" workbookViewId="0" topLeftCell="A1">
      <selection activeCell="A1" sqref="A1:IV2"/>
    </sheetView>
  </sheetViews>
  <sheetFormatPr defaultColWidth="11.421875" defaultRowHeight="15"/>
  <cols>
    <col min="1" max="4" width="5.7109375" style="1" customWidth="1"/>
    <col min="5" max="5" width="40.57421875" style="1" customWidth="1"/>
    <col min="6" max="6" width="14.28125" style="1" bestFit="1" customWidth="1"/>
    <col min="7" max="7" width="11.140625" style="1" customWidth="1"/>
    <col min="8" max="8" width="15.421875" style="1" customWidth="1"/>
    <col min="9" max="10" width="11.421875" style="1" customWidth="1"/>
    <col min="11" max="16384" width="11.421875" style="1" customWidth="1"/>
  </cols>
  <sheetData>
    <row r="1" spans="1:8" ht="20.25" customHeight="1">
      <c r="A1" s="243" t="s">
        <v>79</v>
      </c>
      <c r="B1" s="244"/>
      <c r="C1" s="244"/>
      <c r="D1" s="244"/>
      <c r="E1" s="244"/>
      <c r="F1" s="244"/>
      <c r="G1" s="244"/>
      <c r="H1" s="245"/>
    </row>
    <row r="2" spans="1:8" ht="19.5" customHeight="1" thickBot="1">
      <c r="A2" s="246" t="s">
        <v>299</v>
      </c>
      <c r="B2" s="247"/>
      <c r="C2" s="247"/>
      <c r="D2" s="247"/>
      <c r="E2" s="247"/>
      <c r="F2" s="247"/>
      <c r="G2" s="247"/>
      <c r="H2" s="248"/>
    </row>
    <row r="3" spans="1:8" ht="13.5">
      <c r="A3" s="249" t="s">
        <v>44</v>
      </c>
      <c r="B3" s="249" t="s">
        <v>34</v>
      </c>
      <c r="C3" s="249" t="s">
        <v>35</v>
      </c>
      <c r="D3" s="249" t="s">
        <v>36</v>
      </c>
      <c r="E3" s="252"/>
      <c r="F3" s="253"/>
      <c r="G3" s="253"/>
      <c r="H3" s="254"/>
    </row>
    <row r="4" spans="1:8" ht="13.5">
      <c r="A4" s="250"/>
      <c r="B4" s="250"/>
      <c r="C4" s="250"/>
      <c r="D4" s="250"/>
      <c r="E4" s="236" t="s">
        <v>45</v>
      </c>
      <c r="F4" s="236"/>
      <c r="G4" s="236"/>
      <c r="H4" s="236"/>
    </row>
    <row r="5" spans="1:8" ht="13.5">
      <c r="A5" s="250"/>
      <c r="B5" s="250"/>
      <c r="C5" s="250"/>
      <c r="D5" s="250"/>
      <c r="E5" s="236" t="s">
        <v>87</v>
      </c>
      <c r="F5" s="236"/>
      <c r="G5" s="236"/>
      <c r="H5" s="236"/>
    </row>
    <row r="6" spans="1:8" ht="13.5">
      <c r="A6" s="250"/>
      <c r="B6" s="250"/>
      <c r="C6" s="250"/>
      <c r="D6" s="250"/>
      <c r="E6" s="236"/>
      <c r="F6" s="236"/>
      <c r="G6" s="236"/>
      <c r="H6" s="236"/>
    </row>
    <row r="7" spans="1:8" ht="20.25" customHeight="1" thickBot="1">
      <c r="A7" s="251"/>
      <c r="B7" s="251"/>
      <c r="C7" s="251" t="s">
        <v>37</v>
      </c>
      <c r="D7" s="251" t="s">
        <v>38</v>
      </c>
      <c r="E7" s="237"/>
      <c r="F7" s="238"/>
      <c r="G7" s="238"/>
      <c r="H7" s="239"/>
    </row>
    <row r="8" spans="1:8" ht="28.5" customHeight="1" thickBot="1">
      <c r="A8" s="240" t="s">
        <v>39</v>
      </c>
      <c r="B8" s="241"/>
      <c r="C8" s="241"/>
      <c r="D8" s="242"/>
      <c r="E8" s="113" t="s">
        <v>44</v>
      </c>
      <c r="F8" s="114" t="s">
        <v>64</v>
      </c>
      <c r="G8" s="113" t="s">
        <v>35</v>
      </c>
      <c r="H8" s="115" t="s">
        <v>80</v>
      </c>
    </row>
    <row r="9" spans="1:8" ht="19.5" customHeight="1">
      <c r="A9" s="16">
        <v>1</v>
      </c>
      <c r="B9" s="16">
        <v>0</v>
      </c>
      <c r="C9" s="16">
        <v>1</v>
      </c>
      <c r="D9" s="16">
        <v>1</v>
      </c>
      <c r="E9" s="16" t="s">
        <v>40</v>
      </c>
      <c r="F9" s="16" t="s">
        <v>42</v>
      </c>
      <c r="G9" s="16">
        <v>1</v>
      </c>
      <c r="H9" s="76">
        <v>52274.200000000004</v>
      </c>
    </row>
    <row r="10" spans="1:8" ht="19.5" customHeight="1">
      <c r="A10" s="16">
        <v>1</v>
      </c>
      <c r="B10" s="16">
        <v>0</v>
      </c>
      <c r="C10" s="16">
        <v>2</v>
      </c>
      <c r="D10" s="16">
        <v>1</v>
      </c>
      <c r="E10" s="16" t="s">
        <v>40</v>
      </c>
      <c r="F10" s="16" t="s">
        <v>42</v>
      </c>
      <c r="G10" s="17">
        <v>2</v>
      </c>
      <c r="H10" s="76">
        <v>39240.3</v>
      </c>
    </row>
    <row r="11" spans="1:8" ht="19.5" customHeight="1">
      <c r="A11" s="16">
        <v>1</v>
      </c>
      <c r="B11" s="16">
        <v>0</v>
      </c>
      <c r="C11" s="16">
        <v>3</v>
      </c>
      <c r="D11" s="16">
        <v>1</v>
      </c>
      <c r="E11" s="16" t="s">
        <v>40</v>
      </c>
      <c r="F11" s="16" t="s">
        <v>42</v>
      </c>
      <c r="G11" s="17">
        <v>3</v>
      </c>
      <c r="H11" s="76">
        <v>19753.800000000003</v>
      </c>
    </row>
    <row r="12" spans="1:8" ht="19.5" customHeight="1" thickBot="1">
      <c r="A12" s="18">
        <v>1</v>
      </c>
      <c r="B12" s="18">
        <v>0</v>
      </c>
      <c r="C12" s="18">
        <v>4</v>
      </c>
      <c r="D12" s="18">
        <v>1</v>
      </c>
      <c r="E12" s="18" t="s">
        <v>40</v>
      </c>
      <c r="F12" s="18" t="s">
        <v>42</v>
      </c>
      <c r="G12" s="19">
        <v>4</v>
      </c>
      <c r="H12" s="77">
        <v>9057.400000000001</v>
      </c>
    </row>
    <row r="13" spans="1:8" ht="19.5" customHeight="1" thickTop="1">
      <c r="A13" s="20">
        <v>1</v>
      </c>
      <c r="B13" s="20">
        <v>1</v>
      </c>
      <c r="C13" s="20">
        <v>1</v>
      </c>
      <c r="D13" s="20">
        <v>1</v>
      </c>
      <c r="E13" s="20" t="s">
        <v>40</v>
      </c>
      <c r="F13" s="20" t="s">
        <v>1</v>
      </c>
      <c r="G13" s="20">
        <v>1</v>
      </c>
      <c r="H13" s="78">
        <v>52274.200000000004</v>
      </c>
    </row>
    <row r="14" spans="1:8" ht="19.5" customHeight="1">
      <c r="A14" s="16">
        <v>1</v>
      </c>
      <c r="B14" s="16">
        <v>1</v>
      </c>
      <c r="C14" s="16">
        <v>2</v>
      </c>
      <c r="D14" s="16">
        <v>1</v>
      </c>
      <c r="E14" s="16" t="s">
        <v>40</v>
      </c>
      <c r="F14" s="16" t="s">
        <v>1</v>
      </c>
      <c r="G14" s="17">
        <v>2</v>
      </c>
      <c r="H14" s="76">
        <v>39240.3</v>
      </c>
    </row>
    <row r="15" spans="1:8" ht="19.5" customHeight="1">
      <c r="A15" s="16">
        <v>1</v>
      </c>
      <c r="B15" s="16">
        <v>1</v>
      </c>
      <c r="C15" s="16">
        <v>3</v>
      </c>
      <c r="D15" s="16">
        <v>1</v>
      </c>
      <c r="E15" s="16" t="s">
        <v>40</v>
      </c>
      <c r="F15" s="16" t="s">
        <v>1</v>
      </c>
      <c r="G15" s="17">
        <v>3</v>
      </c>
      <c r="H15" s="76">
        <v>19753.800000000003</v>
      </c>
    </row>
    <row r="16" spans="1:8" ht="19.5" customHeight="1" thickBot="1">
      <c r="A16" s="18">
        <v>1</v>
      </c>
      <c r="B16" s="18">
        <v>1</v>
      </c>
      <c r="C16" s="18">
        <v>4</v>
      </c>
      <c r="D16" s="18">
        <v>1</v>
      </c>
      <c r="E16" s="18" t="s">
        <v>40</v>
      </c>
      <c r="F16" s="18" t="s">
        <v>1</v>
      </c>
      <c r="G16" s="19">
        <v>4</v>
      </c>
      <c r="H16" s="77">
        <v>9057.400000000001</v>
      </c>
    </row>
    <row r="17" spans="1:8" ht="19.5" customHeight="1" thickTop="1">
      <c r="A17" s="20">
        <v>1</v>
      </c>
      <c r="B17" s="20">
        <v>2</v>
      </c>
      <c r="C17" s="20">
        <v>1</v>
      </c>
      <c r="D17" s="20">
        <v>1</v>
      </c>
      <c r="E17" s="21" t="s">
        <v>40</v>
      </c>
      <c r="F17" s="20" t="s">
        <v>2</v>
      </c>
      <c r="G17" s="21">
        <v>1</v>
      </c>
      <c r="H17" s="78">
        <v>52274.200000000004</v>
      </c>
    </row>
    <row r="18" spans="1:8" ht="19.5" customHeight="1">
      <c r="A18" s="16">
        <v>1</v>
      </c>
      <c r="B18" s="16">
        <v>2</v>
      </c>
      <c r="C18" s="16">
        <v>2</v>
      </c>
      <c r="D18" s="16">
        <v>1</v>
      </c>
      <c r="E18" s="17" t="s">
        <v>40</v>
      </c>
      <c r="F18" s="16" t="s">
        <v>2</v>
      </c>
      <c r="G18" s="17">
        <v>2</v>
      </c>
      <c r="H18" s="76">
        <v>39240.3</v>
      </c>
    </row>
    <row r="19" spans="1:8" ht="19.5" customHeight="1">
      <c r="A19" s="16">
        <v>1</v>
      </c>
      <c r="B19" s="16">
        <v>2</v>
      </c>
      <c r="C19" s="16">
        <v>3</v>
      </c>
      <c r="D19" s="16">
        <v>1</v>
      </c>
      <c r="E19" s="17" t="s">
        <v>40</v>
      </c>
      <c r="F19" s="16" t="s">
        <v>2</v>
      </c>
      <c r="G19" s="17">
        <v>3</v>
      </c>
      <c r="H19" s="76">
        <v>19753.800000000003</v>
      </c>
    </row>
    <row r="20" spans="1:8" ht="19.5" customHeight="1" thickBot="1">
      <c r="A20" s="18">
        <v>1</v>
      </c>
      <c r="B20" s="18">
        <v>2</v>
      </c>
      <c r="C20" s="18">
        <v>4</v>
      </c>
      <c r="D20" s="18">
        <v>1</v>
      </c>
      <c r="E20" s="19" t="s">
        <v>40</v>
      </c>
      <c r="F20" s="18" t="s">
        <v>2</v>
      </c>
      <c r="G20" s="19">
        <v>4</v>
      </c>
      <c r="H20" s="77">
        <v>9057.400000000001</v>
      </c>
    </row>
    <row r="21" spans="1:8" ht="19.5" customHeight="1" thickTop="1">
      <c r="A21" s="20">
        <v>2</v>
      </c>
      <c r="B21" s="20">
        <v>0</v>
      </c>
      <c r="C21" s="20">
        <v>1</v>
      </c>
      <c r="D21" s="20">
        <v>1</v>
      </c>
      <c r="E21" s="21" t="s">
        <v>41</v>
      </c>
      <c r="F21" s="20" t="s">
        <v>42</v>
      </c>
      <c r="G21" s="21">
        <v>1</v>
      </c>
      <c r="H21" s="78">
        <v>36591.5</v>
      </c>
    </row>
    <row r="22" spans="1:8" ht="19.5" customHeight="1">
      <c r="A22" s="16">
        <v>2</v>
      </c>
      <c r="B22" s="16">
        <v>0</v>
      </c>
      <c r="C22" s="16">
        <v>2</v>
      </c>
      <c r="D22" s="16">
        <v>1</v>
      </c>
      <c r="E22" s="17" t="s">
        <v>41</v>
      </c>
      <c r="F22" s="16" t="s">
        <v>42</v>
      </c>
      <c r="G22" s="17">
        <v>2</v>
      </c>
      <c r="H22" s="76">
        <v>27468.100000000002</v>
      </c>
    </row>
    <row r="23" spans="1:8" ht="19.5" customHeight="1">
      <c r="A23" s="16">
        <v>2</v>
      </c>
      <c r="B23" s="16">
        <v>0</v>
      </c>
      <c r="C23" s="16">
        <v>3</v>
      </c>
      <c r="D23" s="16">
        <v>1</v>
      </c>
      <c r="E23" s="17" t="s">
        <v>41</v>
      </c>
      <c r="F23" s="16" t="s">
        <v>42</v>
      </c>
      <c r="G23" s="17">
        <v>3</v>
      </c>
      <c r="H23" s="76">
        <v>13827.000000000002</v>
      </c>
    </row>
    <row r="24" spans="1:8" ht="19.5" customHeight="1" thickBot="1">
      <c r="A24" s="18">
        <v>2</v>
      </c>
      <c r="B24" s="18">
        <v>0</v>
      </c>
      <c r="C24" s="18">
        <v>4</v>
      </c>
      <c r="D24" s="18">
        <v>1</v>
      </c>
      <c r="E24" s="19" t="s">
        <v>41</v>
      </c>
      <c r="F24" s="18" t="s">
        <v>42</v>
      </c>
      <c r="G24" s="19">
        <v>4</v>
      </c>
      <c r="H24" s="77">
        <v>6340.400000000001</v>
      </c>
    </row>
    <row r="25" spans="1:8" ht="19.5" customHeight="1" thickTop="1">
      <c r="A25" s="20">
        <v>2</v>
      </c>
      <c r="B25" s="20">
        <v>1</v>
      </c>
      <c r="C25" s="20">
        <v>1</v>
      </c>
      <c r="D25" s="20">
        <v>1</v>
      </c>
      <c r="E25" s="21" t="s">
        <v>41</v>
      </c>
      <c r="F25" s="20" t="s">
        <v>1</v>
      </c>
      <c r="G25" s="21">
        <v>1</v>
      </c>
      <c r="H25" s="78">
        <v>36591.5</v>
      </c>
    </row>
    <row r="26" spans="1:8" ht="19.5" customHeight="1">
      <c r="A26" s="16">
        <v>2</v>
      </c>
      <c r="B26" s="16">
        <v>1</v>
      </c>
      <c r="C26" s="16">
        <v>2</v>
      </c>
      <c r="D26" s="16">
        <v>1</v>
      </c>
      <c r="E26" s="17" t="s">
        <v>41</v>
      </c>
      <c r="F26" s="16" t="s">
        <v>1</v>
      </c>
      <c r="G26" s="17">
        <v>2</v>
      </c>
      <c r="H26" s="76">
        <v>27468.100000000002</v>
      </c>
    </row>
    <row r="27" spans="1:8" ht="19.5" customHeight="1">
      <c r="A27" s="16">
        <v>2</v>
      </c>
      <c r="B27" s="16">
        <v>1</v>
      </c>
      <c r="C27" s="16">
        <v>3</v>
      </c>
      <c r="D27" s="16">
        <v>1</v>
      </c>
      <c r="E27" s="17" t="s">
        <v>41</v>
      </c>
      <c r="F27" s="16" t="s">
        <v>1</v>
      </c>
      <c r="G27" s="17">
        <v>3</v>
      </c>
      <c r="H27" s="76">
        <v>13827.000000000002</v>
      </c>
    </row>
    <row r="28" spans="1:8" ht="19.5" customHeight="1" thickBot="1">
      <c r="A28" s="18">
        <v>2</v>
      </c>
      <c r="B28" s="18">
        <v>1</v>
      </c>
      <c r="C28" s="18">
        <v>4</v>
      </c>
      <c r="D28" s="18">
        <v>1</v>
      </c>
      <c r="E28" s="19" t="s">
        <v>41</v>
      </c>
      <c r="F28" s="18" t="s">
        <v>1</v>
      </c>
      <c r="G28" s="19">
        <v>4</v>
      </c>
      <c r="H28" s="77">
        <v>6340.400000000001</v>
      </c>
    </row>
    <row r="29" spans="1:8" ht="19.5" customHeight="1" thickTop="1">
      <c r="A29" s="20">
        <v>3</v>
      </c>
      <c r="B29" s="20">
        <v>0</v>
      </c>
      <c r="C29" s="20">
        <v>1</v>
      </c>
      <c r="D29" s="20">
        <v>1</v>
      </c>
      <c r="E29" s="21" t="s">
        <v>63</v>
      </c>
      <c r="F29" s="20" t="s">
        <v>42</v>
      </c>
      <c r="G29" s="21">
        <v>1</v>
      </c>
      <c r="H29" s="78">
        <v>60000</v>
      </c>
    </row>
    <row r="30" spans="1:8" ht="19.5" customHeight="1">
      <c r="A30" s="16">
        <v>3</v>
      </c>
      <c r="B30" s="16">
        <v>0</v>
      </c>
      <c r="C30" s="16">
        <v>2</v>
      </c>
      <c r="D30" s="16">
        <v>1</v>
      </c>
      <c r="E30" s="17" t="s">
        <v>63</v>
      </c>
      <c r="F30" s="16" t="s">
        <v>42</v>
      </c>
      <c r="G30" s="17">
        <v>2</v>
      </c>
      <c r="H30" s="76">
        <v>48013</v>
      </c>
    </row>
    <row r="31" spans="1:9" ht="19.5" customHeight="1" thickBot="1">
      <c r="A31" s="18">
        <v>3</v>
      </c>
      <c r="B31" s="18">
        <v>0</v>
      </c>
      <c r="C31" s="18">
        <v>3</v>
      </c>
      <c r="D31" s="18">
        <v>1</v>
      </c>
      <c r="E31" s="19" t="s">
        <v>63</v>
      </c>
      <c r="F31" s="18" t="s">
        <v>42</v>
      </c>
      <c r="G31" s="19">
        <v>3</v>
      </c>
      <c r="H31" s="77">
        <v>38013</v>
      </c>
      <c r="I31" s="1" t="s">
        <v>43</v>
      </c>
    </row>
    <row r="32" spans="1:8" ht="19.5" customHeight="1" thickTop="1">
      <c r="A32" s="20">
        <v>4</v>
      </c>
      <c r="B32" s="20">
        <v>1</v>
      </c>
      <c r="C32" s="20">
        <v>1</v>
      </c>
      <c r="D32" s="20">
        <v>1</v>
      </c>
      <c r="E32" s="21" t="s">
        <v>63</v>
      </c>
      <c r="F32" s="20" t="s">
        <v>1</v>
      </c>
      <c r="G32" s="21">
        <v>1</v>
      </c>
      <c r="H32" s="78">
        <v>60000</v>
      </c>
    </row>
    <row r="33" spans="1:8" ht="19.5" customHeight="1">
      <c r="A33" s="16">
        <v>3</v>
      </c>
      <c r="B33" s="16">
        <v>0</v>
      </c>
      <c r="C33" s="16">
        <v>2</v>
      </c>
      <c r="D33" s="16">
        <v>1</v>
      </c>
      <c r="E33" s="17" t="s">
        <v>63</v>
      </c>
      <c r="F33" s="16" t="s">
        <v>1</v>
      </c>
      <c r="G33" s="17">
        <v>2</v>
      </c>
      <c r="H33" s="76">
        <v>48013</v>
      </c>
    </row>
    <row r="34" spans="1:8" ht="19.5" customHeight="1">
      <c r="A34" s="53">
        <v>3</v>
      </c>
      <c r="B34" s="53">
        <v>0</v>
      </c>
      <c r="C34" s="53">
        <v>3</v>
      </c>
      <c r="D34" s="53">
        <v>1</v>
      </c>
      <c r="E34" s="54" t="s">
        <v>63</v>
      </c>
      <c r="F34" s="53" t="s">
        <v>1</v>
      </c>
      <c r="G34" s="54">
        <v>3</v>
      </c>
      <c r="H34" s="76">
        <v>38013</v>
      </c>
    </row>
    <row r="35" spans="1:8" ht="19.5" customHeight="1">
      <c r="A35" s="16">
        <v>5</v>
      </c>
      <c r="B35" s="16">
        <v>0</v>
      </c>
      <c r="C35" s="16">
        <v>1</v>
      </c>
      <c r="D35" s="16">
        <v>1</v>
      </c>
      <c r="E35" s="17" t="s">
        <v>63</v>
      </c>
      <c r="F35" s="16" t="s">
        <v>105</v>
      </c>
      <c r="G35" s="17">
        <v>1</v>
      </c>
      <c r="H35" s="78">
        <v>60000</v>
      </c>
    </row>
    <row r="36" spans="1:8" ht="19.5" customHeight="1">
      <c r="A36" s="16">
        <v>5</v>
      </c>
      <c r="B36" s="16">
        <v>0</v>
      </c>
      <c r="C36" s="16">
        <v>2</v>
      </c>
      <c r="D36" s="16">
        <v>1</v>
      </c>
      <c r="E36" s="17" t="s">
        <v>63</v>
      </c>
      <c r="F36" s="16" t="s">
        <v>105</v>
      </c>
      <c r="G36" s="17">
        <v>2</v>
      </c>
      <c r="H36" s="76">
        <v>48013</v>
      </c>
    </row>
    <row r="37" spans="1:8" ht="19.5" customHeight="1">
      <c r="A37" s="53">
        <v>5</v>
      </c>
      <c r="B37" s="53">
        <v>0</v>
      </c>
      <c r="C37" s="53">
        <v>3</v>
      </c>
      <c r="D37" s="53">
        <v>1</v>
      </c>
      <c r="E37" s="54" t="s">
        <v>63</v>
      </c>
      <c r="F37" s="53" t="s">
        <v>105</v>
      </c>
      <c r="G37" s="54">
        <v>3</v>
      </c>
      <c r="H37" s="79">
        <v>38013</v>
      </c>
    </row>
    <row r="38" spans="1:8" ht="19.5" customHeight="1">
      <c r="A38" s="16">
        <v>5</v>
      </c>
      <c r="B38" s="16">
        <v>0</v>
      </c>
      <c r="C38" s="16">
        <v>1</v>
      </c>
      <c r="D38" s="16">
        <v>1</v>
      </c>
      <c r="E38" s="17" t="s">
        <v>104</v>
      </c>
      <c r="F38" s="16" t="s">
        <v>106</v>
      </c>
      <c r="G38" s="17">
        <v>1</v>
      </c>
      <c r="H38" s="76">
        <v>130790</v>
      </c>
    </row>
    <row r="39" spans="1:8" ht="19.5" customHeight="1">
      <c r="A39" s="16">
        <v>5</v>
      </c>
      <c r="B39" s="16">
        <v>0</v>
      </c>
      <c r="C39" s="16">
        <v>2</v>
      </c>
      <c r="D39" s="16">
        <v>1</v>
      </c>
      <c r="E39" s="17" t="s">
        <v>104</v>
      </c>
      <c r="F39" s="16" t="s">
        <v>106</v>
      </c>
      <c r="G39" s="17">
        <v>2</v>
      </c>
      <c r="H39" s="76">
        <v>113400</v>
      </c>
    </row>
    <row r="40" spans="1:8" ht="19.5" customHeight="1" thickBot="1">
      <c r="A40" s="18">
        <v>5</v>
      </c>
      <c r="B40" s="18">
        <v>0</v>
      </c>
      <c r="C40" s="18">
        <v>3</v>
      </c>
      <c r="D40" s="18">
        <v>1</v>
      </c>
      <c r="E40" s="19" t="s">
        <v>104</v>
      </c>
      <c r="F40" s="18" t="s">
        <v>106</v>
      </c>
      <c r="G40" s="19">
        <v>3</v>
      </c>
      <c r="H40" s="77">
        <v>87430</v>
      </c>
    </row>
    <row r="41" spans="1:8" ht="19.5" customHeight="1" thickTop="1">
      <c r="A41" s="20">
        <v>5</v>
      </c>
      <c r="B41" s="20">
        <v>0</v>
      </c>
      <c r="C41" s="20">
        <v>1</v>
      </c>
      <c r="D41" s="20">
        <v>1</v>
      </c>
      <c r="E41" s="21" t="s">
        <v>104</v>
      </c>
      <c r="F41" s="20" t="s">
        <v>103</v>
      </c>
      <c r="G41" s="21">
        <v>1</v>
      </c>
      <c r="H41" s="78">
        <v>130790</v>
      </c>
    </row>
    <row r="42" spans="1:8" ht="19.5" customHeight="1">
      <c r="A42" s="16">
        <v>5</v>
      </c>
      <c r="B42" s="16">
        <v>0</v>
      </c>
      <c r="C42" s="16">
        <v>2</v>
      </c>
      <c r="D42" s="16">
        <v>1</v>
      </c>
      <c r="E42" s="17" t="s">
        <v>104</v>
      </c>
      <c r="F42" s="16" t="s">
        <v>103</v>
      </c>
      <c r="G42" s="17">
        <v>2</v>
      </c>
      <c r="H42" s="76">
        <v>113400</v>
      </c>
    </row>
    <row r="43" spans="1:8" ht="19.5" customHeight="1" thickBot="1">
      <c r="A43" s="18">
        <v>5</v>
      </c>
      <c r="B43" s="18">
        <v>0</v>
      </c>
      <c r="C43" s="18">
        <v>3</v>
      </c>
      <c r="D43" s="18">
        <v>1</v>
      </c>
      <c r="E43" s="19" t="s">
        <v>104</v>
      </c>
      <c r="F43" s="18" t="s">
        <v>103</v>
      </c>
      <c r="G43" s="19">
        <v>3</v>
      </c>
      <c r="H43" s="77">
        <v>87430</v>
      </c>
    </row>
    <row r="44" spans="1:8" ht="19.5" customHeight="1" thickTop="1">
      <c r="A44" s="20">
        <v>5</v>
      </c>
      <c r="B44" s="20">
        <v>0</v>
      </c>
      <c r="C44" s="20">
        <v>1</v>
      </c>
      <c r="D44" s="20">
        <v>1</v>
      </c>
      <c r="E44" s="21" t="s">
        <v>104</v>
      </c>
      <c r="F44" s="20" t="s">
        <v>105</v>
      </c>
      <c r="G44" s="21">
        <v>1</v>
      </c>
      <c r="H44" s="78">
        <v>130790</v>
      </c>
    </row>
    <row r="45" spans="1:8" ht="19.5" customHeight="1">
      <c r="A45" s="16">
        <v>5</v>
      </c>
      <c r="B45" s="16">
        <v>0</v>
      </c>
      <c r="C45" s="16">
        <v>2</v>
      </c>
      <c r="D45" s="16">
        <v>1</v>
      </c>
      <c r="E45" s="17" t="s">
        <v>104</v>
      </c>
      <c r="F45" s="16" t="s">
        <v>105</v>
      </c>
      <c r="G45" s="17">
        <v>2</v>
      </c>
      <c r="H45" s="76">
        <v>113400</v>
      </c>
    </row>
    <row r="46" spans="1:9" ht="19.5" customHeight="1" thickBot="1">
      <c r="A46" s="18">
        <v>5</v>
      </c>
      <c r="B46" s="18">
        <v>0</v>
      </c>
      <c r="C46" s="18">
        <v>3</v>
      </c>
      <c r="D46" s="18">
        <v>1</v>
      </c>
      <c r="E46" s="19" t="s">
        <v>104</v>
      </c>
      <c r="F46" s="18" t="s">
        <v>105</v>
      </c>
      <c r="G46" s="19">
        <v>3</v>
      </c>
      <c r="H46" s="77">
        <v>87430</v>
      </c>
      <c r="I46" s="52"/>
    </row>
    <row r="47" ht="19.5" customHeight="1" thickTop="1">
      <c r="I47" s="52"/>
    </row>
    <row r="48" spans="1:8" ht="19.5" customHeight="1">
      <c r="A48" s="49"/>
      <c r="B48" s="49"/>
      <c r="C48" s="49"/>
      <c r="D48" s="49"/>
      <c r="E48" s="50"/>
      <c r="F48" s="49"/>
      <c r="G48" s="50"/>
      <c r="H48" s="51"/>
    </row>
  </sheetData>
  <sheetProtection/>
  <mergeCells count="12">
    <mergeCell ref="D3:D7"/>
    <mergeCell ref="E3:H3"/>
    <mergeCell ref="E4:H4"/>
    <mergeCell ref="E5:H5"/>
    <mergeCell ref="E6:H6"/>
    <mergeCell ref="E7:H7"/>
    <mergeCell ref="A8:D8"/>
    <mergeCell ref="A1:H1"/>
    <mergeCell ref="A2:H2"/>
    <mergeCell ref="A3:A7"/>
    <mergeCell ref="B3:B7"/>
    <mergeCell ref="C3:C7"/>
  </mergeCells>
  <printOptions horizontalCentered="1" verticalCentered="1"/>
  <pageMargins left="0" right="0" top="0" bottom="0" header="0" footer="0"/>
  <pageSetup fitToHeight="0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Flor Maria Gonzalez Ramos</cp:lastModifiedBy>
  <cp:lastPrinted>2022-12-12T23:33:24Z</cp:lastPrinted>
  <dcterms:created xsi:type="dcterms:W3CDTF">2011-10-17T20:17:47Z</dcterms:created>
  <dcterms:modified xsi:type="dcterms:W3CDTF">2022-12-12T23:35:50Z</dcterms:modified>
  <cp:category/>
  <cp:version/>
  <cp:contentType/>
  <cp:contentStatus/>
</cp:coreProperties>
</file>