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gonzalez\Desktop\Tablas 2023\Revisado Contadora\IMPRESAS\"/>
    </mc:Choice>
  </mc:AlternateContent>
  <xr:revisionPtr revIDLastSave="0" documentId="13_ncr:1_{344EAE81-6A56-4B99-A6B4-439C0043C2A2}" xr6:coauthVersionLast="47" xr6:coauthVersionMax="47" xr10:uidLastSave="{00000000-0000-0000-0000-000000000000}"/>
  <bookViews>
    <workbookView xWindow="-120" yWindow="-120" windowWidth="24240" windowHeight="13140" tabRatio="656" activeTab="5" xr2:uid="{00000000-000D-0000-FFFF-FFFF00000000}"/>
  </bookViews>
  <sheets>
    <sheet name="ZONA HOMOGÉNEA" sheetId="1" r:id="rId1"/>
    <sheet name="CONSTRUCCIONES" sheetId="3" r:id="rId2"/>
    <sheet name="TABLAS GRANDES" sheetId="5" r:id="rId3"/>
    <sheet name="RÚSTICO PRIVADO" sheetId="6" r:id="rId4"/>
    <sheet name="RÚSTICO EJIDAL" sheetId="7" r:id="rId5"/>
    <sheet name="RÚSTICO COMUNAL" sheetId="8" r:id="rId6"/>
    <sheet name="ROSS" sheetId="10" r:id="rId7"/>
    <sheet name="ESTADO CONSERVACIÓN" sheetId="11" r:id="rId8"/>
  </sheets>
  <definedNames>
    <definedName name="_xlnm.Print_Area" localSheetId="1">CONSTRUCCIONES!$A$1:$H$40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11" l="1"/>
  <c r="I56" i="11"/>
  <c r="H56" i="11"/>
  <c r="F56" i="11"/>
  <c r="E56" i="11"/>
  <c r="D56" i="11"/>
  <c r="C56" i="11"/>
  <c r="B56" i="11"/>
  <c r="J55" i="11"/>
  <c r="I55" i="11"/>
  <c r="H55" i="11"/>
  <c r="F55" i="11"/>
  <c r="E55" i="11"/>
  <c r="D55" i="11"/>
  <c r="C55" i="11"/>
  <c r="B55" i="11"/>
  <c r="J54" i="11"/>
  <c r="I54" i="11"/>
  <c r="H54" i="11"/>
  <c r="F54" i="11"/>
  <c r="E54" i="11"/>
  <c r="D54" i="11"/>
  <c r="C54" i="11"/>
  <c r="B54" i="11"/>
  <c r="J53" i="11"/>
  <c r="I53" i="11"/>
  <c r="H53" i="11"/>
  <c r="F53" i="11"/>
  <c r="E53" i="11"/>
  <c r="D53" i="11"/>
  <c r="C53" i="11"/>
  <c r="B53" i="11"/>
  <c r="J52" i="11"/>
  <c r="I52" i="11"/>
  <c r="H52" i="11"/>
  <c r="F52" i="11"/>
  <c r="E52" i="11"/>
  <c r="D52" i="11"/>
  <c r="C52" i="11"/>
  <c r="B52" i="11"/>
  <c r="J51" i="11"/>
  <c r="I51" i="11"/>
  <c r="H51" i="11"/>
  <c r="F51" i="11"/>
  <c r="E51" i="11"/>
  <c r="D51" i="11"/>
  <c r="C51" i="11"/>
  <c r="B51" i="11"/>
  <c r="J50" i="11"/>
  <c r="I50" i="11"/>
  <c r="H50" i="11"/>
  <c r="F50" i="11"/>
  <c r="E50" i="11"/>
  <c r="D50" i="11"/>
  <c r="C50" i="11"/>
  <c r="B50" i="11"/>
  <c r="J49" i="11"/>
  <c r="I49" i="11"/>
  <c r="H49" i="11"/>
  <c r="F49" i="11"/>
  <c r="E49" i="11"/>
  <c r="D49" i="11"/>
  <c r="C49" i="11"/>
  <c r="B49" i="11"/>
  <c r="J48" i="11"/>
  <c r="I48" i="11"/>
  <c r="H48" i="11"/>
  <c r="F48" i="11"/>
  <c r="E48" i="11"/>
  <c r="D48" i="11"/>
  <c r="C48" i="11"/>
  <c r="B48" i="11"/>
  <c r="J47" i="11"/>
  <c r="I47" i="11"/>
  <c r="H47" i="11"/>
  <c r="F47" i="11"/>
  <c r="E47" i="11"/>
  <c r="D47" i="11"/>
  <c r="C47" i="11"/>
  <c r="B47" i="11"/>
  <c r="J46" i="11"/>
  <c r="I46" i="11"/>
  <c r="H46" i="11"/>
  <c r="F46" i="11"/>
  <c r="E46" i="11"/>
  <c r="D46" i="11"/>
  <c r="C46" i="11"/>
  <c r="B46" i="11"/>
  <c r="J45" i="11"/>
  <c r="I45" i="11"/>
  <c r="H45" i="11"/>
  <c r="F45" i="11"/>
  <c r="E45" i="11"/>
  <c r="D45" i="11"/>
  <c r="C45" i="11"/>
  <c r="B45" i="11"/>
  <c r="J44" i="11"/>
  <c r="I44" i="11"/>
  <c r="H44" i="11"/>
  <c r="F44" i="11"/>
  <c r="E44" i="11"/>
  <c r="D44" i="11"/>
  <c r="C44" i="11"/>
  <c r="B44" i="11"/>
  <c r="J43" i="11"/>
  <c r="I43" i="11"/>
  <c r="H43" i="11"/>
  <c r="F43" i="11"/>
  <c r="E43" i="11"/>
  <c r="D43" i="11"/>
  <c r="C43" i="11"/>
  <c r="B43" i="11"/>
  <c r="J42" i="11"/>
  <c r="I42" i="11"/>
  <c r="H42" i="11"/>
  <c r="F42" i="11"/>
  <c r="E42" i="11"/>
  <c r="D42" i="11"/>
  <c r="C42" i="11"/>
  <c r="B42" i="11"/>
  <c r="J41" i="11"/>
  <c r="I41" i="11"/>
  <c r="H41" i="11"/>
  <c r="F41" i="11"/>
  <c r="E41" i="11"/>
  <c r="D41" i="11"/>
  <c r="C41" i="11"/>
  <c r="B41" i="11"/>
  <c r="J40" i="11"/>
  <c r="I40" i="11"/>
  <c r="H40" i="11"/>
  <c r="F40" i="11"/>
  <c r="E40" i="11"/>
  <c r="D40" i="11"/>
  <c r="C40" i="11"/>
  <c r="B40" i="11"/>
  <c r="J39" i="11"/>
  <c r="I39" i="11"/>
  <c r="H39" i="11"/>
  <c r="F39" i="11"/>
  <c r="E39" i="11"/>
  <c r="D39" i="11"/>
  <c r="C39" i="11"/>
  <c r="B39" i="11"/>
  <c r="J38" i="11"/>
  <c r="I38" i="11"/>
  <c r="H38" i="11"/>
  <c r="F38" i="11"/>
  <c r="E38" i="11"/>
  <c r="D38" i="11"/>
  <c r="C38" i="11"/>
  <c r="B38" i="11"/>
  <c r="J37" i="11"/>
  <c r="I37" i="11"/>
  <c r="H37" i="11"/>
  <c r="F37" i="11"/>
  <c r="E37" i="11"/>
  <c r="D37" i="11"/>
  <c r="C37" i="11"/>
  <c r="B37" i="11"/>
  <c r="J36" i="11"/>
  <c r="I36" i="11"/>
  <c r="H36" i="11"/>
  <c r="F36" i="11"/>
  <c r="E36" i="11"/>
  <c r="D36" i="11"/>
  <c r="C36" i="11"/>
  <c r="B36" i="11"/>
  <c r="J35" i="11"/>
  <c r="I35" i="11"/>
  <c r="H35" i="11"/>
  <c r="F35" i="11"/>
  <c r="E35" i="11"/>
  <c r="D35" i="11"/>
  <c r="C35" i="11"/>
  <c r="B35" i="11"/>
  <c r="J34" i="11"/>
  <c r="I34" i="11"/>
  <c r="H34" i="11"/>
  <c r="F34" i="11"/>
  <c r="E34" i="11"/>
  <c r="D34" i="11"/>
  <c r="C34" i="11"/>
  <c r="B34" i="11"/>
  <c r="J33" i="11"/>
  <c r="I33" i="11"/>
  <c r="H33" i="11"/>
  <c r="F33" i="11"/>
  <c r="E33" i="11"/>
  <c r="D33" i="11"/>
  <c r="C33" i="11"/>
  <c r="B33" i="11"/>
  <c r="J32" i="11"/>
  <c r="I32" i="11"/>
  <c r="H32" i="11"/>
  <c r="F32" i="11"/>
  <c r="E32" i="11"/>
  <c r="D32" i="11"/>
  <c r="C32" i="11"/>
  <c r="B32" i="11"/>
  <c r="J31" i="11"/>
  <c r="I31" i="11"/>
  <c r="H31" i="11"/>
  <c r="F31" i="11"/>
  <c r="E31" i="11"/>
  <c r="D31" i="11"/>
  <c r="C31" i="11"/>
  <c r="B31" i="11"/>
  <c r="J30" i="11"/>
  <c r="I30" i="11"/>
  <c r="H30" i="11"/>
  <c r="F30" i="11"/>
  <c r="E30" i="11"/>
  <c r="D30" i="11"/>
  <c r="C30" i="11"/>
  <c r="B30" i="11"/>
  <c r="J29" i="11"/>
  <c r="I29" i="11"/>
  <c r="H29" i="11"/>
  <c r="F29" i="11"/>
  <c r="E29" i="11"/>
  <c r="D29" i="11"/>
  <c r="C29" i="11"/>
  <c r="B29" i="11"/>
  <c r="J28" i="11"/>
  <c r="I28" i="11"/>
  <c r="H28" i="11"/>
  <c r="F28" i="11"/>
  <c r="E28" i="11"/>
  <c r="D28" i="11"/>
  <c r="C28" i="11"/>
  <c r="B28" i="11"/>
  <c r="J27" i="11"/>
  <c r="I27" i="11"/>
  <c r="H27" i="11"/>
  <c r="F27" i="11"/>
  <c r="E27" i="11"/>
  <c r="D27" i="11"/>
  <c r="C27" i="11"/>
  <c r="B27" i="11"/>
  <c r="J26" i="11"/>
  <c r="I26" i="11"/>
  <c r="H26" i="11"/>
  <c r="F26" i="11"/>
  <c r="E26" i="11"/>
  <c r="D26" i="11"/>
  <c r="C26" i="11"/>
  <c r="B26" i="11"/>
  <c r="J25" i="11"/>
  <c r="I25" i="11"/>
  <c r="H25" i="11"/>
  <c r="F25" i="11"/>
  <c r="E25" i="11"/>
  <c r="D25" i="11"/>
  <c r="C25" i="11"/>
  <c r="B25" i="11"/>
  <c r="J24" i="11"/>
  <c r="I24" i="11"/>
  <c r="H24" i="11"/>
  <c r="F24" i="11"/>
  <c r="E24" i="11"/>
  <c r="D24" i="11"/>
  <c r="C24" i="11"/>
  <c r="B24" i="11"/>
  <c r="J23" i="11"/>
  <c r="I23" i="11"/>
  <c r="H23" i="11"/>
  <c r="F23" i="11"/>
  <c r="E23" i="11"/>
  <c r="D23" i="11"/>
  <c r="C23" i="11"/>
  <c r="B23" i="11"/>
  <c r="J22" i="11"/>
  <c r="I22" i="11"/>
  <c r="H22" i="11"/>
  <c r="F22" i="11"/>
  <c r="E22" i="11"/>
  <c r="D22" i="11"/>
  <c r="C22" i="11"/>
  <c r="B22" i="11"/>
  <c r="J21" i="11"/>
  <c r="I21" i="11"/>
  <c r="H21" i="11"/>
  <c r="F21" i="11"/>
  <c r="E21" i="11"/>
  <c r="D21" i="11"/>
  <c r="C21" i="11"/>
  <c r="B21" i="11"/>
  <c r="J20" i="11"/>
  <c r="I20" i="11"/>
  <c r="H20" i="11"/>
  <c r="F20" i="11"/>
  <c r="E20" i="11"/>
  <c r="D20" i="11"/>
  <c r="C20" i="11"/>
  <c r="B20" i="11"/>
  <c r="J19" i="11"/>
  <c r="I19" i="11"/>
  <c r="H19" i="11"/>
  <c r="F19" i="11"/>
  <c r="E19" i="11"/>
  <c r="D19" i="11"/>
  <c r="C19" i="11"/>
  <c r="B19" i="11"/>
  <c r="J18" i="11"/>
  <c r="I18" i="11"/>
  <c r="H18" i="11"/>
  <c r="F18" i="11"/>
  <c r="E18" i="11"/>
  <c r="D18" i="11"/>
  <c r="C18" i="11"/>
  <c r="B18" i="11"/>
  <c r="J17" i="11"/>
  <c r="I17" i="11"/>
  <c r="H17" i="11"/>
  <c r="F17" i="11"/>
  <c r="E17" i="11"/>
  <c r="D17" i="11"/>
  <c r="C17" i="11"/>
  <c r="B17" i="11"/>
  <c r="J16" i="11"/>
  <c r="I16" i="11"/>
  <c r="H16" i="11"/>
  <c r="F16" i="11"/>
  <c r="E16" i="11"/>
  <c r="D16" i="11"/>
  <c r="C16" i="11"/>
  <c r="B16" i="11"/>
  <c r="J15" i="11"/>
  <c r="I15" i="11"/>
  <c r="H15" i="11"/>
  <c r="F15" i="11"/>
  <c r="E15" i="11"/>
  <c r="D15" i="11"/>
  <c r="C15" i="11"/>
  <c r="B15" i="11"/>
  <c r="J14" i="11"/>
  <c r="I14" i="11"/>
  <c r="H14" i="11"/>
  <c r="F14" i="11"/>
  <c r="E14" i="11"/>
  <c r="D14" i="11"/>
  <c r="C14" i="11"/>
  <c r="B14" i="11"/>
  <c r="J13" i="11"/>
  <c r="I13" i="11"/>
  <c r="H13" i="11"/>
  <c r="F13" i="11"/>
  <c r="E13" i="11"/>
  <c r="D13" i="11"/>
  <c r="C13" i="11"/>
  <c r="B13" i="11"/>
  <c r="J12" i="11"/>
  <c r="I12" i="11"/>
  <c r="H12" i="11"/>
  <c r="F12" i="11"/>
  <c r="E12" i="11"/>
  <c r="D12" i="11"/>
  <c r="C12" i="11"/>
  <c r="B12" i="11"/>
  <c r="J11" i="11"/>
  <c r="I11" i="11"/>
  <c r="H11" i="11"/>
  <c r="F11" i="11"/>
  <c r="E11" i="11"/>
  <c r="D11" i="11"/>
  <c r="C11" i="11"/>
  <c r="B11" i="11"/>
  <c r="J10" i="11"/>
  <c r="I10" i="11"/>
  <c r="H10" i="11"/>
  <c r="F10" i="11"/>
  <c r="E10" i="11"/>
  <c r="D10" i="11"/>
  <c r="C10" i="11"/>
  <c r="B10" i="11"/>
  <c r="J9" i="11"/>
  <c r="I9" i="11"/>
  <c r="H9" i="11"/>
  <c r="F9" i="11"/>
  <c r="E9" i="11"/>
  <c r="D9" i="11"/>
  <c r="C9" i="11"/>
  <c r="B9" i="11"/>
  <c r="J8" i="11"/>
  <c r="I8" i="11"/>
  <c r="H8" i="11"/>
  <c r="F8" i="11"/>
  <c r="E8" i="11"/>
  <c r="D8" i="11"/>
  <c r="C8" i="11"/>
  <c r="B8" i="11"/>
  <c r="J7" i="11"/>
  <c r="I7" i="11"/>
  <c r="H7" i="11"/>
  <c r="F7" i="11"/>
  <c r="E7" i="11"/>
  <c r="D7" i="11"/>
  <c r="C7" i="11"/>
  <c r="B7" i="11"/>
  <c r="I5" i="11"/>
  <c r="H5" i="11"/>
  <c r="G5" i="11"/>
  <c r="F5" i="11"/>
  <c r="E5" i="11"/>
  <c r="D5" i="11"/>
  <c r="C5" i="11"/>
</calcChain>
</file>

<file path=xl/sharedStrings.xml><?xml version="1.0" encoding="utf-8"?>
<sst xmlns="http://schemas.openxmlformats.org/spreadsheetml/2006/main" count="439" uniqueCount="104">
  <si>
    <t>No. DE MANZANA</t>
  </si>
  <si>
    <t xml:space="preserve"> COLONIAS, LOCALIDAD</t>
  </si>
  <si>
    <t>EL SAUZ</t>
  </si>
  <si>
    <t>TAJIRACHI</t>
  </si>
  <si>
    <t>NOROGACHI</t>
  </si>
  <si>
    <t>EL CONSUELO</t>
  </si>
  <si>
    <t>BACABUREACHI</t>
  </si>
  <si>
    <t>COLONIA BUENAVISTA</t>
  </si>
  <si>
    <t>LAS JUNTAS</t>
  </si>
  <si>
    <t>MAGULLACHI</t>
  </si>
  <si>
    <t>PROVIDENCIA</t>
  </si>
  <si>
    <t>CUATRO OJITOS</t>
  </si>
  <si>
    <t>PASIGOCHI</t>
  </si>
  <si>
    <t>EL PAPALOTE</t>
  </si>
  <si>
    <t>MOLINARES</t>
  </si>
  <si>
    <t>SAN ISIDRO</t>
  </si>
  <si>
    <t>BAQUIACHI</t>
  </si>
  <si>
    <t>Constante</t>
  </si>
  <si>
    <t>Uso</t>
  </si>
  <si>
    <t>Clase</t>
  </si>
  <si>
    <t>PARA CONSTRUCCIONES ($/M2)</t>
  </si>
  <si>
    <t>Nivel</t>
  </si>
  <si>
    <t>Clave de Valuación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</si>
  <si>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</si>
  <si>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</si>
  <si>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</si>
  <si>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</si>
  <si>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</si>
  <si>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</si>
  <si>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</si>
  <si>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</si>
  <si>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</si>
  <si>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 xml:space="preserve"> POPULAR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</si>
  <si>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</si>
  <si>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</si>
  <si>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</si>
  <si>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</si>
  <si>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</si>
  <si>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Calidad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</si>
  <si>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</si>
  <si>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</si>
  <si>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</si>
  <si>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</si>
  <si>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</si>
  <si>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</si>
  <si>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</si>
  <si>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Forestal</t>
  </si>
  <si>
    <t>Ejidal</t>
  </si>
  <si>
    <t>Comunal</t>
  </si>
  <si>
    <t>EL ÁLAMO</t>
  </si>
  <si>
    <t>ZONAS URBANAS HOMOGÉNEAS DE VALOR</t>
  </si>
  <si>
    <t>VALORES UNITARIOS DE REPOSICIÓN NUEVO</t>
  </si>
  <si>
    <t>Tipología</t>
  </si>
  <si>
    <t>ECONÓMICO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</si>
  <si>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</si>
  <si>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</si>
  <si>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</si>
  <si>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VALORES UNITARIOS POR HECTÁREA</t>
  </si>
  <si>
    <t>PARA SUELO RÚSTICO ($/HA)</t>
  </si>
  <si>
    <t>Clasificación</t>
  </si>
  <si>
    <t>Frutales en Formación</t>
  </si>
  <si>
    <t>Frutales en Producción</t>
  </si>
  <si>
    <t xml:space="preserve">        Factor de Depreciación Método: ROSS               </t>
  </si>
  <si>
    <t>EDAD</t>
  </si>
  <si>
    <t>Valor Unitario ($/HA)</t>
  </si>
  <si>
    <t>CIÉNEGA</t>
  </si>
  <si>
    <t>LA MÁQUINA</t>
  </si>
  <si>
    <t>-</t>
  </si>
  <si>
    <t>Valor Unitario</t>
  </si>
  <si>
    <t>Y MÁS</t>
  </si>
  <si>
    <t>MAYORES A LA DEL LOTE TIPO Y CON REFERENCIA DE VALOR AL DE LA ZONA CORRESPONDIENTE,</t>
  </si>
  <si>
    <t>DE ACUERDO A LA CALIDAD DE CADA CLASIFICACIÓN DE TIERRA, PARA COMPLEMENTAR CADA CLAVE DE VALUACIÓN RÚSTICA, SE ASIGNAN LOS SIGUIENTES DÍGITOS:  ( 0 ) Propiedad Privada, ( 1 ) Propiedad Ejidal y ( 2 ) Propiedad Comunal.</t>
  </si>
  <si>
    <t>1 0 1 1</t>
  </si>
  <si>
    <t>2 2 2 1</t>
  </si>
  <si>
    <t>8 1 4 1</t>
  </si>
  <si>
    <t xml:space="preserve">   TABLAS DE DEPRECIACIÓN MÉTODO DE ROSS</t>
  </si>
  <si>
    <t>MUNICIPIO DE  CARICHÍ</t>
  </si>
  <si>
    <t>CARICHÍ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</si>
  <si>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</si>
  <si>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</si>
  <si>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</si>
  <si>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</si>
  <si>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</si>
  <si>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</si>
  <si>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</si>
  <si>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Rep. Sencillas</t>
  </si>
  <si>
    <t>Rep. Medias</t>
  </si>
  <si>
    <t>Rep. Importantes</t>
  </si>
  <si>
    <t>Rep. Completas</t>
  </si>
  <si>
    <t>En Desecho</t>
  </si>
  <si>
    <t xml:space="preserve">                   Riego por Bombeo Propiedad Comunal de segunda calidad                           </t>
  </si>
  <si>
    <t xml:space="preserve">                   Pastal Propiedad Ejidal de cuarta calidad                                                                  </t>
  </si>
  <si>
    <t>Utilizando la tabla de Ross según las colonias llegando a un tope</t>
  </si>
  <si>
    <t>de 30 años de edad con una vida útil de 65 años.</t>
  </si>
  <si>
    <t>SECTOR CATASTRAL</t>
  </si>
  <si>
    <t>ZONA HOMOGÉNEA</t>
  </si>
  <si>
    <t>VALOR UNIT. ($/M2)</t>
  </si>
  <si>
    <t>DE ACUERDO A LA CALIDAD DE CADA CLASIFICACIÓN DE TIERRA, PARA COMPLEMENTAR CADA CLAVE DE VALUACIÓN RÚSTICA, SE ASIGNAN LOS SIGUIENTES DÍGITOS: ( 0 ) Propiedad Privada, ( 1 ) Propiedad Ejidal y   ( 2 ) Propiedad Comunal.</t>
  </si>
  <si>
    <t>Frutales en Formacion</t>
  </si>
  <si>
    <t>TABLA DE VALORES PARA EL EJERCICIO FISCAL 2023</t>
  </si>
  <si>
    <t>EJERCICIO FISCAL 2023</t>
  </si>
  <si>
    <t>NOTA: LAS ZONAS DE VALOR PODRÁN INTEGRARSE DE SECTORES CATASTRALES COMPLETOS O FRACCIONES DE LOS MISMOS Y EL FACTOR DE MERCADO SERÁ LA UNIDAD.</t>
  </si>
  <si>
    <t>NOTA: EL FACTOR SE APLICA A CONSIDERACIÓN DE CADA MUNICIPIO, SI ES IGUAL, MAYOR O MENOR A LA UNIDAD, DE ACUERDO A LAS CONDICIONES DE MERCADO.</t>
  </si>
  <si>
    <t>Ejemplos: Riego por gravedad Propiedad Privada de primera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</si>
</sst>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_€"/>
    <numFmt numFmtId="165" formatCode="#,##0.0\ _€"/>
    <numFmt numFmtId="166" formatCode="0.0"/>
    <numFmt numFmtId="167" formatCode="#,##0\ _€"/>
    <numFmt numFmtId="168" formatCode="0.0000"/>
    <numFmt numFmtId="169" formatCode="0.000"/>
    <numFmt numFmtId="170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Border="0"/>
    <xf numFmtId="0" fontId="3" fillId="0" borderId="0" applyBorder="0"/>
  </cellStyleXfs>
  <cellXfs count="235">
    <xf numFmtId="0" fontId="0" fillId="0" borderId="0" xfId="0"/>
    <xf numFmtId="0" fontId="0" fillId="0" borderId="0" xfId="0" applyFill="1"/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5" fillId="0" borderId="0" xfId="0" applyFont="1" applyBorder="1"/>
    <xf numFmtId="44" fontId="5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4" fontId="13" fillId="0" borderId="0" xfId="0" applyNumberFormat="1" applyFont="1" applyBorder="1"/>
    <xf numFmtId="44" fontId="13" fillId="0" borderId="0" xfId="0" applyNumberFormat="1" applyFont="1"/>
    <xf numFmtId="38" fontId="5" fillId="0" borderId="0" xfId="0" applyNumberFormat="1" applyFont="1" applyFill="1" applyBorder="1" applyAlignment="1">
      <alignment horizontal="center"/>
    </xf>
    <xf numFmtId="44" fontId="13" fillId="0" borderId="0" xfId="2" applyFont="1"/>
    <xf numFmtId="0" fontId="13" fillId="0" borderId="0" xfId="0" applyFont="1" applyAlignment="1">
      <alignment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0" fillId="0" borderId="0" xfId="0" applyAlignment="1">
      <alignment vertical="center"/>
    </xf>
    <xf numFmtId="0" fontId="14" fillId="0" borderId="0" xfId="3" applyFont="1" applyFill="1"/>
    <xf numFmtId="0" fontId="14" fillId="0" borderId="2" xfId="3" applyFont="1" applyFill="1" applyBorder="1" applyAlignment="1">
      <alignment horizontal="center"/>
    </xf>
    <xf numFmtId="0" fontId="13" fillId="0" borderId="0" xfId="3" applyFont="1" applyFill="1"/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4" fillId="0" borderId="3" xfId="3" applyFont="1" applyFill="1" applyBorder="1" applyAlignment="1">
      <alignment wrapText="1"/>
    </xf>
    <xf numFmtId="2" fontId="14" fillId="0" borderId="3" xfId="3" applyNumberFormat="1" applyFont="1" applyFill="1" applyBorder="1" applyAlignment="1">
      <alignment wrapText="1"/>
    </xf>
    <xf numFmtId="169" fontId="14" fillId="0" borderId="3" xfId="3" applyNumberFormat="1" applyFont="1" applyFill="1" applyBorder="1" applyAlignment="1">
      <alignment wrapText="1"/>
    </xf>
    <xf numFmtId="2" fontId="6" fillId="0" borderId="0" xfId="3" applyNumberFormat="1" applyFont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169" fontId="14" fillId="0" borderId="5" xfId="3" applyNumberFormat="1" applyFont="1" applyFill="1" applyBorder="1" applyAlignment="1">
      <alignment horizontal="center" vertical="center" wrapText="1"/>
    </xf>
    <xf numFmtId="169" fontId="14" fillId="0" borderId="6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168" fontId="5" fillId="0" borderId="1" xfId="3" applyNumberFormat="1" applyFont="1" applyBorder="1" applyAlignment="1">
      <alignment horizontal="center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0" xfId="3" applyFont="1"/>
    <xf numFmtId="0" fontId="12" fillId="0" borderId="0" xfId="0" applyFont="1" applyBorder="1"/>
    <xf numFmtId="0" fontId="5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0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0" fontId="7" fillId="0" borderId="1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38" fontId="5" fillId="0" borderId="1" xfId="0" applyNumberFormat="1" applyFont="1" applyFill="1" applyBorder="1" applyAlignment="1">
      <alignment horizontal="center"/>
    </xf>
    <xf numFmtId="170" fontId="5" fillId="0" borderId="1" xfId="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4" fontId="5" fillId="0" borderId="10" xfId="2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0" xfId="0" applyFont="1" applyBorder="1"/>
    <xf numFmtId="0" fontId="9" fillId="0" borderId="13" xfId="0" applyFont="1" applyFill="1" applyBorder="1" applyAlignment="1"/>
    <xf numFmtId="0" fontId="9" fillId="0" borderId="10" xfId="0" applyFont="1" applyFill="1" applyBorder="1" applyAlignment="1"/>
    <xf numFmtId="0" fontId="9" fillId="0" borderId="14" xfId="0" applyFont="1" applyFill="1" applyBorder="1" applyAlignment="1"/>
    <xf numFmtId="0" fontId="9" fillId="0" borderId="15" xfId="0" applyFont="1" applyFill="1" applyBorder="1" applyAlignment="1"/>
    <xf numFmtId="0" fontId="9" fillId="0" borderId="7" xfId="0" applyFont="1" applyFill="1" applyBorder="1" applyAlignment="1"/>
    <xf numFmtId="1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4" fontId="5" fillId="0" borderId="16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4" fontId="13" fillId="0" borderId="1" xfId="2" applyNumberFormat="1" applyFont="1" applyBorder="1"/>
    <xf numFmtId="44" fontId="12" fillId="0" borderId="1" xfId="2" applyNumberFormat="1" applyFont="1" applyBorder="1"/>
    <xf numFmtId="44" fontId="5" fillId="0" borderId="1" xfId="2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38" fontId="5" fillId="0" borderId="20" xfId="0" applyNumberFormat="1" applyFont="1" applyFill="1" applyBorder="1" applyAlignment="1">
      <alignment horizontal="center"/>
    </xf>
    <xf numFmtId="44" fontId="13" fillId="0" borderId="20" xfId="2" applyNumberFormat="1" applyFont="1" applyBorder="1"/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7" xfId="0" applyFont="1" applyFill="1" applyBorder="1" applyAlignment="1"/>
    <xf numFmtId="0" fontId="7" fillId="0" borderId="20" xfId="0" applyFont="1" applyBorder="1" applyAlignment="1">
      <alignment horizontal="center" vertical="center" wrapText="1"/>
    </xf>
    <xf numFmtId="8" fontId="7" fillId="0" borderId="20" xfId="1" applyNumberFormat="1" applyFont="1" applyBorder="1" applyAlignment="1">
      <alignment horizontal="center" vertical="center" wrapText="1"/>
    </xf>
    <xf numFmtId="38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8" fontId="6" fillId="0" borderId="28" xfId="0" applyNumberFormat="1" applyFont="1" applyFill="1" applyBorder="1" applyAlignment="1">
      <alignment horizontal="center" vertical="center"/>
    </xf>
    <xf numFmtId="49" fontId="6" fillId="0" borderId="28" xfId="2" applyNumberFormat="1" applyFont="1" applyFill="1" applyBorder="1" applyAlignment="1">
      <alignment horizontal="center" vertical="center" wrapText="1"/>
    </xf>
    <xf numFmtId="168" fontId="5" fillId="0" borderId="2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 vertical="center" wrapText="1"/>
    </xf>
    <xf numFmtId="38" fontId="6" fillId="0" borderId="34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8" fontId="5" fillId="0" borderId="0" xfId="3" applyNumberFormat="1" applyFont="1" applyBorder="1" applyAlignment="1">
      <alignment horizontal="centerContinuous"/>
    </xf>
    <xf numFmtId="0" fontId="5" fillId="0" borderId="1" xfId="3" applyFont="1" applyBorder="1" applyAlignment="1">
      <alignment horizontal="center"/>
    </xf>
    <xf numFmtId="2" fontId="5" fillId="0" borderId="1" xfId="3" applyNumberFormat="1" applyFont="1" applyBorder="1" applyAlignment="1">
      <alignment horizontal="center" wrapText="1"/>
    </xf>
    <xf numFmtId="169" fontId="5" fillId="0" borderId="1" xfId="3" applyNumberFormat="1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70" fontId="5" fillId="0" borderId="20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/>
    </xf>
    <xf numFmtId="0" fontId="0" fillId="0" borderId="8" xfId="0" applyFont="1" applyBorder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49" fontId="6" fillId="0" borderId="36" xfId="3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0" fontId="6" fillId="0" borderId="29" xfId="3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6" fillId="0" borderId="30" xfId="3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6" fillId="0" borderId="33" xfId="3" applyFont="1" applyFill="1" applyBorder="1" applyAlignment="1">
      <alignment horizontal="center" vertical="center"/>
    </xf>
    <xf numFmtId="0" fontId="7" fillId="0" borderId="34" xfId="0" applyFont="1" applyFill="1" applyBorder="1"/>
    <xf numFmtId="0" fontId="7" fillId="0" borderId="35" xfId="0" applyFont="1" applyFill="1" applyBorder="1"/>
    <xf numFmtId="49" fontId="8" fillId="0" borderId="37" xfId="0" applyNumberFormat="1" applyFont="1" applyFill="1" applyBorder="1" applyAlignment="1">
      <alignment wrapText="1"/>
    </xf>
    <xf numFmtId="0" fontId="6" fillId="0" borderId="36" xfId="3" applyFont="1" applyFill="1" applyBorder="1" applyAlignment="1">
      <alignment horizontal="center" wrapText="1"/>
    </xf>
    <xf numFmtId="0" fontId="6" fillId="0" borderId="37" xfId="3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8" fontId="6" fillId="0" borderId="41" xfId="0" applyNumberFormat="1" applyFont="1" applyFill="1" applyBorder="1" applyAlignment="1">
      <alignment horizontal="center"/>
    </xf>
    <xf numFmtId="38" fontId="6" fillId="0" borderId="43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90"/>
    </xf>
    <xf numFmtId="0" fontId="6" fillId="0" borderId="39" xfId="0" applyFont="1" applyFill="1" applyBorder="1" applyAlignment="1">
      <alignment horizontal="center" vertical="center" textRotation="90"/>
    </xf>
    <xf numFmtId="0" fontId="6" fillId="0" borderId="4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9" fontId="5" fillId="0" borderId="13" xfId="0" applyNumberFormat="1" applyFont="1" applyBorder="1" applyAlignment="1">
      <alignment horizontal="center"/>
    </xf>
    <xf numFmtId="39" fontId="5" fillId="0" borderId="0" xfId="0" applyNumberFormat="1" applyFont="1" applyBorder="1" applyAlignment="1">
      <alignment horizontal="center"/>
    </xf>
    <xf numFmtId="39" fontId="5" fillId="0" borderId="10" xfId="0" applyNumberFormat="1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7" xfId="0" applyFont="1" applyBorder="1"/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90"/>
    </xf>
    <xf numFmtId="0" fontId="6" fillId="0" borderId="45" xfId="0" applyFont="1" applyFill="1" applyBorder="1" applyAlignment="1">
      <alignment horizontal="center" vertical="center" textRotation="90"/>
    </xf>
    <xf numFmtId="0" fontId="6" fillId="0" borderId="46" xfId="0" applyFont="1" applyFill="1" applyBorder="1" applyAlignment="1">
      <alignment horizontal="center" vertical="center" textRotation="90"/>
    </xf>
    <xf numFmtId="49" fontId="6" fillId="0" borderId="38" xfId="0" applyNumberFormat="1" applyFont="1" applyFill="1" applyBorder="1" applyAlignment="1">
      <alignment horizontal="center" textRotation="90"/>
    </xf>
    <xf numFmtId="49" fontId="6" fillId="0" borderId="39" xfId="0" applyNumberFormat="1" applyFont="1" applyFill="1" applyBorder="1" applyAlignment="1">
      <alignment horizontal="center" textRotation="90"/>
    </xf>
    <xf numFmtId="49" fontId="6" fillId="0" borderId="40" xfId="0" applyNumberFormat="1" applyFont="1" applyFill="1" applyBorder="1" applyAlignment="1">
      <alignment horizontal="center" textRotation="90"/>
    </xf>
    <xf numFmtId="0" fontId="6" fillId="0" borderId="4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48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textRotation="90"/>
    </xf>
    <xf numFmtId="0" fontId="6" fillId="0" borderId="39" xfId="0" applyFont="1" applyFill="1" applyBorder="1" applyAlignment="1">
      <alignment horizontal="center" textRotation="90"/>
    </xf>
    <xf numFmtId="0" fontId="6" fillId="0" borderId="40" xfId="0" applyFont="1" applyFill="1" applyBorder="1" applyAlignment="1">
      <alignment horizontal="center" textRotation="90"/>
    </xf>
    <xf numFmtId="0" fontId="6" fillId="0" borderId="2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4" fillId="0" borderId="24" xfId="3" applyFont="1" applyFill="1" applyBorder="1" applyAlignment="1">
      <alignment horizontal="center"/>
    </xf>
    <xf numFmtId="0" fontId="14" fillId="0" borderId="25" xfId="3" applyFont="1" applyFill="1" applyBorder="1" applyAlignment="1">
      <alignment horizontal="center"/>
    </xf>
    <xf numFmtId="0" fontId="14" fillId="0" borderId="6" xfId="3" applyFont="1" applyFill="1" applyBorder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27"/>
  <sheetViews>
    <sheetView topLeftCell="A10" zoomScaleSheetLayoutView="110" workbookViewId="0">
      <selection activeCell="A27" sqref="A27:E27"/>
    </sheetView>
  </sheetViews>
  <sheetFormatPr baseColWidth="10" defaultRowHeight="16.5" x14ac:dyDescent="0.3"/>
  <cols>
    <col min="1" max="1" width="17.42578125" style="2" customWidth="1"/>
    <col min="2" max="2" width="13.28515625" style="2" customWidth="1"/>
    <col min="3" max="3" width="16.140625" style="2" customWidth="1"/>
    <col min="4" max="4" width="22.7109375" style="2" customWidth="1"/>
    <col min="5" max="5" width="15" style="4" customWidth="1"/>
    <col min="6" max="16384" width="11.42578125" style="2"/>
  </cols>
  <sheetData>
    <row r="1" spans="1:5" ht="20.25" customHeight="1" x14ac:dyDescent="0.3">
      <c r="A1" s="112" t="s">
        <v>76</v>
      </c>
      <c r="B1" s="113"/>
      <c r="C1" s="113"/>
      <c r="D1" s="113"/>
      <c r="E1" s="114"/>
    </row>
    <row r="2" spans="1:5" s="3" customFormat="1" ht="20.25" customHeight="1" thickBot="1" x14ac:dyDescent="0.35">
      <c r="A2" s="115" t="s">
        <v>99</v>
      </c>
      <c r="B2" s="116"/>
      <c r="C2" s="116"/>
      <c r="D2" s="116"/>
      <c r="E2" s="117"/>
    </row>
    <row r="3" spans="1:5" s="3" customFormat="1" ht="20.25" customHeight="1" thickBot="1" x14ac:dyDescent="0.35">
      <c r="A3" s="118" t="s">
        <v>50</v>
      </c>
      <c r="B3" s="119"/>
      <c r="C3" s="119"/>
      <c r="D3" s="119"/>
      <c r="E3" s="120"/>
    </row>
    <row r="4" spans="1:5" s="3" customFormat="1" x14ac:dyDescent="0.3">
      <c r="A4" s="122" t="s">
        <v>95</v>
      </c>
      <c r="B4" s="122" t="s">
        <v>94</v>
      </c>
      <c r="C4" s="110" t="s">
        <v>0</v>
      </c>
      <c r="D4" s="110" t="s">
        <v>1</v>
      </c>
      <c r="E4" s="110" t="s">
        <v>96</v>
      </c>
    </row>
    <row r="5" spans="1:5" s="3" customFormat="1" ht="17.25" thickBot="1" x14ac:dyDescent="0.35">
      <c r="A5" s="123"/>
      <c r="B5" s="123"/>
      <c r="C5" s="121"/>
      <c r="D5" s="121"/>
      <c r="E5" s="111"/>
    </row>
    <row r="6" spans="1:5" x14ac:dyDescent="0.3">
      <c r="A6" s="86">
        <v>1</v>
      </c>
      <c r="B6" s="86">
        <v>1</v>
      </c>
      <c r="C6" s="86" t="s">
        <v>67</v>
      </c>
      <c r="D6" s="86" t="s">
        <v>77</v>
      </c>
      <c r="E6" s="87">
        <v>66</v>
      </c>
    </row>
    <row r="7" spans="1:5" x14ac:dyDescent="0.3">
      <c r="A7" s="109">
        <v>2</v>
      </c>
      <c r="B7" s="42">
        <v>2</v>
      </c>
      <c r="C7" s="42" t="s">
        <v>67</v>
      </c>
      <c r="D7" s="42" t="s">
        <v>77</v>
      </c>
      <c r="E7" s="43">
        <v>49.5</v>
      </c>
    </row>
    <row r="8" spans="1:5" ht="17.25" customHeight="1" x14ac:dyDescent="0.3">
      <c r="A8" s="109"/>
      <c r="B8" s="42">
        <v>2</v>
      </c>
      <c r="C8" s="42" t="s">
        <v>67</v>
      </c>
      <c r="D8" s="42" t="s">
        <v>77</v>
      </c>
      <c r="E8" s="43">
        <v>33</v>
      </c>
    </row>
    <row r="9" spans="1:5" x14ac:dyDescent="0.3">
      <c r="A9" s="44" t="s">
        <v>67</v>
      </c>
      <c r="B9" s="44">
        <v>3</v>
      </c>
      <c r="C9" s="44" t="s">
        <v>67</v>
      </c>
      <c r="D9" s="44" t="s">
        <v>65</v>
      </c>
      <c r="E9" s="45">
        <v>13.2</v>
      </c>
    </row>
    <row r="10" spans="1:5" x14ac:dyDescent="0.3">
      <c r="A10" s="44" t="s">
        <v>67</v>
      </c>
      <c r="B10" s="44">
        <v>4</v>
      </c>
      <c r="C10" s="44" t="s">
        <v>67</v>
      </c>
      <c r="D10" s="44" t="s">
        <v>66</v>
      </c>
      <c r="E10" s="45">
        <v>6.6</v>
      </c>
    </row>
    <row r="11" spans="1:5" x14ac:dyDescent="0.3">
      <c r="A11" s="44" t="s">
        <v>67</v>
      </c>
      <c r="B11" s="44">
        <v>5</v>
      </c>
      <c r="C11" s="44" t="s">
        <v>67</v>
      </c>
      <c r="D11" s="44" t="s">
        <v>49</v>
      </c>
      <c r="E11" s="45">
        <v>6.6</v>
      </c>
    </row>
    <row r="12" spans="1:5" x14ac:dyDescent="0.3">
      <c r="A12" s="44" t="s">
        <v>67</v>
      </c>
      <c r="B12" s="44">
        <v>6</v>
      </c>
      <c r="C12" s="44" t="s">
        <v>67</v>
      </c>
      <c r="D12" s="44" t="s">
        <v>2</v>
      </c>
      <c r="E12" s="45">
        <v>13.2</v>
      </c>
    </row>
    <row r="13" spans="1:5" x14ac:dyDescent="0.3">
      <c r="A13" s="44" t="s">
        <v>67</v>
      </c>
      <c r="B13" s="44">
        <v>7</v>
      </c>
      <c r="C13" s="44" t="s">
        <v>67</v>
      </c>
      <c r="D13" s="44" t="s">
        <v>3</v>
      </c>
      <c r="E13" s="45">
        <v>6.6</v>
      </c>
    </row>
    <row r="14" spans="1:5" x14ac:dyDescent="0.3">
      <c r="A14" s="44" t="s">
        <v>67</v>
      </c>
      <c r="B14" s="44">
        <v>8</v>
      </c>
      <c r="C14" s="44" t="s">
        <v>67</v>
      </c>
      <c r="D14" s="44" t="s">
        <v>4</v>
      </c>
      <c r="E14" s="45">
        <v>6.6</v>
      </c>
    </row>
    <row r="15" spans="1:5" x14ac:dyDescent="0.3">
      <c r="A15" s="44" t="s">
        <v>67</v>
      </c>
      <c r="B15" s="44">
        <v>9</v>
      </c>
      <c r="C15" s="44" t="s">
        <v>67</v>
      </c>
      <c r="D15" s="44" t="s">
        <v>5</v>
      </c>
      <c r="E15" s="45">
        <v>4.4000000000000004</v>
      </c>
    </row>
    <row r="16" spans="1:5" x14ac:dyDescent="0.3">
      <c r="A16" s="44" t="s">
        <v>67</v>
      </c>
      <c r="B16" s="44">
        <v>10</v>
      </c>
      <c r="C16" s="44" t="s">
        <v>67</v>
      </c>
      <c r="D16" s="44" t="s">
        <v>6</v>
      </c>
      <c r="E16" s="45">
        <v>4.4000000000000004</v>
      </c>
    </row>
    <row r="17" spans="1:5" x14ac:dyDescent="0.3">
      <c r="A17" s="44" t="s">
        <v>67</v>
      </c>
      <c r="B17" s="44">
        <v>11</v>
      </c>
      <c r="C17" s="44" t="s">
        <v>67</v>
      </c>
      <c r="D17" s="44" t="s">
        <v>7</v>
      </c>
      <c r="E17" s="45">
        <v>6.6</v>
      </c>
    </row>
    <row r="18" spans="1:5" x14ac:dyDescent="0.3">
      <c r="A18" s="44" t="s">
        <v>67</v>
      </c>
      <c r="B18" s="44">
        <v>12</v>
      </c>
      <c r="C18" s="44" t="s">
        <v>67</v>
      </c>
      <c r="D18" s="44" t="s">
        <v>8</v>
      </c>
      <c r="E18" s="45">
        <v>4.4000000000000004</v>
      </c>
    </row>
    <row r="19" spans="1:5" x14ac:dyDescent="0.3">
      <c r="A19" s="44" t="s">
        <v>67</v>
      </c>
      <c r="B19" s="44">
        <v>13</v>
      </c>
      <c r="C19" s="44" t="s">
        <v>67</v>
      </c>
      <c r="D19" s="44" t="s">
        <v>9</v>
      </c>
      <c r="E19" s="45">
        <v>4.4000000000000004</v>
      </c>
    </row>
    <row r="20" spans="1:5" x14ac:dyDescent="0.3">
      <c r="A20" s="44" t="s">
        <v>67</v>
      </c>
      <c r="B20" s="44">
        <v>14</v>
      </c>
      <c r="C20" s="44" t="s">
        <v>67</v>
      </c>
      <c r="D20" s="44" t="s">
        <v>10</v>
      </c>
      <c r="E20" s="45">
        <v>6.6</v>
      </c>
    </row>
    <row r="21" spans="1:5" x14ac:dyDescent="0.3">
      <c r="A21" s="44" t="s">
        <v>67</v>
      </c>
      <c r="B21" s="44">
        <v>15</v>
      </c>
      <c r="C21" s="44" t="s">
        <v>67</v>
      </c>
      <c r="D21" s="44" t="s">
        <v>11</v>
      </c>
      <c r="E21" s="45">
        <v>13.2</v>
      </c>
    </row>
    <row r="22" spans="1:5" x14ac:dyDescent="0.3">
      <c r="A22" s="44" t="s">
        <v>67</v>
      </c>
      <c r="B22" s="44">
        <v>16</v>
      </c>
      <c r="C22" s="44" t="s">
        <v>67</v>
      </c>
      <c r="D22" s="44" t="s">
        <v>12</v>
      </c>
      <c r="E22" s="45">
        <v>4.4000000000000004</v>
      </c>
    </row>
    <row r="23" spans="1:5" x14ac:dyDescent="0.3">
      <c r="A23" s="44" t="s">
        <v>67</v>
      </c>
      <c r="B23" s="44">
        <v>17</v>
      </c>
      <c r="C23" s="44" t="s">
        <v>67</v>
      </c>
      <c r="D23" s="44" t="s">
        <v>13</v>
      </c>
      <c r="E23" s="45">
        <v>6.6</v>
      </c>
    </row>
    <row r="24" spans="1:5" x14ac:dyDescent="0.3">
      <c r="A24" s="44" t="s">
        <v>67</v>
      </c>
      <c r="B24" s="46">
        <v>18</v>
      </c>
      <c r="C24" s="44" t="s">
        <v>67</v>
      </c>
      <c r="D24" s="44" t="s">
        <v>14</v>
      </c>
      <c r="E24" s="45">
        <v>4.4000000000000004</v>
      </c>
    </row>
    <row r="25" spans="1:5" x14ac:dyDescent="0.3">
      <c r="A25" s="44" t="s">
        <v>67</v>
      </c>
      <c r="B25" s="46">
        <v>19</v>
      </c>
      <c r="C25" s="44" t="s">
        <v>67</v>
      </c>
      <c r="D25" s="44" t="s">
        <v>15</v>
      </c>
      <c r="E25" s="45">
        <v>4.4000000000000004</v>
      </c>
    </row>
    <row r="26" spans="1:5" x14ac:dyDescent="0.3">
      <c r="A26" s="44" t="s">
        <v>67</v>
      </c>
      <c r="B26" s="46">
        <v>20</v>
      </c>
      <c r="C26" s="44" t="s">
        <v>67</v>
      </c>
      <c r="D26" s="44" t="s">
        <v>16</v>
      </c>
      <c r="E26" s="45">
        <v>4.4000000000000004</v>
      </c>
    </row>
    <row r="27" spans="1:5" ht="39" customHeight="1" x14ac:dyDescent="0.3">
      <c r="A27" s="106" t="s">
        <v>101</v>
      </c>
      <c r="B27" s="107"/>
      <c r="C27" s="107"/>
      <c r="D27" s="107"/>
      <c r="E27" s="108"/>
    </row>
  </sheetData>
  <mergeCells count="10">
    <mergeCell ref="A27:E27"/>
    <mergeCell ref="A7:A8"/>
    <mergeCell ref="E4:E5"/>
    <mergeCell ref="A1:E1"/>
    <mergeCell ref="A2:E2"/>
    <mergeCell ref="A3:E3"/>
    <mergeCell ref="C4:C5"/>
    <mergeCell ref="D4:D5"/>
    <mergeCell ref="A4:A5"/>
    <mergeCell ref="B4:B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42"/>
  <sheetViews>
    <sheetView topLeftCell="A19" zoomScaleSheetLayoutView="100" workbookViewId="0">
      <selection activeCell="A27" sqref="A27:E27"/>
    </sheetView>
  </sheetViews>
  <sheetFormatPr baseColWidth="10" defaultRowHeight="16.5" x14ac:dyDescent="0.3"/>
  <cols>
    <col min="1" max="4" width="5.7109375" style="2" customWidth="1"/>
    <col min="5" max="5" width="15.28515625" style="2" customWidth="1"/>
    <col min="6" max="6" width="24" style="2" customWidth="1"/>
    <col min="7" max="7" width="9.85546875" style="2" customWidth="1"/>
    <col min="8" max="8" width="15" style="2" customWidth="1"/>
    <col min="9" max="16384" width="11.42578125" style="2"/>
  </cols>
  <sheetData>
    <row r="1" spans="1:8" s="3" customFormat="1" ht="19.5" customHeight="1" x14ac:dyDescent="0.3">
      <c r="A1" s="131" t="s">
        <v>76</v>
      </c>
      <c r="B1" s="132"/>
      <c r="C1" s="132"/>
      <c r="D1" s="132"/>
      <c r="E1" s="132"/>
      <c r="F1" s="132"/>
      <c r="G1" s="132"/>
      <c r="H1" s="133"/>
    </row>
    <row r="2" spans="1:8" s="3" customFormat="1" ht="20.25" customHeight="1" thickBot="1" x14ac:dyDescent="0.35">
      <c r="A2" s="134" t="s">
        <v>99</v>
      </c>
      <c r="B2" s="135"/>
      <c r="C2" s="135"/>
      <c r="D2" s="135"/>
      <c r="E2" s="135"/>
      <c r="F2" s="135"/>
      <c r="G2" s="135"/>
      <c r="H2" s="136"/>
    </row>
    <row r="3" spans="1:8" s="3" customFormat="1" x14ac:dyDescent="0.3">
      <c r="A3" s="137" t="s">
        <v>17</v>
      </c>
      <c r="B3" s="137" t="s">
        <v>18</v>
      </c>
      <c r="C3" s="137" t="s">
        <v>52</v>
      </c>
      <c r="D3" s="137" t="s">
        <v>19</v>
      </c>
      <c r="E3" s="73"/>
      <c r="F3" s="73"/>
      <c r="G3" s="73"/>
      <c r="H3" s="74"/>
    </row>
    <row r="4" spans="1:8" s="3" customFormat="1" x14ac:dyDescent="0.3">
      <c r="A4" s="138"/>
      <c r="B4" s="138"/>
      <c r="C4" s="138"/>
      <c r="D4" s="138"/>
      <c r="E4" s="140" t="s">
        <v>51</v>
      </c>
      <c r="F4" s="140"/>
      <c r="G4" s="140"/>
      <c r="H4" s="141"/>
    </row>
    <row r="5" spans="1:8" s="3" customFormat="1" x14ac:dyDescent="0.3">
      <c r="A5" s="138"/>
      <c r="B5" s="138"/>
      <c r="C5" s="138"/>
      <c r="D5" s="138"/>
      <c r="E5" s="140" t="s">
        <v>20</v>
      </c>
      <c r="F5" s="140"/>
      <c r="G5" s="140"/>
      <c r="H5" s="141"/>
    </row>
    <row r="6" spans="1:8" s="3" customFormat="1" ht="8.25" customHeight="1" thickBot="1" x14ac:dyDescent="0.35">
      <c r="A6" s="138"/>
      <c r="B6" s="138"/>
      <c r="C6" s="138"/>
      <c r="D6" s="138"/>
      <c r="E6" s="142"/>
      <c r="F6" s="142"/>
      <c r="G6" s="142"/>
      <c r="H6" s="143"/>
    </row>
    <row r="7" spans="1:8" s="3" customFormat="1" ht="0.75" customHeight="1" thickBot="1" x14ac:dyDescent="0.35">
      <c r="A7" s="139"/>
      <c r="B7" s="139"/>
      <c r="C7" s="139" t="s">
        <v>19</v>
      </c>
      <c r="D7" s="139" t="s">
        <v>21</v>
      </c>
      <c r="E7" s="41"/>
      <c r="F7" s="41"/>
      <c r="G7" s="41"/>
      <c r="H7" s="75"/>
    </row>
    <row r="8" spans="1:8" s="3" customFormat="1" ht="17.25" thickBot="1" x14ac:dyDescent="0.35">
      <c r="A8" s="126" t="s">
        <v>22</v>
      </c>
      <c r="B8" s="127"/>
      <c r="C8" s="127"/>
      <c r="D8" s="128"/>
      <c r="E8" s="129" t="s">
        <v>52</v>
      </c>
      <c r="F8" s="130"/>
      <c r="G8" s="88" t="s">
        <v>19</v>
      </c>
      <c r="H8" s="89" t="s">
        <v>68</v>
      </c>
    </row>
    <row r="9" spans="1:8" x14ac:dyDescent="0.3">
      <c r="A9" s="70">
        <v>2</v>
      </c>
      <c r="B9" s="70">
        <v>1</v>
      </c>
      <c r="C9" s="70">
        <v>1</v>
      </c>
      <c r="D9" s="70">
        <v>1</v>
      </c>
      <c r="E9" s="71" t="s">
        <v>23</v>
      </c>
      <c r="F9" s="71" t="s">
        <v>32</v>
      </c>
      <c r="G9" s="71" t="s">
        <v>24</v>
      </c>
      <c r="H9" s="72">
        <v>1663.0569999999998</v>
      </c>
    </row>
    <row r="10" spans="1:8" x14ac:dyDescent="0.3">
      <c r="A10" s="17">
        <v>2</v>
      </c>
      <c r="B10" s="17">
        <v>1</v>
      </c>
      <c r="C10" s="17">
        <v>1</v>
      </c>
      <c r="D10" s="17">
        <v>2</v>
      </c>
      <c r="E10" s="47" t="s">
        <v>23</v>
      </c>
      <c r="F10" s="47" t="s">
        <v>32</v>
      </c>
      <c r="G10" s="47" t="s">
        <v>25</v>
      </c>
      <c r="H10" s="67">
        <v>1402.7090000000001</v>
      </c>
    </row>
    <row r="11" spans="1:8" x14ac:dyDescent="0.3">
      <c r="A11" s="17">
        <v>2</v>
      </c>
      <c r="B11" s="17">
        <v>1</v>
      </c>
      <c r="C11" s="17">
        <v>1</v>
      </c>
      <c r="D11" s="17">
        <v>3</v>
      </c>
      <c r="E11" s="47" t="s">
        <v>23</v>
      </c>
      <c r="F11" s="47" t="s">
        <v>32</v>
      </c>
      <c r="G11" s="47" t="s">
        <v>26</v>
      </c>
      <c r="H11" s="67">
        <v>1253.2739999999999</v>
      </c>
    </row>
    <row r="12" spans="1:8" ht="5.25" customHeight="1" x14ac:dyDescent="0.3">
      <c r="A12" s="124"/>
      <c r="B12" s="124"/>
      <c r="C12" s="124"/>
      <c r="D12" s="124"/>
      <c r="E12" s="124"/>
      <c r="F12" s="124"/>
      <c r="G12" s="124"/>
      <c r="H12" s="124"/>
    </row>
    <row r="13" spans="1:8" x14ac:dyDescent="0.3">
      <c r="A13" s="17">
        <v>2</v>
      </c>
      <c r="B13" s="17">
        <v>1</v>
      </c>
      <c r="C13" s="17">
        <v>2</v>
      </c>
      <c r="D13" s="17">
        <v>1</v>
      </c>
      <c r="E13" s="47" t="s">
        <v>23</v>
      </c>
      <c r="F13" s="47" t="s">
        <v>53</v>
      </c>
      <c r="G13" s="47" t="s">
        <v>24</v>
      </c>
      <c r="H13" s="68">
        <v>3065.7330000000002</v>
      </c>
    </row>
    <row r="14" spans="1:8" x14ac:dyDescent="0.3">
      <c r="A14" s="17">
        <v>2</v>
      </c>
      <c r="B14" s="17">
        <v>1</v>
      </c>
      <c r="C14" s="17">
        <v>2</v>
      </c>
      <c r="D14" s="17">
        <v>2</v>
      </c>
      <c r="E14" s="47" t="s">
        <v>23</v>
      </c>
      <c r="F14" s="47" t="s">
        <v>53</v>
      </c>
      <c r="G14" s="47" t="s">
        <v>25</v>
      </c>
      <c r="H14" s="68">
        <v>2077.2840000000001</v>
      </c>
    </row>
    <row r="15" spans="1:8" x14ac:dyDescent="0.3">
      <c r="A15" s="17">
        <v>2</v>
      </c>
      <c r="B15" s="17">
        <v>1</v>
      </c>
      <c r="C15" s="17">
        <v>2</v>
      </c>
      <c r="D15" s="17">
        <v>3</v>
      </c>
      <c r="E15" s="47" t="s">
        <v>23</v>
      </c>
      <c r="F15" s="47" t="s">
        <v>53</v>
      </c>
      <c r="G15" s="47" t="s">
        <v>26</v>
      </c>
      <c r="H15" s="68">
        <v>1801.5360000000001</v>
      </c>
    </row>
    <row r="16" spans="1:8" ht="3.75" customHeight="1" x14ac:dyDescent="0.3">
      <c r="A16" s="124"/>
      <c r="B16" s="124"/>
      <c r="C16" s="124"/>
      <c r="D16" s="124"/>
      <c r="E16" s="124"/>
      <c r="F16" s="124"/>
      <c r="G16" s="124"/>
      <c r="H16" s="124"/>
    </row>
    <row r="17" spans="1:8" x14ac:dyDescent="0.3">
      <c r="A17" s="17">
        <v>2</v>
      </c>
      <c r="B17" s="17">
        <v>1</v>
      </c>
      <c r="C17" s="17">
        <v>3</v>
      </c>
      <c r="D17" s="17">
        <v>1</v>
      </c>
      <c r="E17" s="47" t="s">
        <v>23</v>
      </c>
      <c r="F17" s="47" t="s">
        <v>27</v>
      </c>
      <c r="G17" s="47" t="s">
        <v>24</v>
      </c>
      <c r="H17" s="68">
        <v>3930.5419999999999</v>
      </c>
    </row>
    <row r="18" spans="1:8" x14ac:dyDescent="0.3">
      <c r="A18" s="17">
        <v>2</v>
      </c>
      <c r="B18" s="17">
        <v>1</v>
      </c>
      <c r="C18" s="17">
        <v>3</v>
      </c>
      <c r="D18" s="17">
        <v>2</v>
      </c>
      <c r="E18" s="47" t="s">
        <v>23</v>
      </c>
      <c r="F18" s="47" t="s">
        <v>27</v>
      </c>
      <c r="G18" s="47" t="s">
        <v>25</v>
      </c>
      <c r="H18" s="68">
        <v>3528.9759999999997</v>
      </c>
    </row>
    <row r="19" spans="1:8" x14ac:dyDescent="0.3">
      <c r="A19" s="17">
        <v>2</v>
      </c>
      <c r="B19" s="17">
        <v>1</v>
      </c>
      <c r="C19" s="17">
        <v>3</v>
      </c>
      <c r="D19" s="17">
        <v>3</v>
      </c>
      <c r="E19" s="47" t="s">
        <v>23</v>
      </c>
      <c r="F19" s="47" t="s">
        <v>27</v>
      </c>
      <c r="G19" s="47" t="s">
        <v>26</v>
      </c>
      <c r="H19" s="68">
        <v>2958.7469999999998</v>
      </c>
    </row>
    <row r="20" spans="1:8" ht="5.25" customHeight="1" x14ac:dyDescent="0.3">
      <c r="A20" s="124"/>
      <c r="B20" s="124"/>
      <c r="C20" s="124"/>
      <c r="D20" s="124"/>
      <c r="E20" s="124"/>
      <c r="F20" s="124"/>
      <c r="G20" s="124"/>
      <c r="H20" s="124"/>
    </row>
    <row r="21" spans="1:8" x14ac:dyDescent="0.3">
      <c r="A21" s="17">
        <v>2</v>
      </c>
      <c r="B21" s="17">
        <v>1</v>
      </c>
      <c r="C21" s="17">
        <v>4</v>
      </c>
      <c r="D21" s="17">
        <v>1</v>
      </c>
      <c r="E21" s="47" t="s">
        <v>23</v>
      </c>
      <c r="F21" s="47" t="s">
        <v>28</v>
      </c>
      <c r="G21" s="47" t="s">
        <v>24</v>
      </c>
      <c r="H21" s="68">
        <v>5950.3069999999998</v>
      </c>
    </row>
    <row r="22" spans="1:8" x14ac:dyDescent="0.3">
      <c r="A22" s="17">
        <v>2</v>
      </c>
      <c r="B22" s="17">
        <v>1</v>
      </c>
      <c r="C22" s="17">
        <v>4</v>
      </c>
      <c r="D22" s="17">
        <v>2</v>
      </c>
      <c r="E22" s="47" t="s">
        <v>23</v>
      </c>
      <c r="F22" s="47" t="s">
        <v>28</v>
      </c>
      <c r="G22" s="47" t="s">
        <v>25</v>
      </c>
      <c r="H22" s="68">
        <v>4828.6149999999998</v>
      </c>
    </row>
    <row r="23" spans="1:8" x14ac:dyDescent="0.3">
      <c r="A23" s="17">
        <v>2</v>
      </c>
      <c r="B23" s="17">
        <v>1</v>
      </c>
      <c r="C23" s="17">
        <v>4</v>
      </c>
      <c r="D23" s="17">
        <v>3</v>
      </c>
      <c r="E23" s="47" t="s">
        <v>23</v>
      </c>
      <c r="F23" s="47" t="s">
        <v>28</v>
      </c>
      <c r="G23" s="47" t="s">
        <v>26</v>
      </c>
      <c r="H23" s="68">
        <v>4488.2749999999996</v>
      </c>
    </row>
    <row r="24" spans="1:8" ht="4.5" customHeight="1" x14ac:dyDescent="0.3">
      <c r="A24" s="124"/>
      <c r="B24" s="124"/>
      <c r="C24" s="124"/>
      <c r="D24" s="124"/>
      <c r="E24" s="124"/>
      <c r="F24" s="124"/>
      <c r="G24" s="124"/>
      <c r="H24" s="124"/>
    </row>
    <row r="25" spans="1:8" x14ac:dyDescent="0.3">
      <c r="A25" s="17">
        <v>2</v>
      </c>
      <c r="B25" s="17">
        <v>1</v>
      </c>
      <c r="C25" s="17">
        <v>5</v>
      </c>
      <c r="D25" s="17">
        <v>1</v>
      </c>
      <c r="E25" s="47" t="s">
        <v>23</v>
      </c>
      <c r="F25" s="47" t="s">
        <v>29</v>
      </c>
      <c r="G25" s="47" t="s">
        <v>24</v>
      </c>
      <c r="H25" s="68">
        <v>8309.0370000000003</v>
      </c>
    </row>
    <row r="26" spans="1:8" x14ac:dyDescent="0.3">
      <c r="A26" s="17">
        <v>2</v>
      </c>
      <c r="B26" s="17">
        <v>1</v>
      </c>
      <c r="C26" s="17">
        <v>5</v>
      </c>
      <c r="D26" s="17">
        <v>2</v>
      </c>
      <c r="E26" s="47" t="s">
        <v>23</v>
      </c>
      <c r="F26" s="47" t="s">
        <v>29</v>
      </c>
      <c r="G26" s="47" t="s">
        <v>25</v>
      </c>
      <c r="H26" s="68">
        <v>7469.3519999999999</v>
      </c>
    </row>
    <row r="27" spans="1:8" x14ac:dyDescent="0.3">
      <c r="A27" s="17">
        <v>2</v>
      </c>
      <c r="B27" s="17">
        <v>1</v>
      </c>
      <c r="C27" s="17">
        <v>5</v>
      </c>
      <c r="D27" s="17">
        <v>3</v>
      </c>
      <c r="E27" s="47" t="s">
        <v>23</v>
      </c>
      <c r="F27" s="47" t="s">
        <v>29</v>
      </c>
      <c r="G27" s="47" t="s">
        <v>26</v>
      </c>
      <c r="H27" s="68">
        <v>6946.7970000000005</v>
      </c>
    </row>
    <row r="28" spans="1:8" ht="5.25" customHeight="1" x14ac:dyDescent="0.3">
      <c r="A28" s="17"/>
      <c r="B28" s="17"/>
      <c r="C28" s="17"/>
      <c r="D28" s="17"/>
      <c r="E28" s="47"/>
      <c r="F28" s="47"/>
      <c r="G28" s="47"/>
      <c r="H28" s="69"/>
    </row>
    <row r="29" spans="1:8" x14ac:dyDescent="0.3">
      <c r="A29" s="17">
        <v>2</v>
      </c>
      <c r="B29" s="17">
        <v>2</v>
      </c>
      <c r="C29" s="17">
        <v>1</v>
      </c>
      <c r="D29" s="17">
        <v>1</v>
      </c>
      <c r="E29" s="47" t="s">
        <v>30</v>
      </c>
      <c r="F29" s="47" t="s">
        <v>53</v>
      </c>
      <c r="G29" s="47" t="s">
        <v>24</v>
      </c>
      <c r="H29" s="68">
        <v>2626.2169999999996</v>
      </c>
    </row>
    <row r="30" spans="1:8" x14ac:dyDescent="0.3">
      <c r="A30" s="17">
        <v>2</v>
      </c>
      <c r="B30" s="17">
        <v>2</v>
      </c>
      <c r="C30" s="17">
        <v>1</v>
      </c>
      <c r="D30" s="17">
        <v>2</v>
      </c>
      <c r="E30" s="47" t="s">
        <v>30</v>
      </c>
      <c r="F30" s="47" t="s">
        <v>53</v>
      </c>
      <c r="G30" s="47" t="s">
        <v>25</v>
      </c>
      <c r="H30" s="68">
        <v>2177.8240000000001</v>
      </c>
    </row>
    <row r="31" spans="1:8" x14ac:dyDescent="0.3">
      <c r="A31" s="17">
        <v>2</v>
      </c>
      <c r="B31" s="17">
        <v>2</v>
      </c>
      <c r="C31" s="17">
        <v>1</v>
      </c>
      <c r="D31" s="17">
        <v>3</v>
      </c>
      <c r="E31" s="47" t="s">
        <v>30</v>
      </c>
      <c r="F31" s="47" t="s">
        <v>53</v>
      </c>
      <c r="G31" s="47" t="s">
        <v>26</v>
      </c>
      <c r="H31" s="68">
        <v>1818.4760000000001</v>
      </c>
    </row>
    <row r="32" spans="1:8" ht="6" customHeight="1" x14ac:dyDescent="0.3">
      <c r="A32" s="124"/>
      <c r="B32" s="124"/>
      <c r="C32" s="124"/>
      <c r="D32" s="124"/>
      <c r="E32" s="124"/>
      <c r="F32" s="124"/>
      <c r="G32" s="124"/>
      <c r="H32" s="124"/>
    </row>
    <row r="33" spans="1:8" ht="17.25" customHeight="1" x14ac:dyDescent="0.3">
      <c r="A33" s="17">
        <v>2</v>
      </c>
      <c r="B33" s="17">
        <v>2</v>
      </c>
      <c r="C33" s="17">
        <v>2</v>
      </c>
      <c r="D33" s="17">
        <v>1</v>
      </c>
      <c r="E33" s="47" t="s">
        <v>30</v>
      </c>
      <c r="F33" s="47" t="s">
        <v>31</v>
      </c>
      <c r="G33" s="47" t="s">
        <v>24</v>
      </c>
      <c r="H33" s="68">
        <v>3558.5</v>
      </c>
    </row>
    <row r="34" spans="1:8" x14ac:dyDescent="0.3">
      <c r="A34" s="17">
        <v>2</v>
      </c>
      <c r="B34" s="17">
        <v>2</v>
      </c>
      <c r="C34" s="17">
        <v>2</v>
      </c>
      <c r="D34" s="17">
        <v>2</v>
      </c>
      <c r="E34" s="47" t="s">
        <v>30</v>
      </c>
      <c r="F34" s="47" t="s">
        <v>31</v>
      </c>
      <c r="G34" s="47" t="s">
        <v>25</v>
      </c>
      <c r="H34" s="68">
        <v>2875.5650000000001</v>
      </c>
    </row>
    <row r="35" spans="1:8" x14ac:dyDescent="0.3">
      <c r="A35" s="17">
        <v>2</v>
      </c>
      <c r="B35" s="17">
        <v>2</v>
      </c>
      <c r="C35" s="17">
        <v>2</v>
      </c>
      <c r="D35" s="17">
        <v>3</v>
      </c>
      <c r="E35" s="47" t="s">
        <v>30</v>
      </c>
      <c r="F35" s="47" t="s">
        <v>31</v>
      </c>
      <c r="G35" s="47" t="s">
        <v>26</v>
      </c>
      <c r="H35" s="68">
        <v>2257.6179999999999</v>
      </c>
    </row>
    <row r="36" spans="1:8" ht="6" customHeight="1" x14ac:dyDescent="0.3">
      <c r="A36" s="124"/>
      <c r="B36" s="124"/>
      <c r="C36" s="124"/>
      <c r="D36" s="124"/>
      <c r="E36" s="124"/>
      <c r="F36" s="124"/>
      <c r="G36" s="124"/>
      <c r="H36" s="124"/>
    </row>
    <row r="37" spans="1:8" x14ac:dyDescent="0.3">
      <c r="A37" s="17">
        <v>2</v>
      </c>
      <c r="B37" s="17">
        <v>2</v>
      </c>
      <c r="C37" s="17">
        <v>3</v>
      </c>
      <c r="D37" s="17">
        <v>1</v>
      </c>
      <c r="E37" s="47" t="s">
        <v>30</v>
      </c>
      <c r="F37" s="47" t="s">
        <v>28</v>
      </c>
      <c r="G37" s="47" t="s">
        <v>24</v>
      </c>
      <c r="H37" s="68">
        <v>5520.3609999999999</v>
      </c>
    </row>
    <row r="38" spans="1:8" x14ac:dyDescent="0.3">
      <c r="A38" s="17">
        <v>2</v>
      </c>
      <c r="B38" s="17">
        <v>2</v>
      </c>
      <c r="C38" s="17">
        <v>3</v>
      </c>
      <c r="D38" s="17">
        <v>2</v>
      </c>
      <c r="E38" s="47" t="s">
        <v>30</v>
      </c>
      <c r="F38" s="47" t="s">
        <v>28</v>
      </c>
      <c r="G38" s="47" t="s">
        <v>25</v>
      </c>
      <c r="H38" s="68">
        <v>4642.8689999999997</v>
      </c>
    </row>
    <row r="39" spans="1:8" x14ac:dyDescent="0.3">
      <c r="A39" s="17">
        <v>2</v>
      </c>
      <c r="B39" s="17">
        <v>2</v>
      </c>
      <c r="C39" s="17">
        <v>3</v>
      </c>
      <c r="D39" s="17">
        <v>3</v>
      </c>
      <c r="E39" s="47" t="s">
        <v>30</v>
      </c>
      <c r="F39" s="47" t="s">
        <v>28</v>
      </c>
      <c r="G39" s="47" t="s">
        <v>26</v>
      </c>
      <c r="H39" s="68">
        <v>4103.8360000000002</v>
      </c>
    </row>
    <row r="40" spans="1:8" ht="5.25" customHeight="1" x14ac:dyDescent="0.3">
      <c r="A40" s="125"/>
      <c r="B40" s="125"/>
      <c r="C40" s="125"/>
      <c r="D40" s="125"/>
      <c r="E40" s="125"/>
      <c r="F40" s="125"/>
      <c r="G40" s="125"/>
      <c r="H40" s="125"/>
    </row>
    <row r="41" spans="1:8" x14ac:dyDescent="0.3">
      <c r="A41" s="39"/>
      <c r="B41" s="39"/>
      <c r="C41" s="39"/>
      <c r="D41" s="39"/>
      <c r="E41" s="39"/>
      <c r="F41" s="39"/>
      <c r="G41" s="39"/>
      <c r="H41" s="39"/>
    </row>
    <row r="42" spans="1:8" x14ac:dyDescent="0.3">
      <c r="A42" s="39"/>
      <c r="B42" s="39"/>
      <c r="C42" s="39"/>
      <c r="D42" s="39"/>
      <c r="E42" s="39"/>
      <c r="F42" s="39"/>
      <c r="G42" s="39"/>
      <c r="H42" s="39"/>
    </row>
  </sheetData>
  <mergeCells count="18">
    <mergeCell ref="A1:H1"/>
    <mergeCell ref="A2:H2"/>
    <mergeCell ref="A3:A7"/>
    <mergeCell ref="B3:B7"/>
    <mergeCell ref="C3:C7"/>
    <mergeCell ref="D3:D7"/>
    <mergeCell ref="E4:H4"/>
    <mergeCell ref="E5:H5"/>
    <mergeCell ref="E6:H6"/>
    <mergeCell ref="A36:H36"/>
    <mergeCell ref="A40:H40"/>
    <mergeCell ref="A16:H16"/>
    <mergeCell ref="A20:H20"/>
    <mergeCell ref="A8:D8"/>
    <mergeCell ref="E8:F8"/>
    <mergeCell ref="A24:H24"/>
    <mergeCell ref="A12:H12"/>
    <mergeCell ref="A32:H3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H42"/>
  <sheetViews>
    <sheetView zoomScaleSheetLayoutView="100" workbookViewId="0">
      <selection activeCell="A27" sqref="A27:E27"/>
    </sheetView>
  </sheetViews>
  <sheetFormatPr baseColWidth="10" defaultColWidth="11.42578125" defaultRowHeight="15" x14ac:dyDescent="0.25"/>
  <cols>
    <col min="1" max="2" width="11.42578125" customWidth="1"/>
    <col min="3" max="3" width="8.5703125" customWidth="1"/>
    <col min="4" max="5" width="11.42578125" customWidth="1"/>
    <col min="6" max="6" width="6.5703125" customWidth="1"/>
    <col min="7" max="7" width="11.42578125" customWidth="1"/>
    <col min="8" max="8" width="17.5703125" customWidth="1"/>
  </cols>
  <sheetData>
    <row r="1" spans="1:8" s="1" customFormat="1" ht="19.5" customHeight="1" x14ac:dyDescent="0.25">
      <c r="A1" s="131" t="s">
        <v>76</v>
      </c>
      <c r="B1" s="132"/>
      <c r="C1" s="132"/>
      <c r="D1" s="132"/>
      <c r="E1" s="132"/>
      <c r="F1" s="132"/>
      <c r="G1" s="132"/>
      <c r="H1" s="133"/>
    </row>
    <row r="2" spans="1:8" s="1" customFormat="1" ht="20.25" customHeight="1" thickBot="1" x14ac:dyDescent="0.3">
      <c r="A2" s="134" t="s">
        <v>99</v>
      </c>
      <c r="B2" s="135"/>
      <c r="C2" s="135"/>
      <c r="D2" s="135"/>
      <c r="E2" s="135"/>
      <c r="F2" s="135"/>
      <c r="G2" s="135"/>
      <c r="H2" s="136"/>
    </row>
    <row r="3" spans="1:8" s="1" customFormat="1" ht="21.75" customHeight="1" thickBot="1" x14ac:dyDescent="0.3">
      <c r="A3" s="126" t="s">
        <v>54</v>
      </c>
      <c r="B3" s="170"/>
      <c r="C3" s="170"/>
      <c r="D3" s="170"/>
      <c r="E3" s="170"/>
      <c r="F3" s="170"/>
      <c r="G3" s="170"/>
      <c r="H3" s="171"/>
    </row>
    <row r="4" spans="1:8" s="1" customFormat="1" ht="7.5" customHeight="1" thickBot="1" x14ac:dyDescent="0.3">
      <c r="A4" s="178"/>
      <c r="B4" s="125"/>
      <c r="C4" s="125"/>
      <c r="D4" s="125"/>
      <c r="E4" s="125"/>
      <c r="F4" s="125"/>
      <c r="G4" s="125"/>
      <c r="H4" s="179"/>
    </row>
    <row r="5" spans="1:8" ht="19.5" customHeight="1" x14ac:dyDescent="0.25">
      <c r="A5" s="172" t="s">
        <v>55</v>
      </c>
      <c r="B5" s="173"/>
      <c r="C5" s="173"/>
      <c r="D5" s="173"/>
      <c r="E5" s="173"/>
      <c r="F5" s="173"/>
      <c r="G5" s="173"/>
      <c r="H5" s="174"/>
    </row>
    <row r="6" spans="1:8" ht="19.5" customHeight="1" thickBot="1" x14ac:dyDescent="0.3">
      <c r="A6" s="175" t="s">
        <v>33</v>
      </c>
      <c r="B6" s="176"/>
      <c r="C6" s="176"/>
      <c r="D6" s="176"/>
      <c r="E6" s="176"/>
      <c r="F6" s="176"/>
      <c r="G6" s="176"/>
      <c r="H6" s="177"/>
    </row>
    <row r="7" spans="1:8" ht="9" customHeight="1" x14ac:dyDescent="0.25">
      <c r="A7" s="167"/>
      <c r="B7" s="168"/>
      <c r="C7" s="168"/>
      <c r="D7" s="168"/>
      <c r="E7" s="168"/>
      <c r="F7" s="168"/>
      <c r="G7" s="168"/>
      <c r="H7" s="169"/>
    </row>
    <row r="8" spans="1:8" s="20" customFormat="1" ht="18" customHeight="1" x14ac:dyDescent="0.25">
      <c r="A8" s="150" t="s">
        <v>34</v>
      </c>
      <c r="B8" s="150"/>
      <c r="C8" s="150"/>
      <c r="D8" s="150" t="s">
        <v>35</v>
      </c>
      <c r="E8" s="150"/>
      <c r="F8" s="150"/>
      <c r="G8" s="150" t="s">
        <v>36</v>
      </c>
      <c r="H8" s="150"/>
    </row>
    <row r="9" spans="1:8" x14ac:dyDescent="0.25">
      <c r="A9" s="145">
        <v>600.01</v>
      </c>
      <c r="B9" s="146"/>
      <c r="C9" s="146"/>
      <c r="D9" s="145">
        <v>1000</v>
      </c>
      <c r="E9" s="146"/>
      <c r="F9" s="146"/>
      <c r="G9" s="154">
        <v>0.6</v>
      </c>
      <c r="H9" s="154"/>
    </row>
    <row r="10" spans="1:8" x14ac:dyDescent="0.25">
      <c r="A10" s="144">
        <v>1000.01</v>
      </c>
      <c r="B10" s="144"/>
      <c r="C10" s="144"/>
      <c r="D10" s="145">
        <v>1500</v>
      </c>
      <c r="E10" s="146"/>
      <c r="F10" s="146"/>
      <c r="G10" s="154">
        <v>0.4</v>
      </c>
      <c r="H10" s="154"/>
    </row>
    <row r="11" spans="1:8" x14ac:dyDescent="0.25">
      <c r="A11" s="144">
        <v>1500.01</v>
      </c>
      <c r="B11" s="144"/>
      <c r="C11" s="144"/>
      <c r="D11" s="145">
        <v>2000</v>
      </c>
      <c r="E11" s="146"/>
      <c r="F11" s="146"/>
      <c r="G11" s="155">
        <v>0.3</v>
      </c>
      <c r="H11" s="155"/>
    </row>
    <row r="12" spans="1:8" x14ac:dyDescent="0.25">
      <c r="A12" s="144">
        <v>2000.01</v>
      </c>
      <c r="B12" s="144"/>
      <c r="C12" s="144"/>
      <c r="D12" s="144">
        <v>3000</v>
      </c>
      <c r="E12" s="144"/>
      <c r="F12" s="144"/>
      <c r="G12" s="154">
        <v>0.2</v>
      </c>
      <c r="H12" s="154"/>
    </row>
    <row r="13" spans="1:8" x14ac:dyDescent="0.25">
      <c r="A13" s="144">
        <v>3000.01</v>
      </c>
      <c r="B13" s="144"/>
      <c r="C13" s="144"/>
      <c r="D13" s="144">
        <v>5000</v>
      </c>
      <c r="E13" s="144"/>
      <c r="F13" s="144"/>
      <c r="G13" s="155">
        <v>0.1</v>
      </c>
      <c r="H13" s="155"/>
    </row>
    <row r="14" spans="1:8" x14ac:dyDescent="0.25">
      <c r="A14" s="144">
        <v>5000.01</v>
      </c>
      <c r="B14" s="144"/>
      <c r="C14" s="144"/>
      <c r="D14" s="144" t="s">
        <v>69</v>
      </c>
      <c r="E14" s="144"/>
      <c r="F14" s="144"/>
      <c r="G14" s="154">
        <v>0.05</v>
      </c>
      <c r="H14" s="154"/>
    </row>
    <row r="15" spans="1:8" ht="8.25" customHeight="1" x14ac:dyDescent="0.25">
      <c r="A15" s="164"/>
      <c r="B15" s="165"/>
      <c r="C15" s="165"/>
      <c r="D15" s="165"/>
      <c r="E15" s="165"/>
      <c r="F15" s="165"/>
      <c r="G15" s="165"/>
      <c r="H15" s="166"/>
    </row>
    <row r="16" spans="1:8" ht="20.25" customHeight="1" x14ac:dyDescent="0.25">
      <c r="A16" s="151" t="s">
        <v>55</v>
      </c>
      <c r="B16" s="152"/>
      <c r="C16" s="152"/>
      <c r="D16" s="152"/>
      <c r="E16" s="152"/>
      <c r="F16" s="152"/>
      <c r="G16" s="152"/>
      <c r="H16" s="153"/>
    </row>
    <row r="17" spans="1:8" ht="19.5" customHeight="1" x14ac:dyDescent="0.25">
      <c r="A17" s="161" t="s">
        <v>70</v>
      </c>
      <c r="B17" s="162"/>
      <c r="C17" s="162"/>
      <c r="D17" s="162"/>
      <c r="E17" s="162"/>
      <c r="F17" s="162"/>
      <c r="G17" s="162"/>
      <c r="H17" s="163"/>
    </row>
    <row r="18" spans="1:8" ht="19.5" customHeight="1" x14ac:dyDescent="0.25">
      <c r="A18" s="147" t="s">
        <v>37</v>
      </c>
      <c r="B18" s="148"/>
      <c r="C18" s="148"/>
      <c r="D18" s="148"/>
      <c r="E18" s="148"/>
      <c r="F18" s="148"/>
      <c r="G18" s="148"/>
      <c r="H18" s="149"/>
    </row>
    <row r="19" spans="1:8" ht="7.5" customHeight="1" x14ac:dyDescent="0.25">
      <c r="A19" s="158"/>
      <c r="B19" s="159"/>
      <c r="C19" s="159"/>
      <c r="D19" s="159"/>
      <c r="E19" s="159"/>
      <c r="F19" s="159"/>
      <c r="G19" s="159"/>
      <c r="H19" s="160"/>
    </row>
    <row r="20" spans="1:8" s="20" customFormat="1" ht="18" customHeight="1" x14ac:dyDescent="0.25">
      <c r="A20" s="150" t="s">
        <v>34</v>
      </c>
      <c r="B20" s="157"/>
      <c r="C20" s="157"/>
      <c r="D20" s="150" t="s">
        <v>35</v>
      </c>
      <c r="E20" s="150"/>
      <c r="F20" s="150"/>
      <c r="G20" s="150" t="s">
        <v>36</v>
      </c>
      <c r="H20" s="150"/>
    </row>
    <row r="21" spans="1:8" x14ac:dyDescent="0.25">
      <c r="A21" s="145">
        <v>600.01</v>
      </c>
      <c r="B21" s="146"/>
      <c r="C21" s="146"/>
      <c r="D21" s="145">
        <v>1000</v>
      </c>
      <c r="E21" s="156"/>
      <c r="F21" s="156"/>
      <c r="G21" s="154">
        <v>0.4</v>
      </c>
      <c r="H21" s="154"/>
    </row>
    <row r="22" spans="1:8" x14ac:dyDescent="0.25">
      <c r="A22" s="144">
        <v>1000.01</v>
      </c>
      <c r="B22" s="144"/>
      <c r="C22" s="144"/>
      <c r="D22" s="145">
        <v>1500</v>
      </c>
      <c r="E22" s="156"/>
      <c r="F22" s="156"/>
      <c r="G22" s="154">
        <v>0.3</v>
      </c>
      <c r="H22" s="154"/>
    </row>
    <row r="23" spans="1:8" x14ac:dyDescent="0.25">
      <c r="A23" s="144">
        <v>1500.01</v>
      </c>
      <c r="B23" s="144"/>
      <c r="C23" s="144"/>
      <c r="D23" s="145">
        <v>2000</v>
      </c>
      <c r="E23" s="156"/>
      <c r="F23" s="156"/>
      <c r="G23" s="155">
        <v>0.1</v>
      </c>
      <c r="H23" s="155"/>
    </row>
    <row r="24" spans="1:8" x14ac:dyDescent="0.25">
      <c r="A24" s="144">
        <v>2000.01</v>
      </c>
      <c r="B24" s="144"/>
      <c r="C24" s="144"/>
      <c r="D24" s="144">
        <v>3000</v>
      </c>
      <c r="E24" s="156"/>
      <c r="F24" s="156"/>
      <c r="G24" s="154">
        <v>0.08</v>
      </c>
      <c r="H24" s="154"/>
    </row>
    <row r="25" spans="1:8" x14ac:dyDescent="0.25">
      <c r="A25" s="144">
        <v>3000.01</v>
      </c>
      <c r="B25" s="144"/>
      <c r="C25" s="144"/>
      <c r="D25" s="144">
        <v>5000</v>
      </c>
      <c r="E25" s="144"/>
      <c r="F25" s="144"/>
      <c r="G25" s="155">
        <v>0.06</v>
      </c>
      <c r="H25" s="155"/>
    </row>
    <row r="26" spans="1:8" x14ac:dyDescent="0.25">
      <c r="A26" s="144">
        <v>5000.01</v>
      </c>
      <c r="B26" s="144"/>
      <c r="C26" s="144"/>
      <c r="D26" s="144" t="s">
        <v>69</v>
      </c>
      <c r="E26" s="144"/>
      <c r="F26" s="144"/>
      <c r="G26" s="154">
        <v>0.05</v>
      </c>
      <c r="H26" s="154"/>
    </row>
    <row r="27" spans="1:8" ht="8.25" customHeight="1" x14ac:dyDescent="0.25">
      <c r="A27" s="51"/>
      <c r="B27" s="7"/>
      <c r="C27" s="7"/>
      <c r="D27" s="7"/>
      <c r="E27" s="7"/>
      <c r="F27" s="7"/>
      <c r="G27" s="7"/>
      <c r="H27" s="52"/>
    </row>
    <row r="28" spans="1:8" ht="20.25" customHeight="1" x14ac:dyDescent="0.25">
      <c r="A28" s="151" t="s">
        <v>55</v>
      </c>
      <c r="B28" s="152"/>
      <c r="C28" s="152"/>
      <c r="D28" s="152"/>
      <c r="E28" s="152"/>
      <c r="F28" s="152"/>
      <c r="G28" s="152"/>
      <c r="H28" s="153"/>
    </row>
    <row r="29" spans="1:8" ht="20.25" customHeight="1" x14ac:dyDescent="0.25">
      <c r="A29" s="147" t="s">
        <v>56</v>
      </c>
      <c r="B29" s="148"/>
      <c r="C29" s="148"/>
      <c r="D29" s="148"/>
      <c r="E29" s="148"/>
      <c r="F29" s="148"/>
      <c r="G29" s="148"/>
      <c r="H29" s="149"/>
    </row>
    <row r="30" spans="1:8" ht="9" customHeight="1" x14ac:dyDescent="0.25">
      <c r="A30" s="51"/>
      <c r="B30" s="7"/>
      <c r="C30" s="7"/>
      <c r="D30" s="7"/>
      <c r="E30" s="7"/>
      <c r="F30" s="7"/>
      <c r="G30" s="7"/>
      <c r="H30" s="52"/>
    </row>
    <row r="31" spans="1:8" s="20" customFormat="1" ht="18" customHeight="1" x14ac:dyDescent="0.25">
      <c r="A31" s="150" t="s">
        <v>34</v>
      </c>
      <c r="B31" s="150"/>
      <c r="C31" s="150"/>
      <c r="D31" s="150" t="s">
        <v>35</v>
      </c>
      <c r="E31" s="150"/>
      <c r="F31" s="150"/>
      <c r="G31" s="150" t="s">
        <v>36</v>
      </c>
      <c r="H31" s="150"/>
    </row>
    <row r="32" spans="1:8" x14ac:dyDescent="0.25">
      <c r="A32" s="145">
        <v>1000.01</v>
      </c>
      <c r="B32" s="146"/>
      <c r="C32" s="146"/>
      <c r="D32" s="145">
        <v>1500</v>
      </c>
      <c r="E32" s="145"/>
      <c r="F32" s="145"/>
      <c r="G32" s="146">
        <v>0.03</v>
      </c>
      <c r="H32" s="146"/>
    </row>
    <row r="33" spans="1:8" x14ac:dyDescent="0.25">
      <c r="A33" s="144">
        <v>1500.01</v>
      </c>
      <c r="B33" s="144"/>
      <c r="C33" s="144"/>
      <c r="D33" s="145">
        <v>2000</v>
      </c>
      <c r="E33" s="145"/>
      <c r="F33" s="145"/>
      <c r="G33" s="146">
        <v>0.02</v>
      </c>
      <c r="H33" s="146"/>
    </row>
    <row r="34" spans="1:8" x14ac:dyDescent="0.25">
      <c r="A34" s="144">
        <v>2000.01</v>
      </c>
      <c r="B34" s="144"/>
      <c r="C34" s="144"/>
      <c r="D34" s="145">
        <v>3000</v>
      </c>
      <c r="E34" s="145"/>
      <c r="F34" s="145"/>
      <c r="G34" s="146">
        <v>0.01</v>
      </c>
      <c r="H34" s="146"/>
    </row>
    <row r="35" spans="1:8" x14ac:dyDescent="0.25">
      <c r="A35" s="144">
        <v>3000.01</v>
      </c>
      <c r="B35" s="144"/>
      <c r="C35" s="144"/>
      <c r="D35" s="144">
        <v>5000</v>
      </c>
      <c r="E35" s="144"/>
      <c r="F35" s="144"/>
      <c r="G35" s="124">
        <v>0.08</v>
      </c>
      <c r="H35" s="124"/>
    </row>
    <row r="36" spans="1:8" x14ac:dyDescent="0.25">
      <c r="A36" s="144">
        <v>5000.01</v>
      </c>
      <c r="B36" s="144"/>
      <c r="C36" s="144"/>
      <c r="D36" s="145">
        <v>10000</v>
      </c>
      <c r="E36" s="145"/>
      <c r="F36" s="145"/>
      <c r="G36" s="146">
        <v>0.06</v>
      </c>
      <c r="H36" s="146"/>
    </row>
    <row r="37" spans="1:8" x14ac:dyDescent="0.25">
      <c r="A37" s="144">
        <v>10000.01</v>
      </c>
      <c r="B37" s="144"/>
      <c r="C37" s="144"/>
      <c r="D37" s="144" t="s">
        <v>69</v>
      </c>
      <c r="E37" s="144"/>
      <c r="F37" s="144"/>
      <c r="G37" s="124">
        <v>0.05</v>
      </c>
      <c r="H37" s="124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</sheetData>
  <mergeCells count="77">
    <mergeCell ref="A8:C8"/>
    <mergeCell ref="A7:H7"/>
    <mergeCell ref="A1:H1"/>
    <mergeCell ref="A2:H2"/>
    <mergeCell ref="A3:H3"/>
    <mergeCell ref="A5:H5"/>
    <mergeCell ref="A6:H6"/>
    <mergeCell ref="A4:H4"/>
    <mergeCell ref="D8:F8"/>
    <mergeCell ref="G8:H8"/>
    <mergeCell ref="A9:C9"/>
    <mergeCell ref="D9:F9"/>
    <mergeCell ref="G9:H9"/>
    <mergeCell ref="A14:C14"/>
    <mergeCell ref="D14:F14"/>
    <mergeCell ref="G14:H14"/>
    <mergeCell ref="A10:C10"/>
    <mergeCell ref="A11:C11"/>
    <mergeCell ref="D10:F10"/>
    <mergeCell ref="G10:H10"/>
    <mergeCell ref="A19:H19"/>
    <mergeCell ref="D11:F11"/>
    <mergeCell ref="G11:H11"/>
    <mergeCell ref="A12:C12"/>
    <mergeCell ref="D12:F12"/>
    <mergeCell ref="G12:H12"/>
    <mergeCell ref="A13:C13"/>
    <mergeCell ref="D13:F13"/>
    <mergeCell ref="G13:H13"/>
    <mergeCell ref="A16:H16"/>
    <mergeCell ref="A17:H17"/>
    <mergeCell ref="A18:H18"/>
    <mergeCell ref="A15:H15"/>
    <mergeCell ref="A20:C20"/>
    <mergeCell ref="D20:F20"/>
    <mergeCell ref="G20:H20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G25:H25"/>
    <mergeCell ref="A24:C24"/>
    <mergeCell ref="D24:F24"/>
    <mergeCell ref="G24:H24"/>
    <mergeCell ref="A25:C25"/>
    <mergeCell ref="D25:F25"/>
    <mergeCell ref="A29:H29"/>
    <mergeCell ref="A31:C31"/>
    <mergeCell ref="D31:F31"/>
    <mergeCell ref="G31:H31"/>
    <mergeCell ref="A26:C26"/>
    <mergeCell ref="A28:H28"/>
    <mergeCell ref="D26:F26"/>
    <mergeCell ref="G26:H26"/>
    <mergeCell ref="A32:C32"/>
    <mergeCell ref="D32:F32"/>
    <mergeCell ref="G32:H32"/>
    <mergeCell ref="A33:C33"/>
    <mergeCell ref="D33:F33"/>
    <mergeCell ref="G33:H33"/>
    <mergeCell ref="A34:C34"/>
    <mergeCell ref="D34:F34"/>
    <mergeCell ref="G34:H34"/>
    <mergeCell ref="A35:C35"/>
    <mergeCell ref="D35:F35"/>
    <mergeCell ref="G35:H35"/>
    <mergeCell ref="A36:C36"/>
    <mergeCell ref="A37:C37"/>
    <mergeCell ref="D36:F36"/>
    <mergeCell ref="D37:F37"/>
    <mergeCell ref="G36:H36"/>
    <mergeCell ref="G37:H37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I51"/>
  <sheetViews>
    <sheetView zoomScaleSheetLayoutView="120" workbookViewId="0">
      <selection activeCell="G42" sqref="G42"/>
    </sheetView>
  </sheetViews>
  <sheetFormatPr baseColWidth="10" defaultColWidth="11.42578125" defaultRowHeight="15" x14ac:dyDescent="0.25"/>
  <cols>
    <col min="1" max="1" width="6" customWidth="1"/>
    <col min="2" max="3" width="5.85546875" customWidth="1"/>
    <col min="4" max="4" width="6" customWidth="1"/>
    <col min="5" max="5" width="21.7109375" customWidth="1"/>
    <col min="6" max="6" width="14" customWidth="1"/>
    <col min="7" max="7" width="8.42578125" customWidth="1"/>
    <col min="8" max="8" width="9.5703125" customWidth="1"/>
    <col min="9" max="9" width="13.7109375" customWidth="1"/>
  </cols>
  <sheetData>
    <row r="1" spans="1:9" s="1" customFormat="1" ht="20.25" customHeight="1" x14ac:dyDescent="0.25">
      <c r="A1" s="131" t="s">
        <v>76</v>
      </c>
      <c r="B1" s="132"/>
      <c r="C1" s="132"/>
      <c r="D1" s="132"/>
      <c r="E1" s="132"/>
      <c r="F1" s="132"/>
      <c r="G1" s="132"/>
      <c r="H1" s="132"/>
      <c r="I1" s="133"/>
    </row>
    <row r="2" spans="1:9" s="1" customFormat="1" ht="19.5" customHeight="1" thickBot="1" x14ac:dyDescent="0.3">
      <c r="A2" s="187" t="s">
        <v>99</v>
      </c>
      <c r="B2" s="188"/>
      <c r="C2" s="188"/>
      <c r="D2" s="188"/>
      <c r="E2" s="188"/>
      <c r="F2" s="188"/>
      <c r="G2" s="188"/>
      <c r="H2" s="188"/>
      <c r="I2" s="189"/>
    </row>
    <row r="3" spans="1:9" s="1" customFormat="1" ht="19.5" customHeight="1" x14ac:dyDescent="0.25">
      <c r="A3" s="190" t="s">
        <v>59</v>
      </c>
      <c r="B3" s="193" t="s">
        <v>39</v>
      </c>
      <c r="C3" s="196" t="s">
        <v>38</v>
      </c>
      <c r="D3" s="137" t="s">
        <v>17</v>
      </c>
      <c r="E3" s="203"/>
      <c r="F3" s="204"/>
      <c r="G3" s="204"/>
      <c r="H3" s="204"/>
      <c r="I3" s="205"/>
    </row>
    <row r="4" spans="1:9" s="1" customFormat="1" ht="18.75" customHeight="1" x14ac:dyDescent="0.25">
      <c r="A4" s="191"/>
      <c r="B4" s="194"/>
      <c r="C4" s="197"/>
      <c r="D4" s="138"/>
      <c r="E4" s="199" t="s">
        <v>57</v>
      </c>
      <c r="F4" s="200"/>
      <c r="G4" s="200"/>
      <c r="H4" s="200"/>
      <c r="I4" s="201"/>
    </row>
    <row r="5" spans="1:9" s="1" customFormat="1" ht="17.25" customHeight="1" x14ac:dyDescent="0.25">
      <c r="A5" s="191"/>
      <c r="B5" s="194"/>
      <c r="C5" s="197"/>
      <c r="D5" s="138"/>
      <c r="E5" s="199" t="s">
        <v>58</v>
      </c>
      <c r="F5" s="200"/>
      <c r="G5" s="200"/>
      <c r="H5" s="200"/>
      <c r="I5" s="201"/>
    </row>
    <row r="6" spans="1:9" s="1" customFormat="1" ht="16.5" customHeight="1" x14ac:dyDescent="0.25">
      <c r="A6" s="191"/>
      <c r="B6" s="194"/>
      <c r="C6" s="197"/>
      <c r="D6" s="138"/>
      <c r="E6" s="199"/>
      <c r="F6" s="200"/>
      <c r="G6" s="200"/>
      <c r="H6" s="200"/>
      <c r="I6" s="201"/>
    </row>
    <row r="7" spans="1:9" s="1" customFormat="1" ht="23.25" customHeight="1" thickBot="1" x14ac:dyDescent="0.3">
      <c r="A7" s="192"/>
      <c r="B7" s="195"/>
      <c r="C7" s="198" t="s">
        <v>19</v>
      </c>
      <c r="D7" s="139" t="s">
        <v>21</v>
      </c>
      <c r="E7" s="202"/>
      <c r="F7" s="142"/>
      <c r="G7" s="142"/>
      <c r="H7" s="142"/>
      <c r="I7" s="143"/>
    </row>
    <row r="8" spans="1:9" s="1" customFormat="1" ht="26.25" thickBot="1" x14ac:dyDescent="0.3">
      <c r="A8" s="126" t="s">
        <v>22</v>
      </c>
      <c r="B8" s="170"/>
      <c r="C8" s="170"/>
      <c r="D8" s="206"/>
      <c r="E8" s="90" t="s">
        <v>59</v>
      </c>
      <c r="F8" s="93" t="s">
        <v>39</v>
      </c>
      <c r="G8" s="90" t="s">
        <v>38</v>
      </c>
      <c r="H8" s="105" t="s">
        <v>40</v>
      </c>
      <c r="I8" s="95" t="s">
        <v>64</v>
      </c>
    </row>
    <row r="9" spans="1:9" x14ac:dyDescent="0.25">
      <c r="A9" s="101">
        <v>1</v>
      </c>
      <c r="B9" s="101">
        <v>0</v>
      </c>
      <c r="C9" s="101">
        <v>1</v>
      </c>
      <c r="D9" s="101">
        <v>1</v>
      </c>
      <c r="E9" s="101" t="s">
        <v>41</v>
      </c>
      <c r="F9" s="101" t="s">
        <v>42</v>
      </c>
      <c r="G9" s="102">
        <v>1</v>
      </c>
      <c r="H9" s="103">
        <v>0.5</v>
      </c>
      <c r="I9" s="104">
        <v>75506.2</v>
      </c>
    </row>
    <row r="10" spans="1:9" x14ac:dyDescent="0.25">
      <c r="A10" s="96">
        <v>1</v>
      </c>
      <c r="B10" s="96">
        <v>0</v>
      </c>
      <c r="C10" s="96">
        <v>2</v>
      </c>
      <c r="D10" s="96">
        <v>1</v>
      </c>
      <c r="E10" s="96" t="s">
        <v>41</v>
      </c>
      <c r="F10" s="96" t="s">
        <v>42</v>
      </c>
      <c r="G10" s="76">
        <v>2</v>
      </c>
      <c r="H10" s="78">
        <v>1</v>
      </c>
      <c r="I10" s="48">
        <v>56679.7</v>
      </c>
    </row>
    <row r="11" spans="1:9" x14ac:dyDescent="0.25">
      <c r="A11" s="96">
        <v>1</v>
      </c>
      <c r="B11" s="96">
        <v>0</v>
      </c>
      <c r="C11" s="96">
        <v>3</v>
      </c>
      <c r="D11" s="96">
        <v>1</v>
      </c>
      <c r="E11" s="96" t="s">
        <v>41</v>
      </c>
      <c r="F11" s="96" t="s">
        <v>42</v>
      </c>
      <c r="G11" s="76">
        <v>3</v>
      </c>
      <c r="H11" s="78">
        <v>1</v>
      </c>
      <c r="I11" s="77">
        <v>28532.9</v>
      </c>
    </row>
    <row r="12" spans="1:9" x14ac:dyDescent="0.25">
      <c r="A12" s="96">
        <v>1</v>
      </c>
      <c r="B12" s="96">
        <v>0</v>
      </c>
      <c r="C12" s="96">
        <v>4</v>
      </c>
      <c r="D12" s="96">
        <v>1</v>
      </c>
      <c r="E12" s="96" t="s">
        <v>41</v>
      </c>
      <c r="F12" s="96" t="s">
        <v>42</v>
      </c>
      <c r="G12" s="76">
        <v>4</v>
      </c>
      <c r="H12" s="78">
        <v>1</v>
      </c>
      <c r="I12" s="48">
        <v>13083.4</v>
      </c>
    </row>
    <row r="13" spans="1:9" ht="6" customHeight="1" x14ac:dyDescent="0.25">
      <c r="A13" s="180"/>
      <c r="B13" s="180"/>
      <c r="C13" s="180"/>
      <c r="D13" s="180"/>
      <c r="E13" s="180"/>
      <c r="F13" s="180"/>
      <c r="G13" s="180"/>
      <c r="H13" s="180"/>
      <c r="I13" s="180"/>
    </row>
    <row r="14" spans="1:9" x14ac:dyDescent="0.25">
      <c r="A14" s="96">
        <v>2</v>
      </c>
      <c r="B14" s="96">
        <v>0</v>
      </c>
      <c r="C14" s="96">
        <v>1</v>
      </c>
      <c r="D14" s="96">
        <v>1</v>
      </c>
      <c r="E14" s="96" t="s">
        <v>43</v>
      </c>
      <c r="F14" s="96" t="s">
        <v>42</v>
      </c>
      <c r="G14" s="76">
        <v>1</v>
      </c>
      <c r="H14" s="66">
        <v>0.5</v>
      </c>
      <c r="I14" s="48">
        <v>52855</v>
      </c>
    </row>
    <row r="15" spans="1:9" x14ac:dyDescent="0.25">
      <c r="A15" s="96">
        <v>2</v>
      </c>
      <c r="B15" s="96">
        <v>0</v>
      </c>
      <c r="C15" s="96">
        <v>2</v>
      </c>
      <c r="D15" s="96">
        <v>1</v>
      </c>
      <c r="E15" s="96" t="s">
        <v>43</v>
      </c>
      <c r="F15" s="96" t="s">
        <v>42</v>
      </c>
      <c r="G15" s="76">
        <v>2</v>
      </c>
      <c r="H15" s="66">
        <v>1</v>
      </c>
      <c r="I15" s="77">
        <v>39675.9</v>
      </c>
    </row>
    <row r="16" spans="1:9" x14ac:dyDescent="0.25">
      <c r="A16" s="96">
        <v>2</v>
      </c>
      <c r="B16" s="96">
        <v>0</v>
      </c>
      <c r="C16" s="96">
        <v>3</v>
      </c>
      <c r="D16" s="96">
        <v>1</v>
      </c>
      <c r="E16" s="96" t="s">
        <v>43</v>
      </c>
      <c r="F16" s="96" t="s">
        <v>42</v>
      </c>
      <c r="G16" s="76">
        <v>3</v>
      </c>
      <c r="H16" s="66">
        <v>1</v>
      </c>
      <c r="I16" s="48">
        <v>19972.7</v>
      </c>
    </row>
    <row r="17" spans="1:9" x14ac:dyDescent="0.25">
      <c r="A17" s="96">
        <v>2</v>
      </c>
      <c r="B17" s="96">
        <v>0</v>
      </c>
      <c r="C17" s="96">
        <v>4</v>
      </c>
      <c r="D17" s="96">
        <v>1</v>
      </c>
      <c r="E17" s="96" t="s">
        <v>43</v>
      </c>
      <c r="F17" s="96" t="s">
        <v>42</v>
      </c>
      <c r="G17" s="76">
        <v>4</v>
      </c>
      <c r="H17" s="66">
        <v>1</v>
      </c>
      <c r="I17" s="48">
        <v>9158.6</v>
      </c>
    </row>
    <row r="18" spans="1:9" ht="6.75" customHeight="1" x14ac:dyDescent="0.25">
      <c r="A18" s="180"/>
      <c r="B18" s="180"/>
      <c r="C18" s="180"/>
      <c r="D18" s="180"/>
      <c r="E18" s="180"/>
      <c r="F18" s="180"/>
      <c r="G18" s="180"/>
      <c r="H18" s="180"/>
      <c r="I18" s="180"/>
    </row>
    <row r="19" spans="1:9" x14ac:dyDescent="0.25">
      <c r="A19" s="96">
        <v>3</v>
      </c>
      <c r="B19" s="96">
        <v>0</v>
      </c>
      <c r="C19" s="96">
        <v>1</v>
      </c>
      <c r="D19" s="96">
        <v>1</v>
      </c>
      <c r="E19" s="63" t="s">
        <v>60</v>
      </c>
      <c r="F19" s="96" t="s">
        <v>42</v>
      </c>
      <c r="G19" s="63">
        <v>1</v>
      </c>
      <c r="H19" s="66">
        <v>1</v>
      </c>
      <c r="I19" s="48">
        <v>22495</v>
      </c>
    </row>
    <row r="20" spans="1:9" x14ac:dyDescent="0.25">
      <c r="A20" s="96">
        <v>3</v>
      </c>
      <c r="B20" s="96">
        <v>0</v>
      </c>
      <c r="C20" s="96">
        <v>2</v>
      </c>
      <c r="D20" s="96">
        <v>1</v>
      </c>
      <c r="E20" s="63" t="s">
        <v>60</v>
      </c>
      <c r="F20" s="96" t="s">
        <v>42</v>
      </c>
      <c r="G20" s="63">
        <v>2</v>
      </c>
      <c r="H20" s="66">
        <v>1</v>
      </c>
      <c r="I20" s="48">
        <v>19769.2</v>
      </c>
    </row>
    <row r="21" spans="1:9" x14ac:dyDescent="0.25">
      <c r="A21" s="96">
        <v>3</v>
      </c>
      <c r="B21" s="96">
        <v>0</v>
      </c>
      <c r="C21" s="96">
        <v>3</v>
      </c>
      <c r="D21" s="96">
        <v>1</v>
      </c>
      <c r="E21" s="63" t="s">
        <v>60</v>
      </c>
      <c r="F21" s="96" t="s">
        <v>42</v>
      </c>
      <c r="G21" s="63">
        <v>3</v>
      </c>
      <c r="H21" s="66">
        <v>1</v>
      </c>
      <c r="I21" s="48">
        <v>19769.2</v>
      </c>
    </row>
    <row r="22" spans="1:9" x14ac:dyDescent="0.25">
      <c r="A22" s="96">
        <v>3</v>
      </c>
      <c r="B22" s="96">
        <v>0</v>
      </c>
      <c r="C22" s="96">
        <v>4</v>
      </c>
      <c r="D22" s="96">
        <v>1</v>
      </c>
      <c r="E22" s="63" t="s">
        <v>98</v>
      </c>
      <c r="F22" s="96" t="s">
        <v>42</v>
      </c>
      <c r="G22" s="63">
        <v>4</v>
      </c>
      <c r="H22" s="66">
        <v>1</v>
      </c>
      <c r="I22" s="48">
        <v>19769.2</v>
      </c>
    </row>
    <row r="23" spans="1:9" ht="7.5" customHeight="1" x14ac:dyDescent="0.25">
      <c r="A23" s="180"/>
      <c r="B23" s="180"/>
      <c r="C23" s="180"/>
      <c r="D23" s="180"/>
      <c r="E23" s="180"/>
      <c r="F23" s="180"/>
      <c r="G23" s="180"/>
      <c r="H23" s="180"/>
      <c r="I23" s="180"/>
    </row>
    <row r="24" spans="1:9" x14ac:dyDescent="0.25">
      <c r="A24" s="96">
        <v>5</v>
      </c>
      <c r="B24" s="96">
        <v>0</v>
      </c>
      <c r="C24" s="96">
        <v>1</v>
      </c>
      <c r="D24" s="96">
        <v>1</v>
      </c>
      <c r="E24" s="63" t="s">
        <v>61</v>
      </c>
      <c r="F24" s="96" t="s">
        <v>42</v>
      </c>
      <c r="G24" s="63">
        <v>1</v>
      </c>
      <c r="H24" s="66">
        <v>1</v>
      </c>
      <c r="I24" s="48">
        <v>86674.5</v>
      </c>
    </row>
    <row r="25" spans="1:9" x14ac:dyDescent="0.25">
      <c r="A25" s="96">
        <v>5</v>
      </c>
      <c r="B25" s="96">
        <v>0</v>
      </c>
      <c r="C25" s="96">
        <v>2</v>
      </c>
      <c r="D25" s="96">
        <v>1</v>
      </c>
      <c r="E25" s="63" t="s">
        <v>61</v>
      </c>
      <c r="F25" s="96" t="s">
        <v>42</v>
      </c>
      <c r="G25" s="63">
        <v>2</v>
      </c>
      <c r="H25" s="66">
        <v>1</v>
      </c>
      <c r="I25" s="48">
        <v>52004.7</v>
      </c>
    </row>
    <row r="26" spans="1:9" x14ac:dyDescent="0.25">
      <c r="A26" s="96">
        <v>5</v>
      </c>
      <c r="B26" s="96">
        <v>0</v>
      </c>
      <c r="C26" s="96">
        <v>3</v>
      </c>
      <c r="D26" s="96">
        <v>1</v>
      </c>
      <c r="E26" s="63" t="s">
        <v>61</v>
      </c>
      <c r="F26" s="96" t="s">
        <v>42</v>
      </c>
      <c r="G26" s="63">
        <v>3</v>
      </c>
      <c r="H26" s="66">
        <v>1</v>
      </c>
      <c r="I26" s="48">
        <v>52004.7</v>
      </c>
    </row>
    <row r="27" spans="1:9" x14ac:dyDescent="0.25">
      <c r="A27" s="96">
        <v>5</v>
      </c>
      <c r="B27" s="96">
        <v>0</v>
      </c>
      <c r="C27" s="96">
        <v>4</v>
      </c>
      <c r="D27" s="96">
        <v>1</v>
      </c>
      <c r="E27" s="63" t="s">
        <v>61</v>
      </c>
      <c r="F27" s="96" t="s">
        <v>42</v>
      </c>
      <c r="G27" s="63">
        <v>4</v>
      </c>
      <c r="H27" s="66">
        <v>1</v>
      </c>
      <c r="I27" s="48">
        <v>52004.7</v>
      </c>
    </row>
    <row r="28" spans="1:9" ht="6" customHeight="1" x14ac:dyDescent="0.25">
      <c r="A28" s="124"/>
      <c r="B28" s="124"/>
      <c r="C28" s="124"/>
      <c r="D28" s="124"/>
      <c r="E28" s="124"/>
      <c r="F28" s="124"/>
      <c r="G28" s="124"/>
      <c r="H28" s="124"/>
      <c r="I28" s="124"/>
    </row>
    <row r="29" spans="1:9" x14ac:dyDescent="0.25">
      <c r="A29" s="96">
        <v>7</v>
      </c>
      <c r="B29" s="96">
        <v>0</v>
      </c>
      <c r="C29" s="96">
        <v>1</v>
      </c>
      <c r="D29" s="96">
        <v>1</v>
      </c>
      <c r="E29" s="63" t="s">
        <v>44</v>
      </c>
      <c r="F29" s="96" t="s">
        <v>42</v>
      </c>
      <c r="G29" s="63">
        <v>1</v>
      </c>
      <c r="H29" s="66">
        <v>1</v>
      </c>
      <c r="I29" s="48">
        <v>12428.9</v>
      </c>
    </row>
    <row r="30" spans="1:9" x14ac:dyDescent="0.25">
      <c r="A30" s="96">
        <v>7</v>
      </c>
      <c r="B30" s="96">
        <v>0</v>
      </c>
      <c r="C30" s="96">
        <v>2</v>
      </c>
      <c r="D30" s="96">
        <v>1</v>
      </c>
      <c r="E30" s="63" t="s">
        <v>44</v>
      </c>
      <c r="F30" s="96" t="s">
        <v>42</v>
      </c>
      <c r="G30" s="63">
        <v>2</v>
      </c>
      <c r="H30" s="66">
        <v>1</v>
      </c>
      <c r="I30" s="48">
        <v>11807.4</v>
      </c>
    </row>
    <row r="31" spans="1:9" x14ac:dyDescent="0.25">
      <c r="A31" s="96">
        <v>7</v>
      </c>
      <c r="B31" s="96">
        <v>0</v>
      </c>
      <c r="C31" s="96">
        <v>3</v>
      </c>
      <c r="D31" s="96">
        <v>1</v>
      </c>
      <c r="E31" s="63" t="s">
        <v>44</v>
      </c>
      <c r="F31" s="96" t="s">
        <v>42</v>
      </c>
      <c r="G31" s="63">
        <v>3</v>
      </c>
      <c r="H31" s="66">
        <v>1</v>
      </c>
      <c r="I31" s="48">
        <v>11216.7</v>
      </c>
    </row>
    <row r="32" spans="1:9" x14ac:dyDescent="0.25">
      <c r="A32" s="96">
        <v>7</v>
      </c>
      <c r="B32" s="96">
        <v>0</v>
      </c>
      <c r="C32" s="96">
        <v>4</v>
      </c>
      <c r="D32" s="96">
        <v>1</v>
      </c>
      <c r="E32" s="63" t="s">
        <v>44</v>
      </c>
      <c r="F32" s="96" t="s">
        <v>42</v>
      </c>
      <c r="G32" s="63">
        <v>4</v>
      </c>
      <c r="H32" s="66">
        <v>1</v>
      </c>
      <c r="I32" s="48">
        <v>10656.8</v>
      </c>
    </row>
    <row r="33" spans="1:9" ht="8.25" customHeight="1" x14ac:dyDescent="0.25">
      <c r="A33" s="180"/>
      <c r="B33" s="180"/>
      <c r="C33" s="180"/>
      <c r="D33" s="180"/>
      <c r="E33" s="180"/>
      <c r="F33" s="180"/>
      <c r="G33" s="180"/>
      <c r="H33" s="180"/>
      <c r="I33" s="180"/>
    </row>
    <row r="34" spans="1:9" x14ac:dyDescent="0.25">
      <c r="A34" s="96">
        <v>8</v>
      </c>
      <c r="B34" s="96">
        <v>0</v>
      </c>
      <c r="C34" s="96">
        <v>1</v>
      </c>
      <c r="D34" s="96">
        <v>1</v>
      </c>
      <c r="E34" s="63" t="s">
        <v>45</v>
      </c>
      <c r="F34" s="96" t="s">
        <v>42</v>
      </c>
      <c r="G34" s="63">
        <v>1</v>
      </c>
      <c r="H34" s="66">
        <v>1</v>
      </c>
      <c r="I34" s="48">
        <v>2039.4</v>
      </c>
    </row>
    <row r="35" spans="1:9" x14ac:dyDescent="0.25">
      <c r="A35" s="96">
        <v>8</v>
      </c>
      <c r="B35" s="96">
        <v>0</v>
      </c>
      <c r="C35" s="96">
        <v>2</v>
      </c>
      <c r="D35" s="96">
        <v>1</v>
      </c>
      <c r="E35" s="63" t="s">
        <v>45</v>
      </c>
      <c r="F35" s="96" t="s">
        <v>42</v>
      </c>
      <c r="G35" s="63">
        <v>2</v>
      </c>
      <c r="H35" s="66">
        <v>1</v>
      </c>
      <c r="I35" s="48">
        <v>1667.6</v>
      </c>
    </row>
    <row r="36" spans="1:9" x14ac:dyDescent="0.25">
      <c r="A36" s="96">
        <v>8</v>
      </c>
      <c r="B36" s="96">
        <v>0</v>
      </c>
      <c r="C36" s="96">
        <v>3</v>
      </c>
      <c r="D36" s="96">
        <v>1</v>
      </c>
      <c r="E36" s="63" t="s">
        <v>45</v>
      </c>
      <c r="F36" s="96" t="s">
        <v>42</v>
      </c>
      <c r="G36" s="63">
        <v>3</v>
      </c>
      <c r="H36" s="66">
        <v>1</v>
      </c>
      <c r="I36" s="48">
        <v>1446.5</v>
      </c>
    </row>
    <row r="37" spans="1:9" x14ac:dyDescent="0.25">
      <c r="A37" s="96">
        <v>8</v>
      </c>
      <c r="B37" s="96">
        <v>0</v>
      </c>
      <c r="C37" s="96">
        <v>5</v>
      </c>
      <c r="D37" s="96">
        <v>1</v>
      </c>
      <c r="E37" s="63" t="s">
        <v>45</v>
      </c>
      <c r="F37" s="96" t="s">
        <v>42</v>
      </c>
      <c r="G37" s="63">
        <v>4</v>
      </c>
      <c r="H37" s="66">
        <v>1</v>
      </c>
      <c r="I37" s="48">
        <v>512.6</v>
      </c>
    </row>
    <row r="38" spans="1:9" ht="6" customHeight="1" x14ac:dyDescent="0.25">
      <c r="A38" s="180"/>
      <c r="B38" s="180"/>
      <c r="C38" s="180"/>
      <c r="D38" s="180"/>
      <c r="E38" s="180"/>
      <c r="F38" s="180"/>
      <c r="G38" s="180"/>
      <c r="H38" s="180"/>
      <c r="I38" s="180"/>
    </row>
    <row r="39" spans="1:9" x14ac:dyDescent="0.25">
      <c r="A39" s="96">
        <v>9</v>
      </c>
      <c r="B39" s="96">
        <v>0</v>
      </c>
      <c r="C39" s="96">
        <v>1</v>
      </c>
      <c r="D39" s="96">
        <v>1</v>
      </c>
      <c r="E39" s="63" t="s">
        <v>46</v>
      </c>
      <c r="F39" s="96" t="s">
        <v>42</v>
      </c>
      <c r="G39" s="63">
        <v>1</v>
      </c>
      <c r="H39" s="79" t="s">
        <v>67</v>
      </c>
      <c r="I39" s="48">
        <v>966.9</v>
      </c>
    </row>
    <row r="40" spans="1:9" x14ac:dyDescent="0.25">
      <c r="A40" s="96">
        <v>9</v>
      </c>
      <c r="B40" s="96">
        <v>0</v>
      </c>
      <c r="C40" s="96">
        <v>2</v>
      </c>
      <c r="D40" s="96">
        <v>1</v>
      </c>
      <c r="E40" s="63" t="s">
        <v>46</v>
      </c>
      <c r="F40" s="96" t="s">
        <v>42</v>
      </c>
      <c r="G40" s="63">
        <v>2</v>
      </c>
      <c r="H40" s="79" t="s">
        <v>67</v>
      </c>
      <c r="I40" s="48">
        <v>893.2</v>
      </c>
    </row>
    <row r="41" spans="1:9" x14ac:dyDescent="0.25">
      <c r="A41" s="96">
        <v>9</v>
      </c>
      <c r="B41" s="96">
        <v>0</v>
      </c>
      <c r="C41" s="96">
        <v>3</v>
      </c>
      <c r="D41" s="96">
        <v>1</v>
      </c>
      <c r="E41" s="63" t="s">
        <v>46</v>
      </c>
      <c r="F41" s="96" t="s">
        <v>42</v>
      </c>
      <c r="G41" s="63">
        <v>3</v>
      </c>
      <c r="H41" s="79" t="s">
        <v>67</v>
      </c>
      <c r="I41" s="48">
        <v>754.6</v>
      </c>
    </row>
    <row r="42" spans="1:9" x14ac:dyDescent="0.25">
      <c r="A42" s="96">
        <v>9</v>
      </c>
      <c r="B42" s="96">
        <v>0</v>
      </c>
      <c r="C42" s="96">
        <v>4</v>
      </c>
      <c r="D42" s="96">
        <v>1</v>
      </c>
      <c r="E42" s="63" t="s">
        <v>46</v>
      </c>
      <c r="F42" s="96" t="s">
        <v>42</v>
      </c>
      <c r="G42" s="63">
        <v>4</v>
      </c>
      <c r="H42" s="79" t="s">
        <v>67</v>
      </c>
      <c r="I42" s="48">
        <v>569.79999999999995</v>
      </c>
    </row>
    <row r="43" spans="1:9" ht="30.75" customHeight="1" x14ac:dyDescent="0.25">
      <c r="A43" s="181" t="s">
        <v>102</v>
      </c>
      <c r="B43" s="182"/>
      <c r="C43" s="182"/>
      <c r="D43" s="182"/>
      <c r="E43" s="182"/>
      <c r="F43" s="182"/>
      <c r="G43" s="182"/>
      <c r="H43" s="182"/>
      <c r="I43" s="183"/>
    </row>
    <row r="44" spans="1:9" ht="45.75" customHeight="1" x14ac:dyDescent="0.25">
      <c r="A44" s="184" t="s">
        <v>71</v>
      </c>
      <c r="B44" s="185"/>
      <c r="C44" s="185"/>
      <c r="D44" s="185"/>
      <c r="E44" s="185"/>
      <c r="F44" s="185"/>
      <c r="G44" s="185"/>
      <c r="H44" s="185"/>
      <c r="I44" s="186"/>
    </row>
    <row r="45" spans="1:9" x14ac:dyDescent="0.25">
      <c r="A45" s="80" t="s">
        <v>103</v>
      </c>
      <c r="B45" s="81"/>
      <c r="C45" s="81"/>
      <c r="D45" s="81"/>
      <c r="E45" s="81"/>
      <c r="F45" s="81"/>
      <c r="G45" s="81"/>
      <c r="H45" s="81" t="s">
        <v>72</v>
      </c>
      <c r="I45" s="82"/>
    </row>
    <row r="46" spans="1:9" x14ac:dyDescent="0.25">
      <c r="A46" s="80" t="s">
        <v>90</v>
      </c>
      <c r="B46" s="81"/>
      <c r="C46" s="81"/>
      <c r="D46" s="81"/>
      <c r="E46" s="81"/>
      <c r="F46" s="81"/>
      <c r="G46" s="81"/>
      <c r="H46" s="81" t="s">
        <v>73</v>
      </c>
      <c r="I46" s="82"/>
    </row>
    <row r="47" spans="1:9" x14ac:dyDescent="0.25">
      <c r="A47" s="83" t="s">
        <v>91</v>
      </c>
      <c r="B47" s="84"/>
      <c r="C47" s="84"/>
      <c r="D47" s="84"/>
      <c r="E47" s="84"/>
      <c r="F47" s="84"/>
      <c r="G47" s="84"/>
      <c r="H47" s="84" t="s">
        <v>74</v>
      </c>
      <c r="I47" s="85"/>
    </row>
    <row r="48" spans="1:9" ht="16.5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6.5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6.5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6.5" x14ac:dyDescent="0.3">
      <c r="A51" s="2"/>
      <c r="B51" s="2"/>
      <c r="C51" s="2"/>
      <c r="D51" s="2"/>
      <c r="E51" s="2"/>
      <c r="F51" s="2"/>
      <c r="G51" s="2"/>
      <c r="H51" s="2"/>
      <c r="I51" s="2"/>
    </row>
  </sheetData>
  <mergeCells count="20">
    <mergeCell ref="A8:D8"/>
    <mergeCell ref="A13:I13"/>
    <mergeCell ref="A18:I18"/>
    <mergeCell ref="A28:I28"/>
    <mergeCell ref="A38:I38"/>
    <mergeCell ref="A43:I43"/>
    <mergeCell ref="A44:I44"/>
    <mergeCell ref="A1:I1"/>
    <mergeCell ref="A2:I2"/>
    <mergeCell ref="A3:A7"/>
    <mergeCell ref="B3:B7"/>
    <mergeCell ref="C3:C7"/>
    <mergeCell ref="D3:D7"/>
    <mergeCell ref="E6:I6"/>
    <mergeCell ref="E7:I7"/>
    <mergeCell ref="E3:I3"/>
    <mergeCell ref="E4:I4"/>
    <mergeCell ref="E5:I5"/>
    <mergeCell ref="A23:I23"/>
    <mergeCell ref="A33:I33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I49"/>
  <sheetViews>
    <sheetView topLeftCell="A28" zoomScaleSheetLayoutView="100" workbookViewId="0">
      <selection activeCell="D34" sqref="D34"/>
    </sheetView>
  </sheetViews>
  <sheetFormatPr baseColWidth="10" defaultColWidth="11.42578125" defaultRowHeight="15" x14ac:dyDescent="0.25"/>
  <cols>
    <col min="1" max="1" width="6.140625" style="5" customWidth="1"/>
    <col min="2" max="2" width="5.7109375" style="5" customWidth="1"/>
    <col min="3" max="3" width="6" style="5" customWidth="1"/>
    <col min="4" max="4" width="5.7109375" style="5" customWidth="1"/>
    <col min="5" max="5" width="23.42578125" style="5" customWidth="1"/>
    <col min="6" max="6" width="13.140625" style="5" customWidth="1"/>
    <col min="7" max="7" width="10.42578125" style="5" customWidth="1"/>
    <col min="8" max="8" width="8.28515625" style="5" customWidth="1"/>
    <col min="9" max="9" width="12" style="12" customWidth="1"/>
  </cols>
  <sheetData>
    <row r="1" spans="1:9" s="1" customFormat="1" ht="20.25" customHeight="1" x14ac:dyDescent="0.25">
      <c r="A1" s="131" t="s">
        <v>76</v>
      </c>
      <c r="B1" s="132"/>
      <c r="C1" s="132"/>
      <c r="D1" s="132"/>
      <c r="E1" s="132"/>
      <c r="F1" s="132"/>
      <c r="G1" s="132"/>
      <c r="H1" s="132"/>
      <c r="I1" s="133"/>
    </row>
    <row r="2" spans="1:9" s="1" customFormat="1" ht="20.25" customHeight="1" thickBot="1" x14ac:dyDescent="0.3">
      <c r="A2" s="217" t="s">
        <v>99</v>
      </c>
      <c r="B2" s="218"/>
      <c r="C2" s="218"/>
      <c r="D2" s="218"/>
      <c r="E2" s="218"/>
      <c r="F2" s="218"/>
      <c r="G2" s="218"/>
      <c r="H2" s="218"/>
      <c r="I2" s="219"/>
    </row>
    <row r="3" spans="1:9" s="1" customFormat="1" ht="16.5" customHeight="1" x14ac:dyDescent="0.25">
      <c r="A3" s="190" t="s">
        <v>59</v>
      </c>
      <c r="B3" s="220" t="s">
        <v>39</v>
      </c>
      <c r="C3" s="196" t="s">
        <v>38</v>
      </c>
      <c r="D3" s="137" t="s">
        <v>17</v>
      </c>
      <c r="E3" s="204"/>
      <c r="F3" s="204"/>
      <c r="G3" s="204"/>
      <c r="H3" s="204"/>
      <c r="I3" s="205"/>
    </row>
    <row r="4" spans="1:9" s="1" customFormat="1" ht="19.5" customHeight="1" x14ac:dyDescent="0.25">
      <c r="A4" s="191"/>
      <c r="B4" s="221"/>
      <c r="C4" s="197"/>
      <c r="D4" s="138"/>
      <c r="E4" s="216" t="s">
        <v>57</v>
      </c>
      <c r="F4" s="200"/>
      <c r="G4" s="200"/>
      <c r="H4" s="200"/>
      <c r="I4" s="201"/>
    </row>
    <row r="5" spans="1:9" s="1" customFormat="1" ht="21.75" customHeight="1" x14ac:dyDescent="0.25">
      <c r="A5" s="191"/>
      <c r="B5" s="221"/>
      <c r="C5" s="197"/>
      <c r="D5" s="138"/>
      <c r="E5" s="216" t="s">
        <v>58</v>
      </c>
      <c r="F5" s="200"/>
      <c r="G5" s="200"/>
      <c r="H5" s="200"/>
      <c r="I5" s="201"/>
    </row>
    <row r="6" spans="1:9" s="1" customFormat="1" ht="18" customHeight="1" x14ac:dyDescent="0.25">
      <c r="A6" s="191"/>
      <c r="B6" s="221"/>
      <c r="C6" s="197"/>
      <c r="D6" s="138"/>
      <c r="E6" s="216"/>
      <c r="F6" s="200"/>
      <c r="G6" s="200"/>
      <c r="H6" s="200"/>
      <c r="I6" s="201"/>
    </row>
    <row r="7" spans="1:9" s="1" customFormat="1" ht="20.25" customHeight="1" thickBot="1" x14ac:dyDescent="0.3">
      <c r="A7" s="192"/>
      <c r="B7" s="222"/>
      <c r="C7" s="198" t="s">
        <v>19</v>
      </c>
      <c r="D7" s="139" t="s">
        <v>21</v>
      </c>
      <c r="E7" s="142"/>
      <c r="F7" s="142"/>
      <c r="G7" s="142"/>
      <c r="H7" s="142"/>
      <c r="I7" s="143"/>
    </row>
    <row r="8" spans="1:9" s="1" customFormat="1" ht="39" thickBot="1" x14ac:dyDescent="0.3">
      <c r="A8" s="126" t="s">
        <v>22</v>
      </c>
      <c r="B8" s="170"/>
      <c r="C8" s="170"/>
      <c r="D8" s="206"/>
      <c r="E8" s="90" t="s">
        <v>59</v>
      </c>
      <c r="F8" s="93" t="s">
        <v>39</v>
      </c>
      <c r="G8" s="90" t="s">
        <v>38</v>
      </c>
      <c r="H8" s="94" t="s">
        <v>40</v>
      </c>
      <c r="I8" s="95" t="s">
        <v>64</v>
      </c>
    </row>
    <row r="9" spans="1:9" x14ac:dyDescent="0.25">
      <c r="A9" s="17">
        <v>1</v>
      </c>
      <c r="B9" s="17">
        <v>1</v>
      </c>
      <c r="C9" s="17">
        <v>1</v>
      </c>
      <c r="D9" s="17">
        <v>1</v>
      </c>
      <c r="E9" s="17" t="s">
        <v>41</v>
      </c>
      <c r="F9" s="17" t="s">
        <v>47</v>
      </c>
      <c r="G9" s="58">
        <v>1</v>
      </c>
      <c r="H9" s="17">
        <v>0.5</v>
      </c>
      <c r="I9" s="77">
        <v>75506.2</v>
      </c>
    </row>
    <row r="10" spans="1:9" x14ac:dyDescent="0.25">
      <c r="A10" s="17">
        <v>1</v>
      </c>
      <c r="B10" s="17">
        <v>1</v>
      </c>
      <c r="C10" s="17">
        <v>2</v>
      </c>
      <c r="D10" s="17">
        <v>1</v>
      </c>
      <c r="E10" s="17" t="s">
        <v>41</v>
      </c>
      <c r="F10" s="17" t="s">
        <v>47</v>
      </c>
      <c r="G10" s="58">
        <v>2</v>
      </c>
      <c r="H10" s="47">
        <v>1</v>
      </c>
      <c r="I10" s="48">
        <v>56679.7</v>
      </c>
    </row>
    <row r="11" spans="1:9" x14ac:dyDescent="0.25">
      <c r="A11" s="17">
        <v>1</v>
      </c>
      <c r="B11" s="17">
        <v>1</v>
      </c>
      <c r="C11" s="17">
        <v>3</v>
      </c>
      <c r="D11" s="17">
        <v>1</v>
      </c>
      <c r="E11" s="17" t="s">
        <v>41</v>
      </c>
      <c r="F11" s="17" t="s">
        <v>47</v>
      </c>
      <c r="G11" s="58">
        <v>3</v>
      </c>
      <c r="H11" s="47">
        <v>1</v>
      </c>
      <c r="I11" s="77">
        <v>28532.9</v>
      </c>
    </row>
    <row r="12" spans="1:9" x14ac:dyDescent="0.25">
      <c r="A12" s="17">
        <v>1</v>
      </c>
      <c r="B12" s="17">
        <v>1</v>
      </c>
      <c r="C12" s="17">
        <v>4</v>
      </c>
      <c r="D12" s="17">
        <v>1</v>
      </c>
      <c r="E12" s="17" t="s">
        <v>41</v>
      </c>
      <c r="F12" s="17" t="s">
        <v>47</v>
      </c>
      <c r="G12" s="58">
        <v>4</v>
      </c>
      <c r="H12" s="47">
        <v>1</v>
      </c>
      <c r="I12" s="48">
        <v>13083.4</v>
      </c>
    </row>
    <row r="13" spans="1:9" ht="3.75" customHeight="1" x14ac:dyDescent="0.25">
      <c r="A13" s="213"/>
      <c r="B13" s="214"/>
      <c r="C13" s="214"/>
      <c r="D13" s="214"/>
      <c r="E13" s="214"/>
      <c r="F13" s="214"/>
      <c r="G13" s="214"/>
      <c r="H13" s="214"/>
      <c r="I13" s="215"/>
    </row>
    <row r="14" spans="1:9" x14ac:dyDescent="0.25">
      <c r="A14" s="17">
        <v>2</v>
      </c>
      <c r="B14" s="17">
        <v>1</v>
      </c>
      <c r="C14" s="17">
        <v>1</v>
      </c>
      <c r="D14" s="17">
        <v>1</v>
      </c>
      <c r="E14" s="17" t="s">
        <v>43</v>
      </c>
      <c r="F14" s="17" t="s">
        <v>47</v>
      </c>
      <c r="G14" s="58">
        <v>1</v>
      </c>
      <c r="H14" s="17">
        <v>0.5</v>
      </c>
      <c r="I14" s="48">
        <v>52855</v>
      </c>
    </row>
    <row r="15" spans="1:9" x14ac:dyDescent="0.25">
      <c r="A15" s="17">
        <v>2</v>
      </c>
      <c r="B15" s="17">
        <v>1</v>
      </c>
      <c r="C15" s="17">
        <v>2</v>
      </c>
      <c r="D15" s="17">
        <v>1</v>
      </c>
      <c r="E15" s="17" t="s">
        <v>43</v>
      </c>
      <c r="F15" s="17" t="s">
        <v>47</v>
      </c>
      <c r="G15" s="58">
        <v>2</v>
      </c>
      <c r="H15" s="47">
        <v>1</v>
      </c>
      <c r="I15" s="77">
        <v>39675.9</v>
      </c>
    </row>
    <row r="16" spans="1:9" x14ac:dyDescent="0.25">
      <c r="A16" s="17">
        <v>2</v>
      </c>
      <c r="B16" s="17">
        <v>1</v>
      </c>
      <c r="C16" s="17">
        <v>3</v>
      </c>
      <c r="D16" s="17">
        <v>1</v>
      </c>
      <c r="E16" s="17" t="s">
        <v>43</v>
      </c>
      <c r="F16" s="17" t="s">
        <v>47</v>
      </c>
      <c r="G16" s="58">
        <v>3</v>
      </c>
      <c r="H16" s="47">
        <v>1</v>
      </c>
      <c r="I16" s="48">
        <v>19972.7</v>
      </c>
    </row>
    <row r="17" spans="1:9" x14ac:dyDescent="0.25">
      <c r="A17" s="17">
        <v>2</v>
      </c>
      <c r="B17" s="17">
        <v>1</v>
      </c>
      <c r="C17" s="17">
        <v>4</v>
      </c>
      <c r="D17" s="17">
        <v>1</v>
      </c>
      <c r="E17" s="17" t="s">
        <v>43</v>
      </c>
      <c r="F17" s="17" t="s">
        <v>47</v>
      </c>
      <c r="G17" s="58">
        <v>4</v>
      </c>
      <c r="H17" s="47">
        <v>1</v>
      </c>
      <c r="I17" s="48">
        <v>9158.6</v>
      </c>
    </row>
    <row r="18" spans="1:9" ht="3" customHeight="1" x14ac:dyDescent="0.25">
      <c r="A18" s="213"/>
      <c r="B18" s="214"/>
      <c r="C18" s="214"/>
      <c r="D18" s="214"/>
      <c r="E18" s="214"/>
      <c r="F18" s="214"/>
      <c r="G18" s="214"/>
      <c r="H18" s="214"/>
      <c r="I18" s="215"/>
    </row>
    <row r="19" spans="1:9" x14ac:dyDescent="0.25">
      <c r="A19" s="17">
        <v>3</v>
      </c>
      <c r="B19" s="17">
        <v>1</v>
      </c>
      <c r="C19" s="17">
        <v>1</v>
      </c>
      <c r="D19" s="17">
        <v>1</v>
      </c>
      <c r="E19" s="47" t="s">
        <v>60</v>
      </c>
      <c r="F19" s="17" t="s">
        <v>47</v>
      </c>
      <c r="G19" s="47">
        <v>1</v>
      </c>
      <c r="H19" s="47">
        <v>1</v>
      </c>
      <c r="I19" s="48">
        <v>22495</v>
      </c>
    </row>
    <row r="20" spans="1:9" x14ac:dyDescent="0.25">
      <c r="A20" s="17">
        <v>3</v>
      </c>
      <c r="B20" s="17">
        <v>1</v>
      </c>
      <c r="C20" s="17">
        <v>2</v>
      </c>
      <c r="D20" s="17">
        <v>1</v>
      </c>
      <c r="E20" s="47" t="s">
        <v>60</v>
      </c>
      <c r="F20" s="17" t="s">
        <v>47</v>
      </c>
      <c r="G20" s="47">
        <v>2</v>
      </c>
      <c r="H20" s="47">
        <v>1</v>
      </c>
      <c r="I20" s="48">
        <v>19769.2</v>
      </c>
    </row>
    <row r="21" spans="1:9" x14ac:dyDescent="0.25">
      <c r="A21" s="17">
        <v>3</v>
      </c>
      <c r="B21" s="17">
        <v>1</v>
      </c>
      <c r="C21" s="17">
        <v>3</v>
      </c>
      <c r="D21" s="17">
        <v>1</v>
      </c>
      <c r="E21" s="47" t="s">
        <v>60</v>
      </c>
      <c r="F21" s="17" t="s">
        <v>47</v>
      </c>
      <c r="G21" s="47">
        <v>3</v>
      </c>
      <c r="H21" s="47">
        <v>1</v>
      </c>
      <c r="I21" s="48">
        <v>19769.2</v>
      </c>
    </row>
    <row r="22" spans="1:9" x14ac:dyDescent="0.25">
      <c r="A22" s="17">
        <v>3</v>
      </c>
      <c r="B22" s="17">
        <v>1</v>
      </c>
      <c r="C22" s="17">
        <v>4</v>
      </c>
      <c r="D22" s="17">
        <v>1</v>
      </c>
      <c r="E22" s="47" t="s">
        <v>60</v>
      </c>
      <c r="F22" s="17" t="s">
        <v>47</v>
      </c>
      <c r="G22" s="47">
        <v>4</v>
      </c>
      <c r="H22" s="47">
        <v>1</v>
      </c>
      <c r="I22" s="48">
        <v>19769.2</v>
      </c>
    </row>
    <row r="23" spans="1:9" ht="2.25" customHeight="1" x14ac:dyDescent="0.25">
      <c r="A23" s="213"/>
      <c r="B23" s="214"/>
      <c r="C23" s="214"/>
      <c r="D23" s="214"/>
      <c r="E23" s="214"/>
      <c r="F23" s="214"/>
      <c r="G23" s="214"/>
      <c r="H23" s="214"/>
      <c r="I23" s="215"/>
    </row>
    <row r="24" spans="1:9" x14ac:dyDescent="0.25">
      <c r="A24" s="17">
        <v>5</v>
      </c>
      <c r="B24" s="17">
        <v>1</v>
      </c>
      <c r="C24" s="17">
        <v>1</v>
      </c>
      <c r="D24" s="17">
        <v>1</v>
      </c>
      <c r="E24" s="47" t="s">
        <v>61</v>
      </c>
      <c r="F24" s="17" t="s">
        <v>47</v>
      </c>
      <c r="G24" s="47">
        <v>1</v>
      </c>
      <c r="H24" s="47">
        <v>1</v>
      </c>
      <c r="I24" s="48">
        <v>86674.5</v>
      </c>
    </row>
    <row r="25" spans="1:9" x14ac:dyDescent="0.25">
      <c r="A25" s="17">
        <v>5</v>
      </c>
      <c r="B25" s="17">
        <v>1</v>
      </c>
      <c r="C25" s="17">
        <v>2</v>
      </c>
      <c r="D25" s="17">
        <v>1</v>
      </c>
      <c r="E25" s="47" t="s">
        <v>61</v>
      </c>
      <c r="F25" s="17" t="s">
        <v>47</v>
      </c>
      <c r="G25" s="47">
        <v>2</v>
      </c>
      <c r="H25" s="47">
        <v>1</v>
      </c>
      <c r="I25" s="48">
        <v>52004.7</v>
      </c>
    </row>
    <row r="26" spans="1:9" x14ac:dyDescent="0.25">
      <c r="A26" s="17">
        <v>5</v>
      </c>
      <c r="B26" s="17">
        <v>1</v>
      </c>
      <c r="C26" s="17">
        <v>3</v>
      </c>
      <c r="D26" s="17">
        <v>1</v>
      </c>
      <c r="E26" s="47" t="s">
        <v>61</v>
      </c>
      <c r="F26" s="17" t="s">
        <v>47</v>
      </c>
      <c r="G26" s="47">
        <v>3</v>
      </c>
      <c r="H26" s="47">
        <v>1</v>
      </c>
      <c r="I26" s="48">
        <v>52004.7</v>
      </c>
    </row>
    <row r="27" spans="1:9" x14ac:dyDescent="0.25">
      <c r="A27" s="17">
        <v>5</v>
      </c>
      <c r="B27" s="17">
        <v>1</v>
      </c>
      <c r="C27" s="17">
        <v>4</v>
      </c>
      <c r="D27" s="17">
        <v>1</v>
      </c>
      <c r="E27" s="47" t="s">
        <v>61</v>
      </c>
      <c r="F27" s="17" t="s">
        <v>47</v>
      </c>
      <c r="G27" s="47">
        <v>4</v>
      </c>
      <c r="H27" s="47">
        <v>1</v>
      </c>
      <c r="I27" s="48">
        <v>52004.7</v>
      </c>
    </row>
    <row r="28" spans="1:9" ht="3" customHeight="1" x14ac:dyDescent="0.25">
      <c r="A28" s="213"/>
      <c r="B28" s="214"/>
      <c r="C28" s="214"/>
      <c r="D28" s="214"/>
      <c r="E28" s="214"/>
      <c r="F28" s="214"/>
      <c r="G28" s="214"/>
      <c r="H28" s="214"/>
      <c r="I28" s="215"/>
    </row>
    <row r="29" spans="1:9" x14ac:dyDescent="0.25">
      <c r="A29" s="17">
        <v>7</v>
      </c>
      <c r="B29" s="17">
        <v>1</v>
      </c>
      <c r="C29" s="17">
        <v>1</v>
      </c>
      <c r="D29" s="17">
        <v>1</v>
      </c>
      <c r="E29" s="47" t="s">
        <v>44</v>
      </c>
      <c r="F29" s="17" t="s">
        <v>47</v>
      </c>
      <c r="G29" s="47">
        <v>1</v>
      </c>
      <c r="H29" s="59">
        <v>1</v>
      </c>
      <c r="I29" s="48">
        <v>12428.9</v>
      </c>
    </row>
    <row r="30" spans="1:9" x14ac:dyDescent="0.25">
      <c r="A30" s="17">
        <v>7</v>
      </c>
      <c r="B30" s="17">
        <v>1</v>
      </c>
      <c r="C30" s="17">
        <v>2</v>
      </c>
      <c r="D30" s="17">
        <v>1</v>
      </c>
      <c r="E30" s="47" t="s">
        <v>44</v>
      </c>
      <c r="F30" s="17" t="s">
        <v>47</v>
      </c>
      <c r="G30" s="47">
        <v>2</v>
      </c>
      <c r="H30" s="59">
        <v>1</v>
      </c>
      <c r="I30" s="48">
        <v>11807.4</v>
      </c>
    </row>
    <row r="31" spans="1:9" x14ac:dyDescent="0.25">
      <c r="A31" s="17">
        <v>7</v>
      </c>
      <c r="B31" s="17">
        <v>1</v>
      </c>
      <c r="C31" s="17">
        <v>3</v>
      </c>
      <c r="D31" s="17">
        <v>1</v>
      </c>
      <c r="E31" s="47" t="s">
        <v>44</v>
      </c>
      <c r="F31" s="17" t="s">
        <v>47</v>
      </c>
      <c r="G31" s="47">
        <v>3</v>
      </c>
      <c r="H31" s="59">
        <v>1</v>
      </c>
      <c r="I31" s="48">
        <v>11216.7</v>
      </c>
    </row>
    <row r="32" spans="1:9" x14ac:dyDescent="0.25">
      <c r="A32" s="17">
        <v>7</v>
      </c>
      <c r="B32" s="17">
        <v>1</v>
      </c>
      <c r="C32" s="17">
        <v>4</v>
      </c>
      <c r="D32" s="17">
        <v>1</v>
      </c>
      <c r="E32" s="47" t="s">
        <v>44</v>
      </c>
      <c r="F32" s="17" t="s">
        <v>47</v>
      </c>
      <c r="G32" s="47">
        <v>4</v>
      </c>
      <c r="H32" s="59">
        <v>1</v>
      </c>
      <c r="I32" s="48">
        <v>10656.8</v>
      </c>
    </row>
    <row r="33" spans="1:9" ht="2.25" customHeight="1" x14ac:dyDescent="0.25">
      <c r="A33" s="40"/>
      <c r="B33" s="9"/>
      <c r="C33" s="9"/>
      <c r="D33" s="9"/>
      <c r="E33" s="13"/>
      <c r="F33" s="9"/>
      <c r="G33" s="13"/>
      <c r="H33" s="60"/>
      <c r="I33" s="61"/>
    </row>
    <row r="34" spans="1:9" x14ac:dyDescent="0.25">
      <c r="A34" s="17">
        <v>8</v>
      </c>
      <c r="B34" s="17">
        <v>1</v>
      </c>
      <c r="C34" s="17">
        <v>1</v>
      </c>
      <c r="D34" s="17">
        <v>1</v>
      </c>
      <c r="E34" s="47" t="s">
        <v>45</v>
      </c>
      <c r="F34" s="17" t="s">
        <v>47</v>
      </c>
      <c r="G34" s="47">
        <v>1</v>
      </c>
      <c r="H34" s="59">
        <v>1</v>
      </c>
      <c r="I34" s="48">
        <v>2039.4</v>
      </c>
    </row>
    <row r="35" spans="1:9" x14ac:dyDescent="0.25">
      <c r="A35" s="17">
        <v>8</v>
      </c>
      <c r="B35" s="17">
        <v>1</v>
      </c>
      <c r="C35" s="17">
        <v>2</v>
      </c>
      <c r="D35" s="17">
        <v>1</v>
      </c>
      <c r="E35" s="47" t="s">
        <v>45</v>
      </c>
      <c r="F35" s="17" t="s">
        <v>47</v>
      </c>
      <c r="G35" s="47">
        <v>2</v>
      </c>
      <c r="H35" s="59">
        <v>1</v>
      </c>
      <c r="I35" s="48">
        <v>1667.6</v>
      </c>
    </row>
    <row r="36" spans="1:9" ht="14.25" customHeight="1" x14ac:dyDescent="0.25">
      <c r="A36" s="17">
        <v>8</v>
      </c>
      <c r="B36" s="17">
        <v>1</v>
      </c>
      <c r="C36" s="17">
        <v>3</v>
      </c>
      <c r="D36" s="17">
        <v>1</v>
      </c>
      <c r="E36" s="47" t="s">
        <v>45</v>
      </c>
      <c r="F36" s="17" t="s">
        <v>47</v>
      </c>
      <c r="G36" s="47">
        <v>3</v>
      </c>
      <c r="H36" s="59">
        <v>1</v>
      </c>
      <c r="I36" s="48">
        <v>1446.5</v>
      </c>
    </row>
    <row r="37" spans="1:9" x14ac:dyDescent="0.25">
      <c r="A37" s="17">
        <v>8</v>
      </c>
      <c r="B37" s="17">
        <v>1</v>
      </c>
      <c r="C37" s="17">
        <v>4</v>
      </c>
      <c r="D37" s="17">
        <v>1</v>
      </c>
      <c r="E37" s="47" t="s">
        <v>45</v>
      </c>
      <c r="F37" s="17" t="s">
        <v>47</v>
      </c>
      <c r="G37" s="47">
        <v>4</v>
      </c>
      <c r="H37" s="59">
        <v>1</v>
      </c>
      <c r="I37" s="48">
        <v>512.6</v>
      </c>
    </row>
    <row r="38" spans="1:9" ht="2.25" customHeight="1" x14ac:dyDescent="0.25">
      <c r="A38" s="40"/>
      <c r="B38" s="9"/>
      <c r="C38" s="9"/>
      <c r="D38" s="9"/>
      <c r="E38" s="13"/>
      <c r="F38" s="9"/>
      <c r="G38" s="13"/>
      <c r="H38" s="10"/>
      <c r="I38" s="61"/>
    </row>
    <row r="39" spans="1:9" x14ac:dyDescent="0.25">
      <c r="A39" s="17">
        <v>9</v>
      </c>
      <c r="B39" s="17">
        <v>1</v>
      </c>
      <c r="C39" s="17">
        <v>1</v>
      </c>
      <c r="D39" s="17">
        <v>1</v>
      </c>
      <c r="E39" s="47" t="s">
        <v>46</v>
      </c>
      <c r="F39" s="17" t="s">
        <v>47</v>
      </c>
      <c r="G39" s="47">
        <v>1</v>
      </c>
      <c r="H39" s="47">
        <v>1</v>
      </c>
      <c r="I39" s="48">
        <v>966.9</v>
      </c>
    </row>
    <row r="40" spans="1:9" x14ac:dyDescent="0.25">
      <c r="A40" s="17">
        <v>9</v>
      </c>
      <c r="B40" s="17">
        <v>1</v>
      </c>
      <c r="C40" s="17">
        <v>2</v>
      </c>
      <c r="D40" s="17">
        <v>1</v>
      </c>
      <c r="E40" s="47" t="s">
        <v>46</v>
      </c>
      <c r="F40" s="17" t="s">
        <v>47</v>
      </c>
      <c r="G40" s="47">
        <v>2</v>
      </c>
      <c r="H40" s="47">
        <v>1</v>
      </c>
      <c r="I40" s="48">
        <v>893.2</v>
      </c>
    </row>
    <row r="41" spans="1:9" x14ac:dyDescent="0.25">
      <c r="A41" s="17">
        <v>9</v>
      </c>
      <c r="B41" s="17">
        <v>1</v>
      </c>
      <c r="C41" s="17">
        <v>3</v>
      </c>
      <c r="D41" s="17">
        <v>1</v>
      </c>
      <c r="E41" s="47" t="s">
        <v>46</v>
      </c>
      <c r="F41" s="17" t="s">
        <v>47</v>
      </c>
      <c r="G41" s="47">
        <v>3</v>
      </c>
      <c r="H41" s="47">
        <v>1</v>
      </c>
      <c r="I41" s="48">
        <v>754.6</v>
      </c>
    </row>
    <row r="42" spans="1:9" x14ac:dyDescent="0.25">
      <c r="A42" s="17">
        <v>9</v>
      </c>
      <c r="B42" s="17">
        <v>1</v>
      </c>
      <c r="C42" s="17">
        <v>4</v>
      </c>
      <c r="D42" s="17">
        <v>1</v>
      </c>
      <c r="E42" s="47" t="s">
        <v>46</v>
      </c>
      <c r="F42" s="17" t="s">
        <v>47</v>
      </c>
      <c r="G42" s="47">
        <v>4</v>
      </c>
      <c r="H42" s="47">
        <v>1</v>
      </c>
      <c r="I42" s="48">
        <v>569.79999999999995</v>
      </c>
    </row>
    <row r="43" spans="1:9" ht="30" customHeight="1" x14ac:dyDescent="0.25">
      <c r="A43" s="207" t="s">
        <v>102</v>
      </c>
      <c r="B43" s="208"/>
      <c r="C43" s="208"/>
      <c r="D43" s="208"/>
      <c r="E43" s="208"/>
      <c r="F43" s="208"/>
      <c r="G43" s="208"/>
      <c r="H43" s="208"/>
      <c r="I43" s="209"/>
    </row>
    <row r="44" spans="1:9" ht="50.25" customHeight="1" x14ac:dyDescent="0.25">
      <c r="A44" s="210" t="s">
        <v>97</v>
      </c>
      <c r="B44" s="211"/>
      <c r="C44" s="211"/>
      <c r="D44" s="211"/>
      <c r="E44" s="211"/>
      <c r="F44" s="211"/>
      <c r="G44" s="211"/>
      <c r="H44" s="211"/>
      <c r="I44" s="212"/>
    </row>
    <row r="45" spans="1:9" ht="15.75" x14ac:dyDescent="0.3">
      <c r="A45" s="53" t="s">
        <v>103</v>
      </c>
      <c r="B45" s="19"/>
      <c r="C45" s="19"/>
      <c r="D45" s="19"/>
      <c r="E45" s="19"/>
      <c r="F45" s="19"/>
      <c r="G45" s="19"/>
      <c r="H45" s="19" t="s">
        <v>72</v>
      </c>
      <c r="I45" s="54"/>
    </row>
    <row r="46" spans="1:9" ht="15.75" x14ac:dyDescent="0.3">
      <c r="A46" s="53" t="s">
        <v>90</v>
      </c>
      <c r="B46" s="19"/>
      <c r="C46" s="19"/>
      <c r="D46" s="19"/>
      <c r="E46" s="19"/>
      <c r="F46" s="19"/>
      <c r="G46" s="19"/>
      <c r="H46" s="19" t="s">
        <v>73</v>
      </c>
      <c r="I46" s="54"/>
    </row>
    <row r="47" spans="1:9" ht="15.75" x14ac:dyDescent="0.3">
      <c r="A47" s="55" t="s">
        <v>91</v>
      </c>
      <c r="B47" s="56"/>
      <c r="C47" s="56"/>
      <c r="D47" s="56"/>
      <c r="E47" s="56"/>
      <c r="F47" s="56"/>
      <c r="G47" s="56"/>
      <c r="H47" s="56" t="s">
        <v>74</v>
      </c>
      <c r="I47" s="57"/>
    </row>
    <row r="48" spans="1:9" x14ac:dyDescent="0.25">
      <c r="A48" s="7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6"/>
      <c r="B49" s="6"/>
      <c r="C49" s="6"/>
      <c r="D49" s="6"/>
      <c r="E49" s="6"/>
      <c r="F49" s="6"/>
      <c r="G49" s="6"/>
      <c r="H49" s="6"/>
      <c r="I49" s="11"/>
    </row>
  </sheetData>
  <mergeCells count="18">
    <mergeCell ref="A1:I1"/>
    <mergeCell ref="A2:I2"/>
    <mergeCell ref="A3:A7"/>
    <mergeCell ref="B3:B7"/>
    <mergeCell ref="C3:C7"/>
    <mergeCell ref="A43:I43"/>
    <mergeCell ref="A44:I44"/>
    <mergeCell ref="A13:I13"/>
    <mergeCell ref="D3:D7"/>
    <mergeCell ref="E3:I3"/>
    <mergeCell ref="E4:I4"/>
    <mergeCell ref="E5:I5"/>
    <mergeCell ref="A23:I23"/>
    <mergeCell ref="A28:I28"/>
    <mergeCell ref="E6:I6"/>
    <mergeCell ref="E7:I7"/>
    <mergeCell ref="A8:D8"/>
    <mergeCell ref="A18:I18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I49"/>
  <sheetViews>
    <sheetView tabSelected="1" workbookViewId="0">
      <selection activeCell="A27" sqref="A27:E27"/>
    </sheetView>
  </sheetViews>
  <sheetFormatPr baseColWidth="10" defaultColWidth="11.42578125" defaultRowHeight="15" x14ac:dyDescent="0.25"/>
  <cols>
    <col min="1" max="1" width="7.140625" style="5" customWidth="1"/>
    <col min="2" max="2" width="6.28515625" style="5" customWidth="1"/>
    <col min="3" max="3" width="6.42578125" style="5" customWidth="1"/>
    <col min="4" max="4" width="6.28515625" style="5" customWidth="1"/>
    <col min="5" max="5" width="22.85546875" style="15" customWidth="1"/>
    <col min="6" max="6" width="14" style="5" customWidth="1"/>
    <col min="7" max="7" width="9" style="5" customWidth="1"/>
    <col min="8" max="8" width="8.42578125" style="5" customWidth="1"/>
    <col min="9" max="9" width="13.5703125" style="14" customWidth="1"/>
  </cols>
  <sheetData>
    <row r="1" spans="1:9" s="1" customFormat="1" ht="19.5" customHeight="1" x14ac:dyDescent="0.25">
      <c r="A1" s="131" t="s">
        <v>76</v>
      </c>
      <c r="B1" s="132"/>
      <c r="C1" s="132"/>
      <c r="D1" s="132"/>
      <c r="E1" s="132"/>
      <c r="F1" s="132"/>
      <c r="G1" s="132"/>
      <c r="H1" s="132"/>
      <c r="I1" s="133"/>
    </row>
    <row r="2" spans="1:9" s="1" customFormat="1" ht="19.5" customHeight="1" thickBot="1" x14ac:dyDescent="0.3">
      <c r="A2" s="134" t="s">
        <v>99</v>
      </c>
      <c r="B2" s="135"/>
      <c r="C2" s="135"/>
      <c r="D2" s="135"/>
      <c r="E2" s="135"/>
      <c r="F2" s="135"/>
      <c r="G2" s="135"/>
      <c r="H2" s="135"/>
      <c r="I2" s="136"/>
    </row>
    <row r="3" spans="1:9" s="1" customFormat="1" ht="19.5" customHeight="1" x14ac:dyDescent="0.25">
      <c r="A3" s="137" t="s">
        <v>59</v>
      </c>
      <c r="B3" s="220" t="s">
        <v>39</v>
      </c>
      <c r="C3" s="137" t="s">
        <v>38</v>
      </c>
      <c r="D3" s="137" t="s">
        <v>17</v>
      </c>
      <c r="E3" s="203"/>
      <c r="F3" s="204"/>
      <c r="G3" s="204"/>
      <c r="H3" s="204"/>
      <c r="I3" s="205"/>
    </row>
    <row r="4" spans="1:9" s="1" customFormat="1" ht="18.75" customHeight="1" x14ac:dyDescent="0.25">
      <c r="A4" s="138"/>
      <c r="B4" s="221"/>
      <c r="C4" s="138"/>
      <c r="D4" s="138"/>
      <c r="E4" s="199" t="s">
        <v>57</v>
      </c>
      <c r="F4" s="200"/>
      <c r="G4" s="200"/>
      <c r="H4" s="200"/>
      <c r="I4" s="201"/>
    </row>
    <row r="5" spans="1:9" s="1" customFormat="1" ht="19.5" customHeight="1" x14ac:dyDescent="0.25">
      <c r="A5" s="138"/>
      <c r="B5" s="221"/>
      <c r="C5" s="138"/>
      <c r="D5" s="138"/>
      <c r="E5" s="199" t="s">
        <v>58</v>
      </c>
      <c r="F5" s="200"/>
      <c r="G5" s="200"/>
      <c r="H5" s="200"/>
      <c r="I5" s="201"/>
    </row>
    <row r="6" spans="1:9" s="1" customFormat="1" ht="19.5" customHeight="1" x14ac:dyDescent="0.25">
      <c r="A6" s="138"/>
      <c r="B6" s="221"/>
      <c r="C6" s="138"/>
      <c r="D6" s="138"/>
      <c r="E6" s="199"/>
      <c r="F6" s="200"/>
      <c r="G6" s="200"/>
      <c r="H6" s="200"/>
      <c r="I6" s="201"/>
    </row>
    <row r="7" spans="1:9" s="1" customFormat="1" ht="16.5" customHeight="1" thickBot="1" x14ac:dyDescent="0.3">
      <c r="A7" s="139"/>
      <c r="B7" s="222"/>
      <c r="C7" s="139" t="s">
        <v>19</v>
      </c>
      <c r="D7" s="139" t="s">
        <v>21</v>
      </c>
      <c r="E7" s="202"/>
      <c r="F7" s="142"/>
      <c r="G7" s="142"/>
      <c r="H7" s="142"/>
      <c r="I7" s="143"/>
    </row>
    <row r="8" spans="1:9" s="1" customFormat="1" ht="39" thickBot="1" x14ac:dyDescent="0.3">
      <c r="A8" s="126" t="s">
        <v>22</v>
      </c>
      <c r="B8" s="127"/>
      <c r="C8" s="127"/>
      <c r="D8" s="128"/>
      <c r="E8" s="90" t="s">
        <v>59</v>
      </c>
      <c r="F8" s="91" t="s">
        <v>39</v>
      </c>
      <c r="G8" s="90" t="s">
        <v>38</v>
      </c>
      <c r="H8" s="90" t="s">
        <v>40</v>
      </c>
      <c r="I8" s="91" t="s">
        <v>64</v>
      </c>
    </row>
    <row r="9" spans="1:9" x14ac:dyDescent="0.25">
      <c r="A9" s="17">
        <v>1</v>
      </c>
      <c r="B9" s="17">
        <v>2</v>
      </c>
      <c r="C9" s="17">
        <v>1</v>
      </c>
      <c r="D9" s="17">
        <v>1</v>
      </c>
      <c r="E9" s="62" t="s">
        <v>41</v>
      </c>
      <c r="F9" s="17" t="s">
        <v>48</v>
      </c>
      <c r="G9" s="17">
        <v>1</v>
      </c>
      <c r="H9" s="17">
        <v>0.5</v>
      </c>
      <c r="I9" s="77">
        <v>75506.2</v>
      </c>
    </row>
    <row r="10" spans="1:9" x14ac:dyDescent="0.25">
      <c r="A10" s="17">
        <v>1</v>
      </c>
      <c r="B10" s="17">
        <v>2</v>
      </c>
      <c r="C10" s="17">
        <v>2</v>
      </c>
      <c r="D10" s="17">
        <v>1</v>
      </c>
      <c r="E10" s="62" t="s">
        <v>41</v>
      </c>
      <c r="F10" s="17" t="s">
        <v>48</v>
      </c>
      <c r="G10" s="58">
        <v>2</v>
      </c>
      <c r="H10" s="47">
        <v>1</v>
      </c>
      <c r="I10" s="48">
        <v>56679.7</v>
      </c>
    </row>
    <row r="11" spans="1:9" x14ac:dyDescent="0.25">
      <c r="A11" s="17">
        <v>1</v>
      </c>
      <c r="B11" s="17">
        <v>2</v>
      </c>
      <c r="C11" s="17">
        <v>3</v>
      </c>
      <c r="D11" s="17">
        <v>1</v>
      </c>
      <c r="E11" s="62" t="s">
        <v>41</v>
      </c>
      <c r="F11" s="17" t="s">
        <v>48</v>
      </c>
      <c r="G11" s="58">
        <v>3</v>
      </c>
      <c r="H11" s="47">
        <v>1</v>
      </c>
      <c r="I11" s="77">
        <v>28532.9</v>
      </c>
    </row>
    <row r="12" spans="1:9" x14ac:dyDescent="0.25">
      <c r="A12" s="17">
        <v>1</v>
      </c>
      <c r="B12" s="17">
        <v>2</v>
      </c>
      <c r="C12" s="17">
        <v>4</v>
      </c>
      <c r="D12" s="17">
        <v>1</v>
      </c>
      <c r="E12" s="62" t="s">
        <v>41</v>
      </c>
      <c r="F12" s="17" t="s">
        <v>48</v>
      </c>
      <c r="G12" s="58">
        <v>4</v>
      </c>
      <c r="H12" s="47">
        <v>1</v>
      </c>
      <c r="I12" s="48">
        <v>13083.4</v>
      </c>
    </row>
    <row r="13" spans="1:9" ht="2.25" customHeight="1" x14ac:dyDescent="0.25">
      <c r="A13" s="214"/>
      <c r="B13" s="214"/>
      <c r="C13" s="214"/>
      <c r="D13" s="214"/>
      <c r="E13" s="214"/>
      <c r="F13" s="214"/>
      <c r="G13" s="214"/>
      <c r="H13" s="214"/>
      <c r="I13" s="214"/>
    </row>
    <row r="14" spans="1:9" x14ac:dyDescent="0.25">
      <c r="A14" s="17">
        <v>2</v>
      </c>
      <c r="B14" s="17">
        <v>2</v>
      </c>
      <c r="C14" s="17">
        <v>1</v>
      </c>
      <c r="D14" s="17">
        <v>1</v>
      </c>
      <c r="E14" s="62" t="s">
        <v>43</v>
      </c>
      <c r="F14" s="17" t="s">
        <v>48</v>
      </c>
      <c r="G14" s="58">
        <v>1</v>
      </c>
      <c r="H14" s="17">
        <v>0.5</v>
      </c>
      <c r="I14" s="48">
        <v>52855</v>
      </c>
    </row>
    <row r="15" spans="1:9" x14ac:dyDescent="0.25">
      <c r="A15" s="17">
        <v>2</v>
      </c>
      <c r="B15" s="17">
        <v>2</v>
      </c>
      <c r="C15" s="17">
        <v>2</v>
      </c>
      <c r="D15" s="17">
        <v>1</v>
      </c>
      <c r="E15" s="62" t="s">
        <v>43</v>
      </c>
      <c r="F15" s="17" t="s">
        <v>48</v>
      </c>
      <c r="G15" s="58">
        <v>2</v>
      </c>
      <c r="H15" s="47">
        <v>1</v>
      </c>
      <c r="I15" s="77">
        <v>39675.9</v>
      </c>
    </row>
    <row r="16" spans="1:9" x14ac:dyDescent="0.25">
      <c r="A16" s="17">
        <v>2</v>
      </c>
      <c r="B16" s="17">
        <v>2</v>
      </c>
      <c r="C16" s="17">
        <v>3</v>
      </c>
      <c r="D16" s="17">
        <v>1</v>
      </c>
      <c r="E16" s="62" t="s">
        <v>43</v>
      </c>
      <c r="F16" s="17" t="s">
        <v>48</v>
      </c>
      <c r="G16" s="58">
        <v>3</v>
      </c>
      <c r="H16" s="47">
        <v>1</v>
      </c>
      <c r="I16" s="48">
        <v>19972.7</v>
      </c>
    </row>
    <row r="17" spans="1:9" x14ac:dyDescent="0.25">
      <c r="A17" s="17">
        <v>2</v>
      </c>
      <c r="B17" s="17">
        <v>2</v>
      </c>
      <c r="C17" s="17">
        <v>4</v>
      </c>
      <c r="D17" s="17">
        <v>1</v>
      </c>
      <c r="E17" s="62" t="s">
        <v>43</v>
      </c>
      <c r="F17" s="17" t="s">
        <v>48</v>
      </c>
      <c r="G17" s="58">
        <v>4</v>
      </c>
      <c r="H17" s="47">
        <v>1</v>
      </c>
      <c r="I17" s="48">
        <v>9158.6</v>
      </c>
    </row>
    <row r="18" spans="1:9" ht="2.25" customHeight="1" x14ac:dyDescent="0.25">
      <c r="A18" s="214"/>
      <c r="B18" s="214"/>
      <c r="C18" s="214"/>
      <c r="D18" s="214"/>
      <c r="E18" s="214"/>
      <c r="F18" s="214"/>
      <c r="G18" s="214"/>
      <c r="H18" s="214"/>
      <c r="I18" s="214"/>
    </row>
    <row r="19" spans="1:9" x14ac:dyDescent="0.25">
      <c r="A19" s="17">
        <v>3</v>
      </c>
      <c r="B19" s="17">
        <v>2</v>
      </c>
      <c r="C19" s="17">
        <v>1</v>
      </c>
      <c r="D19" s="17">
        <v>1</v>
      </c>
      <c r="E19" s="63" t="s">
        <v>60</v>
      </c>
      <c r="F19" s="17" t="s">
        <v>48</v>
      </c>
      <c r="G19" s="47">
        <v>1</v>
      </c>
      <c r="H19" s="47">
        <v>1</v>
      </c>
      <c r="I19" s="48">
        <v>22495</v>
      </c>
    </row>
    <row r="20" spans="1:9" x14ac:dyDescent="0.25">
      <c r="A20" s="17">
        <v>3</v>
      </c>
      <c r="B20" s="17">
        <v>2</v>
      </c>
      <c r="C20" s="17">
        <v>2</v>
      </c>
      <c r="D20" s="17">
        <v>1</v>
      </c>
      <c r="E20" s="63" t="s">
        <v>60</v>
      </c>
      <c r="F20" s="17" t="s">
        <v>48</v>
      </c>
      <c r="G20" s="47">
        <v>2</v>
      </c>
      <c r="H20" s="47">
        <v>1</v>
      </c>
      <c r="I20" s="48">
        <v>19769.2</v>
      </c>
    </row>
    <row r="21" spans="1:9" x14ac:dyDescent="0.25">
      <c r="A21" s="17">
        <v>3</v>
      </c>
      <c r="B21" s="17">
        <v>2</v>
      </c>
      <c r="C21" s="17">
        <v>3</v>
      </c>
      <c r="D21" s="17">
        <v>1</v>
      </c>
      <c r="E21" s="63" t="s">
        <v>60</v>
      </c>
      <c r="F21" s="17" t="s">
        <v>48</v>
      </c>
      <c r="G21" s="47">
        <v>3</v>
      </c>
      <c r="H21" s="47">
        <v>1</v>
      </c>
      <c r="I21" s="48">
        <v>19769.2</v>
      </c>
    </row>
    <row r="22" spans="1:9" x14ac:dyDescent="0.25">
      <c r="A22" s="17">
        <v>3</v>
      </c>
      <c r="B22" s="17">
        <v>2</v>
      </c>
      <c r="C22" s="17">
        <v>4</v>
      </c>
      <c r="D22" s="17">
        <v>1</v>
      </c>
      <c r="E22" s="63" t="s">
        <v>60</v>
      </c>
      <c r="F22" s="17" t="s">
        <v>48</v>
      </c>
      <c r="G22" s="47">
        <v>4</v>
      </c>
      <c r="H22" s="47">
        <v>1</v>
      </c>
      <c r="I22" s="48">
        <v>19769.2</v>
      </c>
    </row>
    <row r="23" spans="1:9" ht="2.25" customHeight="1" x14ac:dyDescent="0.25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 x14ac:dyDescent="0.25">
      <c r="A24" s="17">
        <v>5</v>
      </c>
      <c r="B24" s="17">
        <v>2</v>
      </c>
      <c r="C24" s="17">
        <v>1</v>
      </c>
      <c r="D24" s="17">
        <v>1</v>
      </c>
      <c r="E24" s="63" t="s">
        <v>61</v>
      </c>
      <c r="F24" s="17" t="s">
        <v>48</v>
      </c>
      <c r="G24" s="47">
        <v>1</v>
      </c>
      <c r="H24" s="47">
        <v>1</v>
      </c>
      <c r="I24" s="48">
        <v>86674.5</v>
      </c>
    </row>
    <row r="25" spans="1:9" x14ac:dyDescent="0.25">
      <c r="A25" s="17">
        <v>5</v>
      </c>
      <c r="B25" s="17">
        <v>2</v>
      </c>
      <c r="C25" s="17">
        <v>2</v>
      </c>
      <c r="D25" s="17">
        <v>1</v>
      </c>
      <c r="E25" s="63" t="s">
        <v>61</v>
      </c>
      <c r="F25" s="17" t="s">
        <v>48</v>
      </c>
      <c r="G25" s="47">
        <v>2</v>
      </c>
      <c r="H25" s="47">
        <v>1</v>
      </c>
      <c r="I25" s="48">
        <v>52004.7</v>
      </c>
    </row>
    <row r="26" spans="1:9" x14ac:dyDescent="0.25">
      <c r="A26" s="17">
        <v>5</v>
      </c>
      <c r="B26" s="17">
        <v>2</v>
      </c>
      <c r="C26" s="17">
        <v>3</v>
      </c>
      <c r="D26" s="17">
        <v>1</v>
      </c>
      <c r="E26" s="63" t="s">
        <v>61</v>
      </c>
      <c r="F26" s="17" t="s">
        <v>48</v>
      </c>
      <c r="G26" s="47">
        <v>3</v>
      </c>
      <c r="H26" s="47">
        <v>1</v>
      </c>
      <c r="I26" s="48">
        <v>52004.7</v>
      </c>
    </row>
    <row r="27" spans="1:9" x14ac:dyDescent="0.25">
      <c r="A27" s="17">
        <v>5</v>
      </c>
      <c r="B27" s="17">
        <v>2</v>
      </c>
      <c r="C27" s="17">
        <v>3</v>
      </c>
      <c r="D27" s="17">
        <v>1</v>
      </c>
      <c r="E27" s="63" t="s">
        <v>61</v>
      </c>
      <c r="F27" s="17" t="s">
        <v>48</v>
      </c>
      <c r="G27" s="47">
        <v>4</v>
      </c>
      <c r="H27" s="47">
        <v>1</v>
      </c>
      <c r="I27" s="48">
        <v>52004.7</v>
      </c>
    </row>
    <row r="28" spans="1:9" ht="2.25" customHeight="1" x14ac:dyDescent="0.25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 x14ac:dyDescent="0.25">
      <c r="A29" s="17">
        <v>7</v>
      </c>
      <c r="B29" s="17">
        <v>2</v>
      </c>
      <c r="C29" s="17">
        <v>1</v>
      </c>
      <c r="D29" s="17">
        <v>1</v>
      </c>
      <c r="E29" s="63" t="s">
        <v>44</v>
      </c>
      <c r="F29" s="17" t="s">
        <v>48</v>
      </c>
      <c r="G29" s="47">
        <v>1</v>
      </c>
      <c r="H29" s="59">
        <v>1</v>
      </c>
      <c r="I29" s="48">
        <v>12428.9</v>
      </c>
    </row>
    <row r="30" spans="1:9" x14ac:dyDescent="0.25">
      <c r="A30" s="17">
        <v>7</v>
      </c>
      <c r="B30" s="17">
        <v>2</v>
      </c>
      <c r="C30" s="17">
        <v>2</v>
      </c>
      <c r="D30" s="17">
        <v>1</v>
      </c>
      <c r="E30" s="63" t="s">
        <v>44</v>
      </c>
      <c r="F30" s="17" t="s">
        <v>48</v>
      </c>
      <c r="G30" s="47">
        <v>2</v>
      </c>
      <c r="H30" s="59">
        <v>1</v>
      </c>
      <c r="I30" s="48">
        <v>11807.4</v>
      </c>
    </row>
    <row r="31" spans="1:9" x14ac:dyDescent="0.25">
      <c r="A31" s="17">
        <v>7</v>
      </c>
      <c r="B31" s="17">
        <v>2</v>
      </c>
      <c r="C31" s="17">
        <v>3</v>
      </c>
      <c r="D31" s="17">
        <v>1</v>
      </c>
      <c r="E31" s="63" t="s">
        <v>44</v>
      </c>
      <c r="F31" s="17" t="s">
        <v>48</v>
      </c>
      <c r="G31" s="47">
        <v>3</v>
      </c>
      <c r="H31" s="59">
        <v>1</v>
      </c>
      <c r="I31" s="48">
        <v>11216.7</v>
      </c>
    </row>
    <row r="32" spans="1:9" x14ac:dyDescent="0.25">
      <c r="A32" s="17">
        <v>7</v>
      </c>
      <c r="B32" s="17">
        <v>2</v>
      </c>
      <c r="C32" s="17">
        <v>4</v>
      </c>
      <c r="D32" s="17">
        <v>1</v>
      </c>
      <c r="E32" s="63" t="s">
        <v>44</v>
      </c>
      <c r="F32" s="17" t="s">
        <v>48</v>
      </c>
      <c r="G32" s="47">
        <v>4</v>
      </c>
      <c r="H32" s="59">
        <v>1</v>
      </c>
      <c r="I32" s="48">
        <v>10656.8</v>
      </c>
    </row>
    <row r="33" spans="1:9" ht="2.25" customHeight="1" x14ac:dyDescent="0.25">
      <c r="A33" s="49"/>
      <c r="B33" s="9"/>
      <c r="C33" s="9"/>
      <c r="D33" s="9"/>
      <c r="E33" s="64"/>
      <c r="F33" s="9"/>
      <c r="G33" s="13"/>
      <c r="H33" s="65"/>
      <c r="I33" s="50"/>
    </row>
    <row r="34" spans="1:9" x14ac:dyDescent="0.25">
      <c r="A34" s="62">
        <v>8</v>
      </c>
      <c r="B34" s="62">
        <v>2</v>
      </c>
      <c r="C34" s="62">
        <v>1</v>
      </c>
      <c r="D34" s="62">
        <v>1</v>
      </c>
      <c r="E34" s="63" t="s">
        <v>45</v>
      </c>
      <c r="F34" s="62" t="s">
        <v>48</v>
      </c>
      <c r="G34" s="63">
        <v>1</v>
      </c>
      <c r="H34" s="66">
        <v>1</v>
      </c>
      <c r="I34" s="48">
        <v>2039.4</v>
      </c>
    </row>
    <row r="35" spans="1:9" x14ac:dyDescent="0.25">
      <c r="A35" s="62">
        <v>8</v>
      </c>
      <c r="B35" s="62">
        <v>2</v>
      </c>
      <c r="C35" s="62">
        <v>2</v>
      </c>
      <c r="D35" s="62">
        <v>1</v>
      </c>
      <c r="E35" s="63" t="s">
        <v>45</v>
      </c>
      <c r="F35" s="62" t="s">
        <v>48</v>
      </c>
      <c r="G35" s="63">
        <v>2</v>
      </c>
      <c r="H35" s="66">
        <v>1</v>
      </c>
      <c r="I35" s="48">
        <v>1667.6</v>
      </c>
    </row>
    <row r="36" spans="1:9" x14ac:dyDescent="0.25">
      <c r="A36" s="62">
        <v>8</v>
      </c>
      <c r="B36" s="62">
        <v>2</v>
      </c>
      <c r="C36" s="62">
        <v>3</v>
      </c>
      <c r="D36" s="62">
        <v>1</v>
      </c>
      <c r="E36" s="63" t="s">
        <v>45</v>
      </c>
      <c r="F36" s="62" t="s">
        <v>48</v>
      </c>
      <c r="G36" s="63">
        <v>3</v>
      </c>
      <c r="H36" s="66">
        <v>1</v>
      </c>
      <c r="I36" s="48">
        <v>1446.5</v>
      </c>
    </row>
    <row r="37" spans="1:9" x14ac:dyDescent="0.25">
      <c r="A37" s="62">
        <v>8</v>
      </c>
      <c r="B37" s="62">
        <v>2</v>
      </c>
      <c r="C37" s="62">
        <v>4</v>
      </c>
      <c r="D37" s="62">
        <v>1</v>
      </c>
      <c r="E37" s="63" t="s">
        <v>45</v>
      </c>
      <c r="F37" s="62" t="s">
        <v>48</v>
      </c>
      <c r="G37" s="63">
        <v>4</v>
      </c>
      <c r="H37" s="66">
        <v>1</v>
      </c>
      <c r="I37" s="48">
        <v>512.6</v>
      </c>
    </row>
    <row r="38" spans="1:9" ht="3" customHeight="1" x14ac:dyDescent="0.25">
      <c r="A38" s="49"/>
      <c r="B38" s="9"/>
      <c r="C38" s="9"/>
      <c r="D38" s="9"/>
      <c r="E38" s="64"/>
      <c r="F38" s="9"/>
      <c r="G38" s="13"/>
      <c r="H38" s="65"/>
      <c r="I38" s="50"/>
    </row>
    <row r="39" spans="1:9" x14ac:dyDescent="0.25">
      <c r="A39" s="62">
        <v>9</v>
      </c>
      <c r="B39" s="62">
        <v>2</v>
      </c>
      <c r="C39" s="62">
        <v>1</v>
      </c>
      <c r="D39" s="62">
        <v>1</v>
      </c>
      <c r="E39" s="63" t="s">
        <v>46</v>
      </c>
      <c r="F39" s="62" t="s">
        <v>48</v>
      </c>
      <c r="G39" s="63">
        <v>1</v>
      </c>
      <c r="H39" s="66">
        <v>1</v>
      </c>
      <c r="I39" s="48">
        <v>966.9</v>
      </c>
    </row>
    <row r="40" spans="1:9" x14ac:dyDescent="0.25">
      <c r="A40" s="62">
        <v>9</v>
      </c>
      <c r="B40" s="62">
        <v>2</v>
      </c>
      <c r="C40" s="62">
        <v>2</v>
      </c>
      <c r="D40" s="62">
        <v>1</v>
      </c>
      <c r="E40" s="63" t="s">
        <v>46</v>
      </c>
      <c r="F40" s="62" t="s">
        <v>48</v>
      </c>
      <c r="G40" s="63">
        <v>2</v>
      </c>
      <c r="H40" s="66">
        <v>1</v>
      </c>
      <c r="I40" s="48">
        <v>893.2</v>
      </c>
    </row>
    <row r="41" spans="1:9" x14ac:dyDescent="0.25">
      <c r="A41" s="62">
        <v>9</v>
      </c>
      <c r="B41" s="62">
        <v>2</v>
      </c>
      <c r="C41" s="62">
        <v>3</v>
      </c>
      <c r="D41" s="62">
        <v>1</v>
      </c>
      <c r="E41" s="63" t="s">
        <v>46</v>
      </c>
      <c r="F41" s="62" t="s">
        <v>48</v>
      </c>
      <c r="G41" s="63">
        <v>3</v>
      </c>
      <c r="H41" s="66">
        <v>1</v>
      </c>
      <c r="I41" s="48">
        <v>754.6</v>
      </c>
    </row>
    <row r="42" spans="1:9" x14ac:dyDescent="0.25">
      <c r="A42" s="62">
        <v>9</v>
      </c>
      <c r="B42" s="62">
        <v>2</v>
      </c>
      <c r="C42" s="62">
        <v>4</v>
      </c>
      <c r="D42" s="62">
        <v>1</v>
      </c>
      <c r="E42" s="63" t="s">
        <v>46</v>
      </c>
      <c r="F42" s="62" t="s">
        <v>48</v>
      </c>
      <c r="G42" s="63">
        <v>4</v>
      </c>
      <c r="H42" s="66">
        <v>1</v>
      </c>
      <c r="I42" s="48">
        <v>569.79999999999995</v>
      </c>
    </row>
    <row r="43" spans="1:9" ht="32.25" customHeight="1" x14ac:dyDescent="0.25">
      <c r="A43" s="207" t="s">
        <v>102</v>
      </c>
      <c r="B43" s="208"/>
      <c r="C43" s="208"/>
      <c r="D43" s="208"/>
      <c r="E43" s="208"/>
      <c r="F43" s="208"/>
      <c r="G43" s="208"/>
      <c r="H43" s="208"/>
      <c r="I43" s="209"/>
    </row>
    <row r="44" spans="1:9" ht="49.5" customHeight="1" x14ac:dyDescent="0.25">
      <c r="A44" s="210" t="s">
        <v>71</v>
      </c>
      <c r="B44" s="211"/>
      <c r="C44" s="211"/>
      <c r="D44" s="211"/>
      <c r="E44" s="211"/>
      <c r="F44" s="211"/>
      <c r="G44" s="211"/>
      <c r="H44" s="211"/>
      <c r="I44" s="212"/>
    </row>
    <row r="45" spans="1:9" ht="15.75" x14ac:dyDescent="0.3">
      <c r="A45" s="53" t="s">
        <v>103</v>
      </c>
      <c r="B45" s="19"/>
      <c r="C45" s="19"/>
      <c r="D45" s="19"/>
      <c r="E45" s="19"/>
      <c r="F45" s="19"/>
      <c r="G45" s="19"/>
      <c r="H45" s="19" t="s">
        <v>72</v>
      </c>
      <c r="I45" s="54"/>
    </row>
    <row r="46" spans="1:9" ht="15.75" x14ac:dyDescent="0.3">
      <c r="A46" s="53" t="s">
        <v>90</v>
      </c>
      <c r="B46" s="19"/>
      <c r="C46" s="19"/>
      <c r="D46" s="19"/>
      <c r="E46" s="19"/>
      <c r="F46" s="19"/>
      <c r="G46" s="19"/>
      <c r="H46" s="19" t="s">
        <v>73</v>
      </c>
      <c r="I46" s="54"/>
    </row>
    <row r="47" spans="1:9" ht="15.75" x14ac:dyDescent="0.3">
      <c r="A47" s="55" t="s">
        <v>91</v>
      </c>
      <c r="B47" s="56"/>
      <c r="C47" s="56"/>
      <c r="D47" s="56"/>
      <c r="E47" s="56"/>
      <c r="F47" s="56"/>
      <c r="G47" s="56"/>
      <c r="H47" s="56" t="s">
        <v>74</v>
      </c>
      <c r="I47" s="57"/>
    </row>
    <row r="48" spans="1:9" x14ac:dyDescent="0.25">
      <c r="I48" s="5"/>
    </row>
    <row r="49" spans="9:9" x14ac:dyDescent="0.25">
      <c r="I49" s="5"/>
    </row>
  </sheetData>
  <mergeCells count="18">
    <mergeCell ref="A1:I1"/>
    <mergeCell ref="A2:I2"/>
    <mergeCell ref="A3:A7"/>
    <mergeCell ref="B3:B7"/>
    <mergeCell ref="C3:C7"/>
    <mergeCell ref="A43:I43"/>
    <mergeCell ref="A44:I44"/>
    <mergeCell ref="A13:I13"/>
    <mergeCell ref="D3:D7"/>
    <mergeCell ref="E3:I3"/>
    <mergeCell ref="E4:I4"/>
    <mergeCell ref="E5:I5"/>
    <mergeCell ref="A23:I23"/>
    <mergeCell ref="A28:I28"/>
    <mergeCell ref="E6:I6"/>
    <mergeCell ref="E7:I7"/>
    <mergeCell ref="A8:D8"/>
    <mergeCell ref="A18:I18"/>
  </mergeCells>
  <phoneticPr fontId="4" type="noConversion"/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2"/>
  <sheetViews>
    <sheetView topLeftCell="A76" workbookViewId="0">
      <selection activeCell="A27" sqref="A27:E27"/>
    </sheetView>
  </sheetViews>
  <sheetFormatPr baseColWidth="10" defaultRowHeight="15" x14ac:dyDescent="0.25"/>
  <cols>
    <col min="1" max="1" width="11.42578125" style="1"/>
    <col min="2" max="5" width="19.5703125" style="1" customWidth="1"/>
    <col min="6" max="16384" width="11.42578125" style="1"/>
  </cols>
  <sheetData>
    <row r="1" spans="1:6" ht="19.5" customHeight="1" x14ac:dyDescent="0.25">
      <c r="A1" s="223" t="s">
        <v>75</v>
      </c>
      <c r="B1" s="224"/>
      <c r="C1" s="224"/>
      <c r="D1" s="224"/>
      <c r="E1" s="225"/>
      <c r="F1" s="16"/>
    </row>
    <row r="2" spans="1:6" ht="20.25" customHeight="1" thickBot="1" x14ac:dyDescent="0.3">
      <c r="A2" s="134" t="s">
        <v>100</v>
      </c>
      <c r="B2" s="135"/>
      <c r="C2" s="135"/>
      <c r="D2" s="135"/>
      <c r="E2" s="136"/>
      <c r="F2" s="16"/>
    </row>
    <row r="3" spans="1:6" ht="19.5" customHeight="1" thickBot="1" x14ac:dyDescent="0.3">
      <c r="A3" s="226" t="s">
        <v>62</v>
      </c>
      <c r="B3" s="227"/>
      <c r="C3" s="227"/>
      <c r="D3" s="227"/>
      <c r="E3" s="228"/>
      <c r="F3" s="16"/>
    </row>
    <row r="4" spans="1:6" ht="15.75" thickBot="1" x14ac:dyDescent="0.3">
      <c r="A4" s="89" t="s">
        <v>63</v>
      </c>
      <c r="B4" s="89">
        <v>55</v>
      </c>
      <c r="C4" s="89">
        <v>65</v>
      </c>
      <c r="D4" s="89">
        <v>75</v>
      </c>
      <c r="E4" s="89">
        <v>85</v>
      </c>
      <c r="F4" s="16"/>
    </row>
    <row r="5" spans="1:6" x14ac:dyDescent="0.25">
      <c r="A5" s="70">
        <v>1</v>
      </c>
      <c r="B5" s="70">
        <v>0.99219999999999997</v>
      </c>
      <c r="C5" s="70">
        <v>0.99219999999999997</v>
      </c>
      <c r="D5" s="70">
        <v>0.99319999999999997</v>
      </c>
      <c r="E5" s="92">
        <v>0.99399999999999999</v>
      </c>
      <c r="F5" s="16"/>
    </row>
    <row r="6" spans="1:6" x14ac:dyDescent="0.25">
      <c r="A6" s="17">
        <v>2</v>
      </c>
      <c r="B6" s="17">
        <v>0.98409999999999997</v>
      </c>
      <c r="C6" s="17">
        <v>0.98409999999999997</v>
      </c>
      <c r="D6" s="17">
        <v>0.98629999999999995</v>
      </c>
      <c r="E6" s="18">
        <v>0.98799999999999999</v>
      </c>
      <c r="F6" s="16"/>
    </row>
    <row r="7" spans="1:6" x14ac:dyDescent="0.25">
      <c r="A7" s="17">
        <v>3</v>
      </c>
      <c r="B7" s="17">
        <v>0.97589999999999999</v>
      </c>
      <c r="C7" s="17">
        <v>0.97589999999999999</v>
      </c>
      <c r="D7" s="17">
        <v>0.97919999999999996</v>
      </c>
      <c r="E7" s="17">
        <v>0.98170000000000002</v>
      </c>
      <c r="F7" s="16"/>
    </row>
    <row r="8" spans="1:6" x14ac:dyDescent="0.25">
      <c r="A8" s="17">
        <v>4</v>
      </c>
      <c r="B8" s="17">
        <v>0.96730000000000005</v>
      </c>
      <c r="C8" s="17">
        <v>0.96730000000000005</v>
      </c>
      <c r="D8" s="17">
        <v>0.97189999999999999</v>
      </c>
      <c r="E8" s="17">
        <v>0.97540000000000004</v>
      </c>
      <c r="F8" s="16"/>
    </row>
    <row r="9" spans="1:6" x14ac:dyDescent="0.25">
      <c r="A9" s="17">
        <v>5</v>
      </c>
      <c r="B9" s="17">
        <v>0.95860000000000001</v>
      </c>
      <c r="C9" s="17">
        <v>0.95860000000000001</v>
      </c>
      <c r="D9" s="17">
        <v>0.96440000000000003</v>
      </c>
      <c r="E9" s="17">
        <v>0.96889999999999998</v>
      </c>
      <c r="F9" s="16"/>
    </row>
    <row r="10" spans="1:6" x14ac:dyDescent="0.25">
      <c r="A10" s="17">
        <v>6</v>
      </c>
      <c r="B10" s="17">
        <v>0.9496</v>
      </c>
      <c r="C10" s="17">
        <v>0.9496</v>
      </c>
      <c r="D10" s="17">
        <v>0.95679999999999998</v>
      </c>
      <c r="E10" s="17">
        <v>0.96220000000000006</v>
      </c>
      <c r="F10" s="16"/>
    </row>
    <row r="11" spans="1:6" x14ac:dyDescent="0.25">
      <c r="A11" s="17">
        <v>7</v>
      </c>
      <c r="B11" s="17">
        <v>0.94040000000000001</v>
      </c>
      <c r="C11" s="17">
        <v>0.94040000000000001</v>
      </c>
      <c r="D11" s="18">
        <v>0.94899999999999995</v>
      </c>
      <c r="E11" s="17">
        <v>0.95540000000000003</v>
      </c>
      <c r="F11" s="16"/>
    </row>
    <row r="12" spans="1:6" x14ac:dyDescent="0.25">
      <c r="A12" s="17">
        <v>8</v>
      </c>
      <c r="B12" s="17">
        <v>0.93089999999999995</v>
      </c>
      <c r="C12" s="17">
        <v>0.93089999999999995</v>
      </c>
      <c r="D12" s="18">
        <v>0.94099999999999995</v>
      </c>
      <c r="E12" s="17">
        <v>0.94850000000000001</v>
      </c>
      <c r="F12" s="16"/>
    </row>
    <row r="13" spans="1:6" x14ac:dyDescent="0.25">
      <c r="A13" s="17">
        <v>9</v>
      </c>
      <c r="B13" s="17">
        <v>0.92120000000000002</v>
      </c>
      <c r="C13" s="17">
        <v>0.92120000000000002</v>
      </c>
      <c r="D13" s="17">
        <v>0.93279999999999996</v>
      </c>
      <c r="E13" s="17">
        <v>0.9415</v>
      </c>
      <c r="F13" s="16"/>
    </row>
    <row r="14" spans="1:6" x14ac:dyDescent="0.25">
      <c r="A14" s="17">
        <v>10</v>
      </c>
      <c r="B14" s="17">
        <v>0.91120000000000001</v>
      </c>
      <c r="C14" s="17">
        <v>0.91120000000000001</v>
      </c>
      <c r="D14" s="17">
        <v>0.9244</v>
      </c>
      <c r="E14" s="17">
        <v>0.93430000000000002</v>
      </c>
      <c r="F14" s="16"/>
    </row>
    <row r="15" spans="1:6" x14ac:dyDescent="0.25">
      <c r="A15" s="17">
        <v>11</v>
      </c>
      <c r="B15" s="17">
        <v>0.90110000000000001</v>
      </c>
      <c r="C15" s="17">
        <v>0.90110000000000001</v>
      </c>
      <c r="D15" s="17">
        <v>0.91590000000000005</v>
      </c>
      <c r="E15" s="17">
        <v>0.92689999999999995</v>
      </c>
      <c r="F15" s="16"/>
    </row>
    <row r="16" spans="1:6" x14ac:dyDescent="0.25">
      <c r="A16" s="17">
        <v>12</v>
      </c>
      <c r="B16" s="17">
        <v>0.89070000000000005</v>
      </c>
      <c r="C16" s="17">
        <v>0.89070000000000005</v>
      </c>
      <c r="D16" s="17">
        <v>0.90720000000000001</v>
      </c>
      <c r="E16" s="17">
        <v>0.9194</v>
      </c>
      <c r="F16" s="16"/>
    </row>
    <row r="17" spans="1:6" x14ac:dyDescent="0.25">
      <c r="A17" s="17">
        <v>13</v>
      </c>
      <c r="B17" s="18">
        <v>0.88</v>
      </c>
      <c r="C17" s="18">
        <v>0.88</v>
      </c>
      <c r="D17" s="17">
        <v>0.89829999999999999</v>
      </c>
      <c r="E17" s="17">
        <v>0.91180000000000005</v>
      </c>
      <c r="F17" s="16"/>
    </row>
    <row r="18" spans="1:6" x14ac:dyDescent="0.25">
      <c r="A18" s="17">
        <v>14</v>
      </c>
      <c r="B18" s="17">
        <v>0.86909999999999998</v>
      </c>
      <c r="C18" s="17">
        <v>0.86909999999999998</v>
      </c>
      <c r="D18" s="17">
        <v>0.88919999999999999</v>
      </c>
      <c r="E18" s="17">
        <v>0.90410000000000001</v>
      </c>
      <c r="F18" s="16"/>
    </row>
    <row r="19" spans="1:6" x14ac:dyDescent="0.25">
      <c r="A19" s="17">
        <v>15</v>
      </c>
      <c r="B19" s="18">
        <v>0.85799999999999998</v>
      </c>
      <c r="C19" s="18">
        <v>0.85799999999999998</v>
      </c>
      <c r="D19" s="18">
        <v>0.88</v>
      </c>
      <c r="E19" s="17">
        <v>0.8962</v>
      </c>
      <c r="F19" s="16"/>
    </row>
    <row r="20" spans="1:6" x14ac:dyDescent="0.25">
      <c r="A20" s="17">
        <v>16</v>
      </c>
      <c r="B20" s="17">
        <v>0.84660000000000002</v>
      </c>
      <c r="C20" s="17">
        <v>0.84660000000000002</v>
      </c>
      <c r="D20" s="17">
        <v>0.87060000000000004</v>
      </c>
      <c r="E20" s="17">
        <v>0.88819999999999999</v>
      </c>
      <c r="F20" s="16"/>
    </row>
    <row r="21" spans="1:6" x14ac:dyDescent="0.25">
      <c r="A21" s="17">
        <v>17</v>
      </c>
      <c r="B21" s="18">
        <v>0.83499999999999996</v>
      </c>
      <c r="C21" s="18">
        <v>0.83499999999999996</v>
      </c>
      <c r="D21" s="18">
        <v>0.86099999999999999</v>
      </c>
      <c r="E21" s="18">
        <v>0.88</v>
      </c>
      <c r="F21" s="16"/>
    </row>
    <row r="22" spans="1:6" x14ac:dyDescent="0.25">
      <c r="A22" s="17">
        <v>18</v>
      </c>
      <c r="B22" s="17">
        <v>0.82320000000000004</v>
      </c>
      <c r="C22" s="17">
        <v>0.82320000000000004</v>
      </c>
      <c r="D22" s="17">
        <v>0.85119999999999996</v>
      </c>
      <c r="E22" s="17">
        <v>0.87170000000000003</v>
      </c>
      <c r="F22" s="16"/>
    </row>
    <row r="23" spans="1:6" x14ac:dyDescent="0.25">
      <c r="A23" s="17">
        <v>19</v>
      </c>
      <c r="B23" s="18">
        <v>0.81110000000000004</v>
      </c>
      <c r="C23" s="18">
        <v>0.81110000000000004</v>
      </c>
      <c r="D23" s="18">
        <v>0.84119999999999995</v>
      </c>
      <c r="E23" s="18">
        <v>0.86329999999999996</v>
      </c>
      <c r="F23" s="16"/>
    </row>
    <row r="24" spans="1:6" x14ac:dyDescent="0.25">
      <c r="A24" s="17">
        <v>20</v>
      </c>
      <c r="B24" s="17">
        <v>0.79879999999999995</v>
      </c>
      <c r="C24" s="17">
        <v>0.79879999999999995</v>
      </c>
      <c r="D24" s="17">
        <v>0.83109999999999995</v>
      </c>
      <c r="E24" s="17">
        <v>0.85470000000000002</v>
      </c>
      <c r="F24" s="16"/>
    </row>
    <row r="25" spans="1:6" x14ac:dyDescent="0.25">
      <c r="A25" s="17">
        <v>21</v>
      </c>
      <c r="B25" s="18">
        <v>0.7863</v>
      </c>
      <c r="C25" s="18">
        <v>0.7863</v>
      </c>
      <c r="D25" s="18">
        <v>0.82079999999999997</v>
      </c>
      <c r="E25" s="18">
        <v>0.84599999999999997</v>
      </c>
      <c r="F25" s="16"/>
    </row>
    <row r="26" spans="1:6" x14ac:dyDescent="0.25">
      <c r="A26" s="17">
        <v>22</v>
      </c>
      <c r="B26" s="17">
        <v>0.77349999999999997</v>
      </c>
      <c r="C26" s="17">
        <v>0.77349999999999997</v>
      </c>
      <c r="D26" s="17">
        <v>0.81030000000000002</v>
      </c>
      <c r="E26" s="17">
        <v>0.83709999999999996</v>
      </c>
      <c r="F26" s="16"/>
    </row>
    <row r="27" spans="1:6" x14ac:dyDescent="0.25">
      <c r="A27" s="17">
        <v>23</v>
      </c>
      <c r="B27" s="18">
        <v>0.76049999999999995</v>
      </c>
      <c r="C27" s="18">
        <v>0.76049999999999995</v>
      </c>
      <c r="D27" s="18">
        <v>0.79959999999999998</v>
      </c>
      <c r="E27" s="18">
        <v>0.82809999999999995</v>
      </c>
      <c r="F27" s="16"/>
    </row>
    <row r="28" spans="1:6" x14ac:dyDescent="0.25">
      <c r="A28" s="17">
        <v>24</v>
      </c>
      <c r="B28" s="17">
        <v>0.74719999999999998</v>
      </c>
      <c r="C28" s="17">
        <v>0.74719999999999998</v>
      </c>
      <c r="D28" s="17">
        <v>0.78879999999999995</v>
      </c>
      <c r="E28" s="18">
        <v>0.81899999999999995</v>
      </c>
      <c r="F28" s="16"/>
    </row>
    <row r="29" spans="1:6" x14ac:dyDescent="0.25">
      <c r="A29" s="17">
        <v>25</v>
      </c>
      <c r="B29" s="18">
        <v>0.73370000000000002</v>
      </c>
      <c r="C29" s="18">
        <v>0.73370000000000002</v>
      </c>
      <c r="D29" s="18">
        <v>0.77780000000000005</v>
      </c>
      <c r="E29" s="18">
        <v>0.80969999999999998</v>
      </c>
      <c r="F29" s="16"/>
    </row>
    <row r="30" spans="1:6" x14ac:dyDescent="0.25">
      <c r="A30" s="17">
        <v>26</v>
      </c>
      <c r="B30" s="18">
        <v>0.72</v>
      </c>
      <c r="C30" s="18">
        <v>0.72</v>
      </c>
      <c r="D30" s="17">
        <v>0.76659999999999995</v>
      </c>
      <c r="E30" s="18">
        <v>0.80030000000000001</v>
      </c>
      <c r="F30" s="16"/>
    </row>
    <row r="31" spans="1:6" x14ac:dyDescent="0.25">
      <c r="A31" s="17">
        <v>27</v>
      </c>
      <c r="B31" s="18">
        <v>0.70599999999999996</v>
      </c>
      <c r="C31" s="18">
        <v>0.70599999999999996</v>
      </c>
      <c r="D31" s="18">
        <v>0.75519999999999998</v>
      </c>
      <c r="E31" s="18">
        <v>0.79069999999999996</v>
      </c>
      <c r="F31" s="16"/>
    </row>
    <row r="32" spans="1:6" x14ac:dyDescent="0.25">
      <c r="A32" s="17">
        <v>28</v>
      </c>
      <c r="B32" s="18">
        <v>0.69179999999999997</v>
      </c>
      <c r="C32" s="18">
        <v>0.69179999999999997</v>
      </c>
      <c r="D32" s="17">
        <v>0.74360000000000004</v>
      </c>
      <c r="E32" s="18">
        <v>0.78100000000000003</v>
      </c>
      <c r="F32" s="16"/>
    </row>
    <row r="33" spans="1:6" x14ac:dyDescent="0.25">
      <c r="A33" s="17">
        <v>29</v>
      </c>
      <c r="B33" s="18">
        <v>0.6774</v>
      </c>
      <c r="C33" s="18">
        <v>0.6774</v>
      </c>
      <c r="D33" s="18">
        <v>0.7319</v>
      </c>
      <c r="E33" s="18">
        <v>0.7712</v>
      </c>
      <c r="F33" s="16"/>
    </row>
    <row r="34" spans="1:6" x14ac:dyDescent="0.25">
      <c r="A34" s="17">
        <v>30</v>
      </c>
      <c r="B34" s="18">
        <v>0.66269999999999996</v>
      </c>
      <c r="C34" s="18">
        <v>0.66269999999999996</v>
      </c>
      <c r="D34" s="18">
        <v>0.72</v>
      </c>
      <c r="E34" s="18">
        <v>0.76119999999999999</v>
      </c>
      <c r="F34" s="16"/>
    </row>
    <row r="35" spans="1:6" x14ac:dyDescent="0.25">
      <c r="A35" s="17">
        <v>31</v>
      </c>
      <c r="B35" s="18">
        <v>0.64780000000000004</v>
      </c>
      <c r="C35" s="18">
        <v>0.64780000000000004</v>
      </c>
      <c r="D35" s="18">
        <v>0.70789999999999997</v>
      </c>
      <c r="E35" s="18">
        <v>0.75109999999999999</v>
      </c>
      <c r="F35" s="16"/>
    </row>
    <row r="36" spans="1:6" x14ac:dyDescent="0.25">
      <c r="A36" s="17">
        <v>32</v>
      </c>
      <c r="B36" s="18">
        <v>0.63270000000000004</v>
      </c>
      <c r="C36" s="18">
        <v>0.63270000000000004</v>
      </c>
      <c r="D36" s="18">
        <v>0.6956</v>
      </c>
      <c r="E36" s="18">
        <v>0.7409</v>
      </c>
      <c r="F36" s="16"/>
    </row>
    <row r="37" spans="1:6" x14ac:dyDescent="0.25">
      <c r="A37" s="17">
        <v>33</v>
      </c>
      <c r="B37" s="18">
        <v>0.61729999999999996</v>
      </c>
      <c r="C37" s="18">
        <v>0.61729999999999996</v>
      </c>
      <c r="D37" s="18">
        <v>0.68320000000000003</v>
      </c>
      <c r="E37" s="18">
        <v>0.73050000000000004</v>
      </c>
      <c r="F37" s="16"/>
    </row>
    <row r="38" spans="1:6" x14ac:dyDescent="0.25">
      <c r="A38" s="17">
        <v>34</v>
      </c>
      <c r="B38" s="18">
        <v>0.60170000000000001</v>
      </c>
      <c r="C38" s="18">
        <v>0.60170000000000001</v>
      </c>
      <c r="D38" s="18">
        <v>0.67059999999999997</v>
      </c>
      <c r="E38" s="18">
        <v>0.72</v>
      </c>
      <c r="F38" s="16"/>
    </row>
    <row r="39" spans="1:6" x14ac:dyDescent="0.25">
      <c r="A39" s="17">
        <v>35</v>
      </c>
      <c r="B39" s="18">
        <v>0.58579999999999999</v>
      </c>
      <c r="C39" s="18">
        <v>0.58579999999999999</v>
      </c>
      <c r="D39" s="18">
        <v>0.65780000000000005</v>
      </c>
      <c r="E39" s="18">
        <v>0.70930000000000004</v>
      </c>
      <c r="F39" s="16"/>
    </row>
    <row r="40" spans="1:6" x14ac:dyDescent="0.25">
      <c r="A40" s="17">
        <v>36</v>
      </c>
      <c r="B40" s="18">
        <v>0.56969999999999998</v>
      </c>
      <c r="C40" s="18">
        <v>0.56969999999999998</v>
      </c>
      <c r="D40" s="18">
        <v>0.64480000000000004</v>
      </c>
      <c r="E40" s="18">
        <v>0.69850000000000001</v>
      </c>
      <c r="F40" s="16"/>
    </row>
    <row r="41" spans="1:6" x14ac:dyDescent="0.25">
      <c r="A41" s="17">
        <v>37</v>
      </c>
      <c r="B41" s="18">
        <v>0.5534</v>
      </c>
      <c r="C41" s="18">
        <v>0.5534</v>
      </c>
      <c r="D41" s="18">
        <v>0.63160000000000005</v>
      </c>
      <c r="E41" s="18">
        <v>0.68759999999999999</v>
      </c>
      <c r="F41" s="16"/>
    </row>
    <row r="42" spans="1:6" x14ac:dyDescent="0.25">
      <c r="A42" s="17">
        <v>38</v>
      </c>
      <c r="B42" s="18">
        <v>0.53680000000000005</v>
      </c>
      <c r="C42" s="18">
        <v>0.53680000000000005</v>
      </c>
      <c r="D42" s="18">
        <v>0.61829999999999996</v>
      </c>
      <c r="E42" s="18">
        <v>0.67649999999999999</v>
      </c>
      <c r="F42" s="16"/>
    </row>
    <row r="43" spans="1:6" x14ac:dyDescent="0.25">
      <c r="A43" s="17">
        <v>39</v>
      </c>
      <c r="B43" s="18">
        <v>0.52</v>
      </c>
      <c r="C43" s="18">
        <v>0.52</v>
      </c>
      <c r="D43" s="18">
        <v>0.6048</v>
      </c>
      <c r="E43" s="18">
        <v>0.6653</v>
      </c>
      <c r="F43" s="16"/>
    </row>
    <row r="44" spans="1:6" x14ac:dyDescent="0.25">
      <c r="A44" s="17">
        <v>40</v>
      </c>
      <c r="B44" s="18">
        <v>0.503</v>
      </c>
      <c r="C44" s="18">
        <v>0.503</v>
      </c>
      <c r="D44" s="18">
        <v>0.59109999999999996</v>
      </c>
      <c r="E44" s="18">
        <v>0.65400000000000003</v>
      </c>
      <c r="F44" s="16"/>
    </row>
    <row r="45" spans="1:6" x14ac:dyDescent="0.25">
      <c r="A45" s="17">
        <v>41</v>
      </c>
      <c r="B45" s="18">
        <v>0.48570000000000002</v>
      </c>
      <c r="C45" s="18">
        <v>0.48570000000000002</v>
      </c>
      <c r="D45" s="18">
        <v>0.57720000000000005</v>
      </c>
      <c r="E45" s="18">
        <v>0.64249999999999996</v>
      </c>
      <c r="F45" s="16"/>
    </row>
    <row r="46" spans="1:6" x14ac:dyDescent="0.25">
      <c r="A46" s="17">
        <v>42</v>
      </c>
      <c r="B46" s="18">
        <v>0.46820000000000001</v>
      </c>
      <c r="C46" s="18">
        <v>0.46820000000000001</v>
      </c>
      <c r="D46" s="18">
        <v>0.56320000000000003</v>
      </c>
      <c r="E46" s="18">
        <v>0.63090000000000002</v>
      </c>
      <c r="F46" s="16"/>
    </row>
    <row r="47" spans="1:6" x14ac:dyDescent="0.25">
      <c r="A47" s="17">
        <v>43</v>
      </c>
      <c r="B47" s="18">
        <v>0.45040000000000002</v>
      </c>
      <c r="C47" s="18">
        <v>0.45040000000000002</v>
      </c>
      <c r="D47" s="18">
        <v>0.54900000000000004</v>
      </c>
      <c r="E47" s="18">
        <v>0.61909999999999998</v>
      </c>
      <c r="F47" s="16"/>
    </row>
    <row r="48" spans="1:6" x14ac:dyDescent="0.25">
      <c r="A48" s="17">
        <v>44</v>
      </c>
      <c r="B48" s="18">
        <v>0.43240000000000001</v>
      </c>
      <c r="C48" s="18">
        <v>0.43240000000000001</v>
      </c>
      <c r="D48" s="18">
        <v>0.53459999999999996</v>
      </c>
      <c r="E48" s="18">
        <v>0.60719999999999996</v>
      </c>
      <c r="F48" s="16"/>
    </row>
    <row r="49" spans="1:6" x14ac:dyDescent="0.25">
      <c r="A49" s="17">
        <v>45</v>
      </c>
      <c r="B49" s="18">
        <v>0.41420000000000001</v>
      </c>
      <c r="C49" s="18">
        <v>0.41420000000000001</v>
      </c>
      <c r="D49" s="18">
        <v>0.52</v>
      </c>
      <c r="E49" s="18">
        <v>0.59519999999999995</v>
      </c>
      <c r="F49" s="16"/>
    </row>
    <row r="50" spans="1:6" x14ac:dyDescent="0.25">
      <c r="A50" s="17">
        <v>46</v>
      </c>
      <c r="B50" s="18">
        <v>0.3957</v>
      </c>
      <c r="C50" s="18">
        <v>0.3957</v>
      </c>
      <c r="D50" s="18">
        <v>0.50519999999999998</v>
      </c>
      <c r="E50" s="18">
        <v>0.58299999999999996</v>
      </c>
      <c r="F50" s="16"/>
    </row>
    <row r="51" spans="1:6" x14ac:dyDescent="0.25">
      <c r="A51" s="17">
        <v>47</v>
      </c>
      <c r="B51" s="18">
        <v>0.377</v>
      </c>
      <c r="C51" s="18">
        <v>0.377</v>
      </c>
      <c r="D51" s="18">
        <v>0.49030000000000001</v>
      </c>
      <c r="E51" s="18">
        <v>0.57069999999999999</v>
      </c>
      <c r="F51" s="16"/>
    </row>
    <row r="52" spans="1:6" x14ac:dyDescent="0.25">
      <c r="A52" s="17">
        <v>48</v>
      </c>
      <c r="B52" s="18">
        <v>0.35809999999999997</v>
      </c>
      <c r="C52" s="18">
        <v>0.35809999999999997</v>
      </c>
      <c r="D52" s="18">
        <v>0.47520000000000001</v>
      </c>
      <c r="E52" s="18">
        <v>0.55820000000000003</v>
      </c>
      <c r="F52" s="16"/>
    </row>
    <row r="53" spans="1:6" x14ac:dyDescent="0.25">
      <c r="A53" s="17">
        <v>49</v>
      </c>
      <c r="B53" s="18">
        <v>0.33889999999999998</v>
      </c>
      <c r="C53" s="18">
        <v>0.33889999999999998</v>
      </c>
      <c r="D53" s="18">
        <v>0.45989999999999998</v>
      </c>
      <c r="E53" s="18">
        <v>0.54559999999999997</v>
      </c>
      <c r="F53" s="16"/>
    </row>
    <row r="54" spans="1:6" x14ac:dyDescent="0.25">
      <c r="A54" s="17">
        <v>50</v>
      </c>
      <c r="B54" s="18">
        <v>0.31950000000000001</v>
      </c>
      <c r="C54" s="18">
        <v>0.31950000000000001</v>
      </c>
      <c r="D54" s="18">
        <v>0.44440000000000002</v>
      </c>
      <c r="E54" s="18">
        <v>0.53290000000000004</v>
      </c>
      <c r="F54" s="16"/>
    </row>
    <row r="55" spans="1:6" x14ac:dyDescent="0.25">
      <c r="A55" s="17">
        <v>51</v>
      </c>
      <c r="B55" s="18">
        <v>0.2999</v>
      </c>
      <c r="C55" s="18">
        <v>0.2999</v>
      </c>
      <c r="D55" s="18">
        <v>0.42880000000000001</v>
      </c>
      <c r="E55" s="18">
        <v>0.52</v>
      </c>
      <c r="F55" s="16"/>
    </row>
    <row r="56" spans="1:6" x14ac:dyDescent="0.25">
      <c r="A56" s="17">
        <v>52</v>
      </c>
      <c r="B56" s="18">
        <v>0.28000000000000003</v>
      </c>
      <c r="C56" s="18">
        <v>0.28000000000000003</v>
      </c>
      <c r="D56" s="18">
        <v>0.41299999999999998</v>
      </c>
      <c r="E56" s="18">
        <v>0.50700000000000001</v>
      </c>
      <c r="F56" s="16"/>
    </row>
    <row r="57" spans="1:6" x14ac:dyDescent="0.25">
      <c r="A57" s="17">
        <v>53</v>
      </c>
      <c r="B57" s="18">
        <v>0.25990000000000002</v>
      </c>
      <c r="C57" s="18">
        <v>0.25990000000000002</v>
      </c>
      <c r="D57" s="18">
        <v>0.39700000000000002</v>
      </c>
      <c r="E57" s="18">
        <v>0.49380000000000002</v>
      </c>
      <c r="F57" s="16"/>
    </row>
    <row r="58" spans="1:6" x14ac:dyDescent="0.25">
      <c r="A58" s="17">
        <v>54</v>
      </c>
      <c r="B58" s="18">
        <v>0.23949999999999999</v>
      </c>
      <c r="C58" s="18">
        <v>0.23949999999999999</v>
      </c>
      <c r="D58" s="18">
        <v>0.38080000000000003</v>
      </c>
      <c r="E58" s="18">
        <v>0.48060000000000003</v>
      </c>
      <c r="F58" s="16"/>
    </row>
    <row r="59" spans="1:6" x14ac:dyDescent="0.25">
      <c r="A59" s="17">
        <v>55</v>
      </c>
      <c r="B59" s="18">
        <v>0.21890000000000001</v>
      </c>
      <c r="C59" s="18">
        <v>0.21890000000000001</v>
      </c>
      <c r="D59" s="18">
        <v>0.3644</v>
      </c>
      <c r="E59" s="18">
        <v>0.46710000000000002</v>
      </c>
      <c r="F59" s="16"/>
    </row>
    <row r="60" spans="1:6" x14ac:dyDescent="0.25">
      <c r="A60" s="17">
        <v>56</v>
      </c>
      <c r="B60" s="17"/>
      <c r="C60" s="18">
        <v>0.1981</v>
      </c>
      <c r="D60" s="18">
        <v>0.34789999999999999</v>
      </c>
      <c r="E60" s="18">
        <v>0.4536</v>
      </c>
      <c r="F60" s="16"/>
    </row>
    <row r="61" spans="1:6" x14ac:dyDescent="0.25">
      <c r="A61" s="17">
        <v>57</v>
      </c>
      <c r="B61" s="17"/>
      <c r="C61" s="18">
        <v>0.17699999999999999</v>
      </c>
      <c r="D61" s="18">
        <v>0.33119999999999999</v>
      </c>
      <c r="E61" s="18">
        <v>0.43990000000000001</v>
      </c>
      <c r="F61" s="16"/>
    </row>
    <row r="62" spans="1:6" x14ac:dyDescent="0.25">
      <c r="A62" s="17">
        <v>58</v>
      </c>
      <c r="B62" s="17"/>
      <c r="C62" s="18">
        <v>0.15570000000000001</v>
      </c>
      <c r="D62" s="18">
        <v>0.31430000000000002</v>
      </c>
      <c r="E62" s="18">
        <v>0.42599999999999999</v>
      </c>
      <c r="F62" s="16"/>
    </row>
    <row r="63" spans="1:6" x14ac:dyDescent="0.25">
      <c r="A63" s="17">
        <v>59</v>
      </c>
      <c r="B63" s="17"/>
      <c r="C63" s="18">
        <v>0.13420000000000001</v>
      </c>
      <c r="D63" s="18">
        <v>0.29720000000000002</v>
      </c>
      <c r="E63" s="18">
        <v>0.41199999999999998</v>
      </c>
      <c r="F63" s="16"/>
    </row>
    <row r="64" spans="1:6" x14ac:dyDescent="0.25">
      <c r="A64" s="17">
        <v>60</v>
      </c>
      <c r="B64" s="17"/>
      <c r="C64" s="18">
        <v>0.1124</v>
      </c>
      <c r="D64" s="18">
        <v>0.28000000000000003</v>
      </c>
      <c r="E64" s="18">
        <v>0.39789999999999998</v>
      </c>
      <c r="F64" s="16"/>
    </row>
    <row r="65" spans="1:6" x14ac:dyDescent="0.25">
      <c r="A65" s="17">
        <v>61</v>
      </c>
      <c r="B65" s="17"/>
      <c r="C65" s="18">
        <v>9.0399999999999994E-2</v>
      </c>
      <c r="D65" s="18">
        <v>0.2626</v>
      </c>
      <c r="E65" s="18">
        <v>0.38369999999999999</v>
      </c>
      <c r="F65" s="16"/>
    </row>
    <row r="66" spans="1:6" x14ac:dyDescent="0.25">
      <c r="A66" s="17">
        <v>62</v>
      </c>
      <c r="B66" s="17"/>
      <c r="C66" s="18">
        <v>6.8199999999999997E-2</v>
      </c>
      <c r="D66" s="18">
        <v>0.245</v>
      </c>
      <c r="E66" s="18">
        <v>0.36930000000000002</v>
      </c>
      <c r="F66" s="16"/>
    </row>
    <row r="67" spans="1:6" x14ac:dyDescent="0.25">
      <c r="A67" s="17">
        <v>63</v>
      </c>
      <c r="B67" s="17"/>
      <c r="C67" s="18">
        <v>4.5699999999999998E-2</v>
      </c>
      <c r="D67" s="18">
        <v>0.22720000000000001</v>
      </c>
      <c r="E67" s="18">
        <v>0.35470000000000002</v>
      </c>
      <c r="F67" s="16"/>
    </row>
    <row r="68" spans="1:6" x14ac:dyDescent="0.25">
      <c r="A68" s="17">
        <v>64</v>
      </c>
      <c r="B68" s="17"/>
      <c r="C68" s="18">
        <v>2.3E-2</v>
      </c>
      <c r="D68" s="18">
        <v>0.2092</v>
      </c>
      <c r="E68" s="18">
        <v>0.34010000000000001</v>
      </c>
      <c r="F68" s="16"/>
    </row>
    <row r="69" spans="1:6" x14ac:dyDescent="0.25">
      <c r="A69" s="17">
        <v>65</v>
      </c>
      <c r="B69" s="17"/>
      <c r="C69" s="18">
        <v>0</v>
      </c>
      <c r="D69" s="18">
        <v>0.19109999999999999</v>
      </c>
      <c r="E69" s="18">
        <v>0.32529999999999998</v>
      </c>
      <c r="F69" s="16"/>
    </row>
    <row r="70" spans="1:6" x14ac:dyDescent="0.25">
      <c r="A70" s="17">
        <v>66</v>
      </c>
      <c r="B70" s="17"/>
      <c r="C70" s="17"/>
      <c r="D70" s="18">
        <v>0.17180000000000001</v>
      </c>
      <c r="E70" s="18">
        <v>0.31159999999999999</v>
      </c>
      <c r="F70" s="16"/>
    </row>
    <row r="71" spans="1:6" x14ac:dyDescent="0.25">
      <c r="A71" s="17">
        <v>67</v>
      </c>
      <c r="B71" s="17"/>
      <c r="C71" s="17"/>
      <c r="D71" s="18">
        <v>0.15429999999999999</v>
      </c>
      <c r="E71" s="18">
        <v>0.29520000000000002</v>
      </c>
      <c r="F71" s="16"/>
    </row>
    <row r="72" spans="1:6" x14ac:dyDescent="0.25">
      <c r="A72" s="17">
        <v>68</v>
      </c>
      <c r="B72" s="17"/>
      <c r="C72" s="17"/>
      <c r="D72" s="18">
        <v>0.1356</v>
      </c>
      <c r="E72" s="18">
        <v>0.28000000000000003</v>
      </c>
      <c r="F72" s="16"/>
    </row>
    <row r="73" spans="1:6" x14ac:dyDescent="0.25">
      <c r="A73" s="17">
        <v>69</v>
      </c>
      <c r="B73" s="17"/>
      <c r="C73" s="17"/>
      <c r="D73" s="18">
        <v>0.1168</v>
      </c>
      <c r="E73" s="18">
        <v>0.2646</v>
      </c>
      <c r="F73" s="16"/>
    </row>
    <row r="74" spans="1:6" x14ac:dyDescent="0.25">
      <c r="A74" s="17">
        <v>70</v>
      </c>
      <c r="B74" s="17"/>
      <c r="C74" s="17"/>
      <c r="D74" s="18">
        <v>9.7799999999999998E-2</v>
      </c>
      <c r="E74" s="18">
        <v>0.24909999999999999</v>
      </c>
      <c r="F74" s="16"/>
    </row>
    <row r="75" spans="1:6" x14ac:dyDescent="0.25">
      <c r="A75" s="17">
        <v>71</v>
      </c>
      <c r="B75" s="17"/>
      <c r="C75" s="17"/>
      <c r="D75" s="18">
        <v>7.8600000000000003E-2</v>
      </c>
      <c r="E75" s="18">
        <v>0.23350000000000001</v>
      </c>
      <c r="F75" s="16"/>
    </row>
    <row r="76" spans="1:6" x14ac:dyDescent="0.25">
      <c r="A76" s="17">
        <v>72</v>
      </c>
      <c r="B76" s="17"/>
      <c r="C76" s="17"/>
      <c r="D76" s="18">
        <v>5.9200000000000003E-2</v>
      </c>
      <c r="E76" s="18">
        <v>0.2177</v>
      </c>
      <c r="F76" s="16"/>
    </row>
    <row r="77" spans="1:6" x14ac:dyDescent="0.25">
      <c r="A77" s="17">
        <v>73</v>
      </c>
      <c r="B77" s="17"/>
      <c r="C77" s="17"/>
      <c r="D77" s="18">
        <v>3.9600000000000003E-2</v>
      </c>
      <c r="E77" s="18">
        <v>0.20180000000000001</v>
      </c>
      <c r="F77" s="16"/>
    </row>
    <row r="78" spans="1:6" x14ac:dyDescent="0.25">
      <c r="A78" s="17">
        <v>74</v>
      </c>
      <c r="B78" s="17"/>
      <c r="C78" s="17"/>
      <c r="D78" s="18">
        <v>1.9900000000000001E-2</v>
      </c>
      <c r="E78" s="18">
        <v>0.1857</v>
      </c>
      <c r="F78" s="16"/>
    </row>
    <row r="79" spans="1:6" x14ac:dyDescent="0.25">
      <c r="A79" s="17">
        <v>75</v>
      </c>
      <c r="B79" s="17"/>
      <c r="C79" s="17"/>
      <c r="D79" s="18">
        <v>0</v>
      </c>
      <c r="E79" s="18">
        <v>0.1696</v>
      </c>
      <c r="F79" s="16"/>
    </row>
    <row r="80" spans="1:6" x14ac:dyDescent="0.25">
      <c r="A80" s="17">
        <v>76</v>
      </c>
      <c r="B80" s="17"/>
      <c r="C80" s="17"/>
      <c r="D80" s="17"/>
      <c r="E80" s="18">
        <v>0.1532</v>
      </c>
      <c r="F80" s="16"/>
    </row>
    <row r="81" spans="1:6" x14ac:dyDescent="0.25">
      <c r="A81" s="17">
        <v>77</v>
      </c>
      <c r="B81" s="17"/>
      <c r="C81" s="17"/>
      <c r="D81" s="17"/>
      <c r="E81" s="18">
        <v>0.13669999999999999</v>
      </c>
      <c r="F81" s="16"/>
    </row>
    <row r="82" spans="1:6" x14ac:dyDescent="0.25">
      <c r="A82" s="17">
        <v>78</v>
      </c>
      <c r="B82" s="17"/>
      <c r="C82" s="17"/>
      <c r="D82" s="17"/>
      <c r="E82" s="18">
        <v>0.1201</v>
      </c>
      <c r="F82" s="16"/>
    </row>
    <row r="83" spans="1:6" x14ac:dyDescent="0.25">
      <c r="A83" s="17">
        <v>79</v>
      </c>
      <c r="B83" s="17"/>
      <c r="C83" s="17"/>
      <c r="D83" s="17"/>
      <c r="E83" s="18">
        <v>0.10340000000000001</v>
      </c>
      <c r="F83" s="16"/>
    </row>
    <row r="84" spans="1:6" x14ac:dyDescent="0.25">
      <c r="A84" s="17">
        <v>80</v>
      </c>
      <c r="B84" s="17"/>
      <c r="C84" s="17"/>
      <c r="D84" s="17"/>
      <c r="E84" s="18">
        <v>8.6499999999999994E-2</v>
      </c>
      <c r="F84" s="16"/>
    </row>
    <row r="85" spans="1:6" x14ac:dyDescent="0.25">
      <c r="A85" s="17">
        <v>81</v>
      </c>
      <c r="B85" s="17"/>
      <c r="C85" s="17"/>
      <c r="D85" s="17"/>
      <c r="E85" s="18">
        <v>6.9599999999999995E-2</v>
      </c>
      <c r="F85" s="16"/>
    </row>
    <row r="86" spans="1:6" x14ac:dyDescent="0.25">
      <c r="A86" s="17">
        <v>82</v>
      </c>
      <c r="B86" s="17"/>
      <c r="C86" s="17"/>
      <c r="D86" s="17"/>
      <c r="E86" s="18">
        <v>5.2299999999999999E-2</v>
      </c>
      <c r="F86" s="16"/>
    </row>
    <row r="87" spans="1:6" x14ac:dyDescent="0.25">
      <c r="A87" s="17">
        <v>83</v>
      </c>
      <c r="B87" s="17"/>
      <c r="C87" s="17"/>
      <c r="D87" s="17"/>
      <c r="E87" s="18">
        <v>3.5000000000000003E-2</v>
      </c>
      <c r="F87" s="16"/>
    </row>
    <row r="88" spans="1:6" x14ac:dyDescent="0.25">
      <c r="A88" s="17">
        <v>84</v>
      </c>
      <c r="B88" s="17"/>
      <c r="C88" s="17"/>
      <c r="D88" s="17"/>
      <c r="E88" s="18">
        <v>1.7600000000000001E-2</v>
      </c>
      <c r="F88" s="16"/>
    </row>
    <row r="89" spans="1:6" x14ac:dyDescent="0.25">
      <c r="A89" s="17">
        <v>85</v>
      </c>
      <c r="B89" s="17"/>
      <c r="C89" s="17"/>
      <c r="D89" s="17"/>
      <c r="E89" s="18">
        <v>0</v>
      </c>
      <c r="F89" s="16"/>
    </row>
    <row r="90" spans="1:6" x14ac:dyDescent="0.25">
      <c r="A90" s="178" t="s">
        <v>92</v>
      </c>
      <c r="B90" s="125"/>
      <c r="C90" s="125"/>
      <c r="D90" s="125"/>
      <c r="E90" s="179"/>
      <c r="F90" s="16"/>
    </row>
    <row r="91" spans="1:6" x14ac:dyDescent="0.25">
      <c r="A91" s="229" t="s">
        <v>93</v>
      </c>
      <c r="B91" s="230"/>
      <c r="C91" s="230"/>
      <c r="D91" s="230"/>
      <c r="E91" s="231"/>
      <c r="F91" s="16"/>
    </row>
    <row r="92" spans="1:6" x14ac:dyDescent="0.25">
      <c r="A92" s="16"/>
      <c r="B92" s="16"/>
      <c r="C92" s="16"/>
      <c r="D92" s="16"/>
      <c r="E92" s="16"/>
      <c r="F92" s="16"/>
    </row>
  </sheetData>
  <mergeCells count="5">
    <mergeCell ref="A1:E1"/>
    <mergeCell ref="A3:E3"/>
    <mergeCell ref="A2:E2"/>
    <mergeCell ref="A90:E90"/>
    <mergeCell ref="A91:E91"/>
  </mergeCells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6"/>
  <sheetViews>
    <sheetView topLeftCell="A31" zoomScaleSheetLayoutView="100" workbookViewId="0">
      <selection activeCell="A27" sqref="A27:E27"/>
    </sheetView>
  </sheetViews>
  <sheetFormatPr baseColWidth="10" defaultRowHeight="15" x14ac:dyDescent="0.25"/>
  <cols>
    <col min="1" max="1" width="10.7109375" style="38" customWidth="1"/>
    <col min="2" max="2" width="8.7109375" style="38" customWidth="1"/>
    <col min="3" max="3" width="8.28515625" style="38" customWidth="1"/>
    <col min="4" max="4" width="8.5703125" style="38" customWidth="1"/>
    <col min="5" max="5" width="9.28515625" style="38" customWidth="1"/>
    <col min="6" max="6" width="10" style="38" customWidth="1"/>
    <col min="7" max="7" width="9.42578125" style="38" customWidth="1"/>
    <col min="8" max="8" width="12.42578125" style="38" customWidth="1"/>
    <col min="9" max="10" width="11.42578125" style="38"/>
    <col min="11" max="11" width="4" style="24" customWidth="1"/>
    <col min="12" max="12" width="4" style="25" customWidth="1"/>
  </cols>
  <sheetData>
    <row r="1" spans="1:12" ht="16.5" thickTop="1" thickBot="1" x14ac:dyDescent="0.3">
      <c r="A1" s="21" t="s">
        <v>78</v>
      </c>
      <c r="B1" s="22">
        <v>65</v>
      </c>
      <c r="C1" s="23"/>
      <c r="D1" s="23"/>
      <c r="E1" s="23"/>
      <c r="F1" s="23"/>
      <c r="G1" s="23"/>
      <c r="H1" s="23"/>
      <c r="I1" s="23"/>
      <c r="J1" s="23"/>
    </row>
    <row r="2" spans="1:12" ht="16.5" thickTop="1" thickBot="1" x14ac:dyDescent="0.3">
      <c r="A2" s="26"/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1:12" ht="18" customHeight="1" thickTop="1" thickBot="1" x14ac:dyDescent="0.3">
      <c r="A3" s="232" t="s">
        <v>79</v>
      </c>
      <c r="B3" s="233"/>
      <c r="C3" s="233"/>
      <c r="D3" s="233"/>
      <c r="E3" s="233"/>
      <c r="F3" s="233"/>
      <c r="G3" s="233"/>
      <c r="H3" s="233"/>
      <c r="I3" s="233"/>
      <c r="J3" s="234"/>
    </row>
    <row r="4" spans="1:12" ht="27" thickTop="1" thickBot="1" x14ac:dyDescent="0.3">
      <c r="A4" s="30" t="s">
        <v>80</v>
      </c>
      <c r="B4" s="31" t="s">
        <v>81</v>
      </c>
      <c r="C4" s="32" t="s">
        <v>82</v>
      </c>
      <c r="D4" s="32" t="s">
        <v>83</v>
      </c>
      <c r="E4" s="32" t="s">
        <v>84</v>
      </c>
      <c r="F4" s="32" t="s">
        <v>85</v>
      </c>
      <c r="G4" s="32" t="s">
        <v>86</v>
      </c>
      <c r="H4" s="32" t="s">
        <v>87</v>
      </c>
      <c r="I4" s="32" t="s">
        <v>88</v>
      </c>
      <c r="J4" s="33" t="s">
        <v>89</v>
      </c>
    </row>
    <row r="5" spans="1:12" ht="15.75" thickTop="1" x14ac:dyDescent="0.25">
      <c r="B5" s="97">
        <v>1</v>
      </c>
      <c r="C5" s="97">
        <f>1-0.0032</f>
        <v>0.99680000000000002</v>
      </c>
      <c r="D5" s="97">
        <f>1-0.0252</f>
        <v>0.9748</v>
      </c>
      <c r="E5" s="97">
        <f>1-0.0809</f>
        <v>0.91910000000000003</v>
      </c>
      <c r="F5" s="97">
        <f>1-0.1801</f>
        <v>0.81989999999999996</v>
      </c>
      <c r="G5" s="97">
        <f>1-0.332</f>
        <v>0.66799999999999993</v>
      </c>
      <c r="H5" s="97">
        <f>1-0.526</f>
        <v>0.47399999999999998</v>
      </c>
      <c r="I5" s="97">
        <f>1-0.752</f>
        <v>0.248</v>
      </c>
      <c r="J5" s="97">
        <v>0.1</v>
      </c>
      <c r="K5" s="25"/>
    </row>
    <row r="6" spans="1:12" x14ac:dyDescent="0.25">
      <c r="A6" s="98">
        <v>0</v>
      </c>
      <c r="B6" s="99">
        <v>1</v>
      </c>
      <c r="C6" s="100">
        <v>0.99</v>
      </c>
      <c r="D6" s="100">
        <v>0.97499999999999998</v>
      </c>
      <c r="E6" s="100">
        <v>0.92</v>
      </c>
      <c r="F6" s="100">
        <v>0.82</v>
      </c>
      <c r="G6" s="100">
        <v>0.66</v>
      </c>
      <c r="H6" s="100">
        <v>0.47</v>
      </c>
      <c r="I6" s="100">
        <v>0.25</v>
      </c>
      <c r="J6" s="100">
        <v>0.13500000000000001</v>
      </c>
      <c r="K6" s="34"/>
      <c r="L6" s="34"/>
    </row>
    <row r="7" spans="1:12" x14ac:dyDescent="0.25">
      <c r="A7" s="98">
        <v>1</v>
      </c>
      <c r="B7" s="35">
        <f>(1-(A7/L7)^1.4)*1</f>
        <v>0.99710318139767862</v>
      </c>
      <c r="C7" s="35">
        <f>(1-(A7/L7)^1.4)*0.99</f>
        <v>0.98713214958370177</v>
      </c>
      <c r="D7" s="35">
        <f>(1-(K7/L7)^1.4)*0.975</f>
        <v>0.97217560186273666</v>
      </c>
      <c r="E7" s="35">
        <f>(1-((K7/L7)^1.4))*0.92</f>
        <v>0.91733492688586438</v>
      </c>
      <c r="F7" s="35">
        <f>(1-((K7/L7)^1.4))*0.82</f>
        <v>0.81762460874609644</v>
      </c>
      <c r="G7" s="35">
        <v>0.65810000000000002</v>
      </c>
      <c r="H7" s="35">
        <f>(1-((K7/L7)^1.4))*0.47</f>
        <v>0.46863849525690893</v>
      </c>
      <c r="I7" s="35">
        <f>(1-(K7/L7)^1.4)*0.25</f>
        <v>0.24927579534941965</v>
      </c>
      <c r="J7" s="35">
        <f>(1-((A7/L7)^1.4))*0.135</f>
        <v>0.13460892948868663</v>
      </c>
      <c r="K7" s="36">
        <v>1</v>
      </c>
      <c r="L7" s="36">
        <v>65</v>
      </c>
    </row>
    <row r="8" spans="1:12" x14ac:dyDescent="0.25">
      <c r="A8" s="98">
        <v>2</v>
      </c>
      <c r="B8" s="35">
        <f>(1-(A8/L8)^1.4)*1</f>
        <v>0.99235524987632573</v>
      </c>
      <c r="C8" s="35">
        <f>(1-(A8/L8)^1.4)*0.99</f>
        <v>0.98243169737756242</v>
      </c>
      <c r="D8" s="35">
        <f>(1-(K8/L8)^1.4)*0.975</f>
        <v>0.96754636862941756</v>
      </c>
      <c r="E8" s="35">
        <f t="shared" ref="E8:E55" si="0">(1-((K8/L8)^1.4))*0.92</f>
        <v>0.91296682988621969</v>
      </c>
      <c r="F8" s="35">
        <f t="shared" ref="F8:F56" si="1">(1-((K8/L8)^1.4))*0.82</f>
        <v>0.81373130489858703</v>
      </c>
      <c r="G8" s="35">
        <v>0.65739999999999998</v>
      </c>
      <c r="H8" s="35">
        <f t="shared" ref="H8:H56" si="2">(1-((K8/L8)^1.4))*0.47</f>
        <v>0.46640696744187304</v>
      </c>
      <c r="I8" s="35">
        <f>(1-(K8/L8)^1.4)*0.25</f>
        <v>0.24808881246908143</v>
      </c>
      <c r="J8" s="35">
        <f>(1-((A8/L8)^1.4))*0.135</f>
        <v>0.13396795873330397</v>
      </c>
      <c r="K8" s="37">
        <v>2</v>
      </c>
      <c r="L8" s="37">
        <v>65</v>
      </c>
    </row>
    <row r="9" spans="1:12" x14ac:dyDescent="0.25">
      <c r="A9" s="98">
        <v>3</v>
      </c>
      <c r="B9" s="35">
        <f>(1-(A9/L9)^1.4)*1</f>
        <v>0.98651375462065571</v>
      </c>
      <c r="C9" s="35">
        <f>(1-(A9/L9)^1.4)*0.99</f>
        <v>0.97664861707444917</v>
      </c>
      <c r="D9" s="35">
        <f t="shared" ref="D9:D56" si="3">(1-(K9/L9)^1.4)*0.975</f>
        <v>0.96185091075513929</v>
      </c>
      <c r="E9" s="35">
        <f t="shared" si="0"/>
        <v>0.90759265425100333</v>
      </c>
      <c r="F9" s="35">
        <f t="shared" si="1"/>
        <v>0.80894127878893762</v>
      </c>
      <c r="G9" s="35">
        <v>0.65190000000000003</v>
      </c>
      <c r="H9" s="35">
        <f t="shared" si="2"/>
        <v>0.46366146467170816</v>
      </c>
      <c r="I9" s="35">
        <f>(1-(K9/L9)^1.4)*0.25</f>
        <v>0.24662843865516393</v>
      </c>
      <c r="J9" s="35">
        <f t="shared" ref="J9:J56" si="4">(1-((A9/L9)^1.4))*0.135</f>
        <v>0.13317935687378854</v>
      </c>
      <c r="K9" s="37">
        <v>3</v>
      </c>
      <c r="L9" s="37">
        <v>65</v>
      </c>
    </row>
    <row r="10" spans="1:12" x14ac:dyDescent="0.25">
      <c r="A10" s="98">
        <v>4</v>
      </c>
      <c r="B10" s="35">
        <f>(1-(A10/L10)^1.4)*1</f>
        <v>0.97982538347185943</v>
      </c>
      <c r="C10" s="35">
        <f t="shared" ref="C10:C47" si="5">(1-(A10/L10)^1.4)*0.99</f>
        <v>0.97002712963714088</v>
      </c>
      <c r="D10" s="35">
        <f t="shared" si="3"/>
        <v>0.95532974888506295</v>
      </c>
      <c r="E10" s="35">
        <f t="shared" si="0"/>
        <v>0.90143935279411069</v>
      </c>
      <c r="F10" s="35">
        <f t="shared" si="1"/>
        <v>0.80345681444692474</v>
      </c>
      <c r="G10" s="35">
        <v>0.6462</v>
      </c>
      <c r="H10" s="35">
        <f t="shared" si="2"/>
        <v>0.4605179302317739</v>
      </c>
      <c r="I10" s="35">
        <f t="shared" ref="I10:I32" si="6">(1-(K10/L10)^1.4)*0.25</f>
        <v>0.24495634586796486</v>
      </c>
      <c r="J10" s="35">
        <f t="shared" si="4"/>
        <v>0.13227642676870102</v>
      </c>
      <c r="K10" s="37">
        <v>4</v>
      </c>
      <c r="L10" s="37">
        <v>65</v>
      </c>
    </row>
    <row r="11" spans="1:12" x14ac:dyDescent="0.25">
      <c r="A11" s="98">
        <v>5</v>
      </c>
      <c r="B11" s="35">
        <f>(1-(A11/L11)^1.4)*1</f>
        <v>0.97242729928972738</v>
      </c>
      <c r="C11" s="35">
        <f t="shared" si="5"/>
        <v>0.96270302629683013</v>
      </c>
      <c r="D11" s="35">
        <f t="shared" si="3"/>
        <v>0.94811661680748416</v>
      </c>
      <c r="E11" s="35">
        <f t="shared" si="0"/>
        <v>0.89463311534654921</v>
      </c>
      <c r="F11" s="35">
        <f t="shared" si="1"/>
        <v>0.79739038541757645</v>
      </c>
      <c r="G11" s="35">
        <v>0.64029999999999998</v>
      </c>
      <c r="H11" s="35">
        <f t="shared" si="2"/>
        <v>0.45704083066617185</v>
      </c>
      <c r="I11" s="35">
        <f t="shared" si="6"/>
        <v>0.24310682482243184</v>
      </c>
      <c r="J11" s="35">
        <f t="shared" si="4"/>
        <v>0.13127768540411319</v>
      </c>
      <c r="K11" s="37">
        <v>5</v>
      </c>
      <c r="L11" s="37">
        <v>65</v>
      </c>
    </row>
    <row r="12" spans="1:12" x14ac:dyDescent="0.25">
      <c r="A12" s="98">
        <v>6</v>
      </c>
      <c r="B12" s="35">
        <f t="shared" ref="B12:B19" si="7">(1-(A12/L12)^1.4)*1</f>
        <v>0.96440958507066155</v>
      </c>
      <c r="C12" s="35">
        <f t="shared" si="5"/>
        <v>0.95476548921995497</v>
      </c>
      <c r="D12" s="35">
        <f t="shared" si="3"/>
        <v>0.94029934544389504</v>
      </c>
      <c r="E12" s="35">
        <f t="shared" si="0"/>
        <v>0.88725681826500868</v>
      </c>
      <c r="F12" s="35">
        <f t="shared" si="1"/>
        <v>0.79081585975794244</v>
      </c>
      <c r="G12" s="35">
        <v>0.63429999999999997</v>
      </c>
      <c r="H12" s="35">
        <f t="shared" si="2"/>
        <v>0.45327250498321092</v>
      </c>
      <c r="I12" s="35">
        <f t="shared" si="6"/>
        <v>0.24110239626766539</v>
      </c>
      <c r="J12" s="35">
        <f t="shared" si="4"/>
        <v>0.13019529398453933</v>
      </c>
      <c r="K12" s="37">
        <v>6</v>
      </c>
      <c r="L12" s="37">
        <v>65</v>
      </c>
    </row>
    <row r="13" spans="1:12" x14ac:dyDescent="0.25">
      <c r="A13" s="98">
        <v>7</v>
      </c>
      <c r="B13" s="35">
        <f t="shared" si="7"/>
        <v>0.95583700108810132</v>
      </c>
      <c r="C13" s="35">
        <f t="shared" si="5"/>
        <v>0.94627863107722032</v>
      </c>
      <c r="D13" s="35">
        <f t="shared" si="3"/>
        <v>0.93194107606089882</v>
      </c>
      <c r="E13" s="35">
        <f t="shared" si="0"/>
        <v>0.8793700410010532</v>
      </c>
      <c r="F13" s="35">
        <f t="shared" si="1"/>
        <v>0.78378634089224308</v>
      </c>
      <c r="G13" s="35">
        <v>0.62819999999999998</v>
      </c>
      <c r="H13" s="35">
        <f t="shared" si="2"/>
        <v>0.4492433905114076</v>
      </c>
      <c r="I13" s="35">
        <f t="shared" si="6"/>
        <v>0.23895925027202533</v>
      </c>
      <c r="J13" s="35">
        <f t="shared" si="4"/>
        <v>0.12903799514689368</v>
      </c>
      <c r="K13" s="37">
        <v>7</v>
      </c>
      <c r="L13" s="37">
        <v>65</v>
      </c>
    </row>
    <row r="14" spans="1:12" x14ac:dyDescent="0.25">
      <c r="A14" s="98">
        <v>8</v>
      </c>
      <c r="B14" s="35">
        <f t="shared" si="7"/>
        <v>0.94675886778861795</v>
      </c>
      <c r="C14" s="35">
        <f t="shared" si="5"/>
        <v>0.93729127911073173</v>
      </c>
      <c r="D14" s="35">
        <f t="shared" si="3"/>
        <v>0.92308989609390246</v>
      </c>
      <c r="E14" s="35">
        <f t="shared" si="0"/>
        <v>0.87101815836552854</v>
      </c>
      <c r="F14" s="35">
        <f t="shared" si="1"/>
        <v>0.77634227158666669</v>
      </c>
      <c r="G14" s="35">
        <v>0.62180000000000002</v>
      </c>
      <c r="H14" s="35">
        <f t="shared" si="2"/>
        <v>0.44497666786065043</v>
      </c>
      <c r="I14" s="35">
        <f t="shared" si="6"/>
        <v>0.23668971694715449</v>
      </c>
      <c r="J14" s="35">
        <f t="shared" si="4"/>
        <v>0.12781244715146342</v>
      </c>
      <c r="K14" s="37">
        <v>8</v>
      </c>
      <c r="L14" s="37">
        <v>65</v>
      </c>
    </row>
    <row r="15" spans="1:12" x14ac:dyDescent="0.25">
      <c r="A15" s="98">
        <v>9</v>
      </c>
      <c r="B15" s="35">
        <f t="shared" si="7"/>
        <v>0.93721428939798412</v>
      </c>
      <c r="C15" s="35">
        <f t="shared" si="5"/>
        <v>0.92784214650400432</v>
      </c>
      <c r="D15" s="35">
        <f t="shared" si="3"/>
        <v>0.91378393216303455</v>
      </c>
      <c r="E15" s="35">
        <f t="shared" si="0"/>
        <v>0.86223714624614545</v>
      </c>
      <c r="F15" s="35">
        <f t="shared" si="1"/>
        <v>0.76851571730634693</v>
      </c>
      <c r="G15" s="35">
        <v>0.61539999999999995</v>
      </c>
      <c r="H15" s="35">
        <f t="shared" si="2"/>
        <v>0.44049071601705253</v>
      </c>
      <c r="I15" s="35">
        <f t="shared" si="6"/>
        <v>0.23430357234949603</v>
      </c>
      <c r="J15" s="35">
        <f>(1-((A15/L15)^1.4))*0.135</f>
        <v>0.12652392906872786</v>
      </c>
      <c r="K15" s="37">
        <v>9</v>
      </c>
      <c r="L15" s="37">
        <v>65</v>
      </c>
    </row>
    <row r="16" spans="1:12" x14ac:dyDescent="0.25">
      <c r="A16" s="98">
        <v>10</v>
      </c>
      <c r="B16" s="35">
        <f t="shared" si="7"/>
        <v>0.92723520658284386</v>
      </c>
      <c r="C16" s="35">
        <f t="shared" si="5"/>
        <v>0.91796285451701543</v>
      </c>
      <c r="D16" s="35">
        <f t="shared" si="3"/>
        <v>0.90405432641827277</v>
      </c>
      <c r="E16" s="35">
        <f t="shared" si="0"/>
        <v>0.85305639005621636</v>
      </c>
      <c r="F16" s="35">
        <f t="shared" si="1"/>
        <v>0.76033286939793188</v>
      </c>
      <c r="G16" s="35">
        <v>0.60870000000000002</v>
      </c>
      <c r="H16" s="35">
        <f t="shared" si="2"/>
        <v>0.43580054709393656</v>
      </c>
      <c r="I16" s="35">
        <f t="shared" si="6"/>
        <v>0.23180880164571097</v>
      </c>
      <c r="J16" s="35">
        <f t="shared" si="4"/>
        <v>0.12517675288868393</v>
      </c>
      <c r="K16" s="37">
        <v>10</v>
      </c>
      <c r="L16" s="37">
        <v>65</v>
      </c>
    </row>
    <row r="17" spans="1:12" x14ac:dyDescent="0.25">
      <c r="A17" s="98">
        <v>11</v>
      </c>
      <c r="B17" s="35">
        <f t="shared" si="7"/>
        <v>0.916848313916511</v>
      </c>
      <c r="C17" s="35">
        <f>(1-(A17/L17)^1.4)*0.99</f>
        <v>0.90767983077734593</v>
      </c>
      <c r="D17" s="35">
        <f t="shared" si="3"/>
        <v>0.89392710606859815</v>
      </c>
      <c r="E17" s="35">
        <f t="shared" si="0"/>
        <v>0.84350044880319019</v>
      </c>
      <c r="F17" s="35">
        <f t="shared" si="1"/>
        <v>0.75181561741153902</v>
      </c>
      <c r="G17" s="35">
        <v>0.60189999999999999</v>
      </c>
      <c r="H17" s="35">
        <f t="shared" si="2"/>
        <v>0.43091870754076017</v>
      </c>
      <c r="I17" s="35">
        <f t="shared" si="6"/>
        <v>0.22921207847912775</v>
      </c>
      <c r="J17" s="35">
        <f t="shared" si="4"/>
        <v>0.12377452237872899</v>
      </c>
      <c r="K17" s="37">
        <v>11</v>
      </c>
      <c r="L17" s="37">
        <v>65</v>
      </c>
    </row>
    <row r="18" spans="1:12" x14ac:dyDescent="0.25">
      <c r="A18" s="98">
        <v>12</v>
      </c>
      <c r="B18" s="35">
        <f t="shared" si="7"/>
        <v>0.90607633190609638</v>
      </c>
      <c r="C18" s="35">
        <f t="shared" si="5"/>
        <v>0.89701556858703535</v>
      </c>
      <c r="D18" s="35">
        <f t="shared" si="3"/>
        <v>0.88342442360844398</v>
      </c>
      <c r="E18" s="35">
        <f t="shared" si="0"/>
        <v>0.83359022535360872</v>
      </c>
      <c r="F18" s="35">
        <f t="shared" si="1"/>
        <v>0.742982592162999</v>
      </c>
      <c r="G18" s="35">
        <v>0.59499999999999997</v>
      </c>
      <c r="H18" s="35">
        <f t="shared" si="2"/>
        <v>0.42585587599586527</v>
      </c>
      <c r="I18" s="35">
        <f t="shared" si="6"/>
        <v>0.22651908297652409</v>
      </c>
      <c r="J18" s="35">
        <f t="shared" si="4"/>
        <v>0.12232030480732302</v>
      </c>
      <c r="K18" s="37">
        <v>12</v>
      </c>
      <c r="L18" s="37">
        <v>65</v>
      </c>
    </row>
    <row r="19" spans="1:12" x14ac:dyDescent="0.25">
      <c r="A19" s="98">
        <v>13</v>
      </c>
      <c r="B19" s="35">
        <f t="shared" si="7"/>
        <v>0.89493888782384934</v>
      </c>
      <c r="C19" s="35">
        <f t="shared" si="5"/>
        <v>0.88598949894561085</v>
      </c>
      <c r="D19" s="35">
        <f t="shared" si="3"/>
        <v>0.87256541562825307</v>
      </c>
      <c r="E19" s="35">
        <f t="shared" si="0"/>
        <v>0.82334377679794146</v>
      </c>
      <c r="F19" s="35">
        <f t="shared" si="1"/>
        <v>0.7338498880155564</v>
      </c>
      <c r="G19" s="35">
        <v>0.58779999999999999</v>
      </c>
      <c r="H19" s="35">
        <f t="shared" si="2"/>
        <v>0.42062127727720916</v>
      </c>
      <c r="I19" s="35">
        <f t="shared" si="6"/>
        <v>0.22373472195596233</v>
      </c>
      <c r="J19" s="35">
        <f t="shared" si="4"/>
        <v>0.12081674985621967</v>
      </c>
      <c r="K19" s="37">
        <v>13</v>
      </c>
      <c r="L19" s="37">
        <v>65</v>
      </c>
    </row>
    <row r="20" spans="1:12" x14ac:dyDescent="0.25">
      <c r="A20" s="98">
        <v>14</v>
      </c>
      <c r="B20" s="35">
        <f>(1-(A20/L20)^1.4)*1</f>
        <v>0.88345314714458989</v>
      </c>
      <c r="C20" s="35">
        <f t="shared" si="5"/>
        <v>0.87461861567314403</v>
      </c>
      <c r="D20" s="35">
        <f t="shared" si="3"/>
        <v>0.86136681846597507</v>
      </c>
      <c r="E20" s="35">
        <f t="shared" si="0"/>
        <v>0.81277689537302278</v>
      </c>
      <c r="F20" s="35">
        <f t="shared" si="1"/>
        <v>0.72443158065856361</v>
      </c>
      <c r="G20" s="35">
        <v>0.5806</v>
      </c>
      <c r="H20" s="35">
        <f t="shared" si="2"/>
        <v>0.41522297915795725</v>
      </c>
      <c r="I20" s="35">
        <f t="shared" si="6"/>
        <v>0.22086328678614747</v>
      </c>
      <c r="J20" s="35">
        <f t="shared" si="4"/>
        <v>0.11926617486451964</v>
      </c>
      <c r="K20" s="37">
        <v>14</v>
      </c>
      <c r="L20" s="37">
        <v>65</v>
      </c>
    </row>
    <row r="21" spans="1:12" x14ac:dyDescent="0.25">
      <c r="A21" s="98">
        <v>15</v>
      </c>
      <c r="B21" s="35">
        <f>(1-(A21/L21)^1.4)*1</f>
        <v>0.87163427932561177</v>
      </c>
      <c r="C21" s="35">
        <f t="shared" si="5"/>
        <v>0.8629179365323556</v>
      </c>
      <c r="D21" s="35">
        <f t="shared" si="3"/>
        <v>0.84984342234247146</v>
      </c>
      <c r="E21" s="35">
        <f t="shared" si="0"/>
        <v>0.80190353697956285</v>
      </c>
      <c r="F21" s="35">
        <f t="shared" si="1"/>
        <v>0.71474010904700158</v>
      </c>
      <c r="G21" s="35">
        <v>0.57310000000000005</v>
      </c>
      <c r="H21" s="35">
        <f t="shared" si="2"/>
        <v>0.40966811128303748</v>
      </c>
      <c r="I21" s="35">
        <f t="shared" si="6"/>
        <v>0.21790856983140294</v>
      </c>
      <c r="J21" s="35">
        <f>(1-((A21/L21)^1.4))*0.135</f>
        <v>0.1176706277089576</v>
      </c>
      <c r="K21" s="37">
        <v>15</v>
      </c>
      <c r="L21" s="37">
        <v>65</v>
      </c>
    </row>
    <row r="22" spans="1:12" x14ac:dyDescent="0.25">
      <c r="A22" s="98">
        <v>16</v>
      </c>
      <c r="B22" s="35">
        <f t="shared" ref="B22:B27" si="8">(1-(A22/L22)^1.4)*1</f>
        <v>0.85949580973715167</v>
      </c>
      <c r="C22" s="35">
        <f t="shared" si="5"/>
        <v>0.85090085163978013</v>
      </c>
      <c r="D22" s="35">
        <f t="shared" si="3"/>
        <v>0.83800841449372288</v>
      </c>
      <c r="E22" s="35">
        <f t="shared" si="0"/>
        <v>0.79073614495817957</v>
      </c>
      <c r="F22" s="35">
        <f t="shared" si="1"/>
        <v>0.70478656398446438</v>
      </c>
      <c r="G22" s="35">
        <v>0.5655</v>
      </c>
      <c r="H22" s="35">
        <f t="shared" si="2"/>
        <v>0.40396303057646127</v>
      </c>
      <c r="I22" s="35">
        <f t="shared" si="6"/>
        <v>0.21487395243428792</v>
      </c>
      <c r="J22" s="35">
        <f t="shared" si="4"/>
        <v>0.11603193431451549</v>
      </c>
      <c r="K22" s="37">
        <v>16</v>
      </c>
      <c r="L22" s="37">
        <v>65</v>
      </c>
    </row>
    <row r="23" spans="1:12" x14ac:dyDescent="0.25">
      <c r="A23" s="98">
        <v>17</v>
      </c>
      <c r="B23" s="35">
        <f t="shared" si="8"/>
        <v>0.84704989106743633</v>
      </c>
      <c r="C23" s="35">
        <f t="shared" si="5"/>
        <v>0.83857939215676192</v>
      </c>
      <c r="D23" s="35">
        <f t="shared" si="3"/>
        <v>0.82587364379075046</v>
      </c>
      <c r="E23" s="35">
        <f t="shared" si="0"/>
        <v>0.77928589978204144</v>
      </c>
      <c r="F23" s="35">
        <f t="shared" si="1"/>
        <v>0.6945809106752977</v>
      </c>
      <c r="G23" s="35">
        <v>0.55779999999999996</v>
      </c>
      <c r="H23" s="35">
        <f t="shared" si="2"/>
        <v>0.39811344880169508</v>
      </c>
      <c r="I23" s="35">
        <f t="shared" si="6"/>
        <v>0.21176247276685908</v>
      </c>
      <c r="J23" s="35">
        <f t="shared" si="4"/>
        <v>0.11435173529410392</v>
      </c>
      <c r="K23" s="37">
        <v>17</v>
      </c>
      <c r="L23" s="37">
        <v>65</v>
      </c>
    </row>
    <row r="24" spans="1:12" x14ac:dyDescent="0.25">
      <c r="A24" s="98">
        <v>18</v>
      </c>
      <c r="B24" s="35">
        <f t="shared" si="8"/>
        <v>0.83430751635428491</v>
      </c>
      <c r="C24" s="35">
        <f t="shared" si="5"/>
        <v>0.82596444119074208</v>
      </c>
      <c r="D24" s="35">
        <f t="shared" si="3"/>
        <v>0.81344982844542779</v>
      </c>
      <c r="E24" s="35">
        <f t="shared" si="0"/>
        <v>0.7675629150459421</v>
      </c>
      <c r="F24" s="35">
        <f t="shared" si="1"/>
        <v>0.68413216341051353</v>
      </c>
      <c r="G24" s="35">
        <v>0.54990000000000006</v>
      </c>
      <c r="H24" s="35">
        <f t="shared" si="2"/>
        <v>0.39212453268651387</v>
      </c>
      <c r="I24" s="35">
        <f t="shared" si="6"/>
        <v>0.20857687908857123</v>
      </c>
      <c r="J24" s="35">
        <f t="shared" si="4"/>
        <v>0.11263151470782846</v>
      </c>
      <c r="K24" s="37">
        <v>18</v>
      </c>
      <c r="L24" s="37">
        <v>65</v>
      </c>
    </row>
    <row r="25" spans="1:12" x14ac:dyDescent="0.25">
      <c r="A25" s="98">
        <v>19</v>
      </c>
      <c r="B25" s="35">
        <f t="shared" si="8"/>
        <v>0.82127868879082289</v>
      </c>
      <c r="C25" s="35">
        <f>(1-(A25/L25)^1.4)*0.99</f>
        <v>0.81306590190291461</v>
      </c>
      <c r="D25" s="35">
        <f t="shared" si="3"/>
        <v>0.80074672157105231</v>
      </c>
      <c r="E25" s="35">
        <f t="shared" si="0"/>
        <v>0.75557639368755714</v>
      </c>
      <c r="F25" s="35">
        <f t="shared" si="1"/>
        <v>0.67344852480847472</v>
      </c>
      <c r="G25" s="35">
        <v>0.54179999999999995</v>
      </c>
      <c r="H25" s="35">
        <f t="shared" si="2"/>
        <v>0.38600098373168673</v>
      </c>
      <c r="I25" s="35">
        <f t="shared" si="6"/>
        <v>0.20531967219770572</v>
      </c>
      <c r="J25" s="35">
        <f t="shared" si="4"/>
        <v>0.11087262298676109</v>
      </c>
      <c r="K25" s="37">
        <v>19</v>
      </c>
      <c r="L25" s="37">
        <v>65</v>
      </c>
    </row>
    <row r="26" spans="1:12" x14ac:dyDescent="0.25">
      <c r="A26" s="98">
        <v>20</v>
      </c>
      <c r="B26" s="35">
        <f t="shared" si="8"/>
        <v>0.80797255892061415</v>
      </c>
      <c r="C26" s="35">
        <f t="shared" si="5"/>
        <v>0.79989283333140804</v>
      </c>
      <c r="D26" s="35">
        <f t="shared" si="3"/>
        <v>0.78777324494759882</v>
      </c>
      <c r="E26" s="35">
        <f>(1-((K26/L26)^1.4))*0.92</f>
        <v>0.74333475420696504</v>
      </c>
      <c r="F26" s="35">
        <f t="shared" si="1"/>
        <v>0.66253749831490361</v>
      </c>
      <c r="G26" s="35">
        <v>0.53359999999999996</v>
      </c>
      <c r="H26" s="35">
        <f>(1-((K26/L26)^1.4))*0.47</f>
        <v>0.37974710269268863</v>
      </c>
      <c r="I26" s="35">
        <f t="shared" si="6"/>
        <v>0.20199313973015354</v>
      </c>
      <c r="J26" s="35">
        <f t="shared" si="4"/>
        <v>0.10907629545428292</v>
      </c>
      <c r="K26" s="37">
        <v>20</v>
      </c>
      <c r="L26" s="37">
        <v>65</v>
      </c>
    </row>
    <row r="27" spans="1:12" x14ac:dyDescent="0.25">
      <c r="A27" s="98">
        <v>21</v>
      </c>
      <c r="B27" s="35">
        <f t="shared" si="8"/>
        <v>0.79439753682322345</v>
      </c>
      <c r="C27" s="35">
        <f t="shared" si="5"/>
        <v>0.78645356145499123</v>
      </c>
      <c r="D27" s="35">
        <f t="shared" si="3"/>
        <v>0.7745375984026428</v>
      </c>
      <c r="E27" s="35">
        <f t="shared" si="0"/>
        <v>0.73084573387736562</v>
      </c>
      <c r="F27" s="35">
        <f t="shared" si="1"/>
        <v>0.65140598019504314</v>
      </c>
      <c r="G27" s="35">
        <v>0.5252</v>
      </c>
      <c r="H27" s="35">
        <f t="shared" si="2"/>
        <v>0.37336684230691503</v>
      </c>
      <c r="I27" s="35">
        <f t="shared" si="6"/>
        <v>0.19859938420580586</v>
      </c>
      <c r="J27" s="35">
        <f t="shared" si="4"/>
        <v>0.10724366747113517</v>
      </c>
      <c r="K27" s="37">
        <v>21</v>
      </c>
      <c r="L27" s="37">
        <v>65</v>
      </c>
    </row>
    <row r="28" spans="1:12" x14ac:dyDescent="0.25">
      <c r="A28" s="98">
        <v>22</v>
      </c>
      <c r="B28" s="35">
        <f>(1-(A28/L28)^1.4)*1</f>
        <v>0.78056138483746385</v>
      </c>
      <c r="C28" s="35">
        <f t="shared" si="5"/>
        <v>0.77275577098908921</v>
      </c>
      <c r="D28" s="35">
        <f t="shared" si="3"/>
        <v>0.76104735021652725</v>
      </c>
      <c r="E28" s="35">
        <f t="shared" si="0"/>
        <v>0.71811647405046675</v>
      </c>
      <c r="F28" s="35">
        <f t="shared" si="1"/>
        <v>0.64006033556672026</v>
      </c>
      <c r="G28" s="35">
        <v>0.51670000000000005</v>
      </c>
      <c r="H28" s="35">
        <f t="shared" si="2"/>
        <v>0.36686385087360801</v>
      </c>
      <c r="I28" s="35">
        <f t="shared" si="6"/>
        <v>0.19514034620936596</v>
      </c>
      <c r="J28" s="35">
        <f>(1-((A28/L28)^1.4))*0.135</f>
        <v>0.10537578695305763</v>
      </c>
      <c r="K28" s="37">
        <v>22</v>
      </c>
      <c r="L28" s="37">
        <v>65</v>
      </c>
    </row>
    <row r="29" spans="1:12" x14ac:dyDescent="0.25">
      <c r="A29" s="98">
        <v>23</v>
      </c>
      <c r="B29" s="35">
        <f>(1-(A29/L29)^1.4)*1</f>
        <v>0.76647129493998845</v>
      </c>
      <c r="C29" s="35">
        <f t="shared" si="5"/>
        <v>0.75880658199058859</v>
      </c>
      <c r="D29" s="35">
        <f t="shared" si="3"/>
        <v>0.7473095125664887</v>
      </c>
      <c r="E29" s="35">
        <f t="shared" si="0"/>
        <v>0.70515359134478939</v>
      </c>
      <c r="F29" s="35">
        <f t="shared" si="1"/>
        <v>0.62850646185079051</v>
      </c>
      <c r="G29" s="35">
        <v>0.50800000000000001</v>
      </c>
      <c r="H29" s="35">
        <f t="shared" si="2"/>
        <v>0.36024150862179455</v>
      </c>
      <c r="I29" s="35">
        <f t="shared" si="6"/>
        <v>0.19161782373499711</v>
      </c>
      <c r="J29" s="35">
        <f t="shared" si="4"/>
        <v>0.10347362481689845</v>
      </c>
      <c r="K29" s="37">
        <v>23</v>
      </c>
      <c r="L29" s="37">
        <v>65</v>
      </c>
    </row>
    <row r="30" spans="1:12" x14ac:dyDescent="0.25">
      <c r="A30" s="98">
        <v>24</v>
      </c>
      <c r="B30" s="35">
        <f t="shared" ref="B30:B37" si="9">(1-(A30/L30)^1.4)*1</f>
        <v>0.75213395388257298</v>
      </c>
      <c r="C30" s="35">
        <f t="shared" si="5"/>
        <v>0.74461261434374726</v>
      </c>
      <c r="D30" s="35">
        <f t="shared" si="3"/>
        <v>0.73333060503550862</v>
      </c>
      <c r="E30" s="35">
        <f t="shared" si="0"/>
        <v>0.6919632375719672</v>
      </c>
      <c r="F30" s="35">
        <f t="shared" si="1"/>
        <v>0.61674984218370976</v>
      </c>
      <c r="G30" s="35">
        <v>0.49909999999999999</v>
      </c>
      <c r="H30" s="35">
        <f t="shared" si="2"/>
        <v>0.35350295832480927</v>
      </c>
      <c r="I30" s="35">
        <f t="shared" si="6"/>
        <v>0.18803348847064325</v>
      </c>
      <c r="J30" s="35">
        <f t="shared" si="4"/>
        <v>0.10153808377414736</v>
      </c>
      <c r="K30" s="37">
        <v>24</v>
      </c>
      <c r="L30" s="37">
        <v>65</v>
      </c>
    </row>
    <row r="31" spans="1:12" x14ac:dyDescent="0.25">
      <c r="A31" s="98">
        <v>25</v>
      </c>
      <c r="B31" s="35">
        <f t="shared" si="9"/>
        <v>0.73755559845927743</v>
      </c>
      <c r="C31" s="35">
        <f t="shared" si="5"/>
        <v>0.7301800424746846</v>
      </c>
      <c r="D31" s="35">
        <f t="shared" si="3"/>
        <v>0.71911670849779552</v>
      </c>
      <c r="E31" s="35">
        <f t="shared" si="0"/>
        <v>0.67855115058253523</v>
      </c>
      <c r="F31" s="35">
        <f t="shared" si="1"/>
        <v>0.60479559073660749</v>
      </c>
      <c r="G31" s="35">
        <v>0.49009999999999998</v>
      </c>
      <c r="H31" s="35">
        <f t="shared" si="2"/>
        <v>0.34665113127586039</v>
      </c>
      <c r="I31" s="35">
        <f t="shared" si="6"/>
        <v>0.18438889961481936</v>
      </c>
      <c r="J31" s="35">
        <f>(1-((A31/L31)^1.4))*0.135</f>
        <v>9.9570005792002453E-2</v>
      </c>
      <c r="K31" s="37">
        <v>25</v>
      </c>
      <c r="L31" s="37">
        <v>65</v>
      </c>
    </row>
    <row r="32" spans="1:12" x14ac:dyDescent="0.25">
      <c r="A32" s="98">
        <v>26</v>
      </c>
      <c r="B32" s="35">
        <f t="shared" si="9"/>
        <v>0.7227420627379415</v>
      </c>
      <c r="C32" s="35">
        <f t="shared" si="5"/>
        <v>0.71551464211056204</v>
      </c>
      <c r="D32" s="35">
        <f t="shared" si="3"/>
        <v>0.70467351116949295</v>
      </c>
      <c r="E32" s="35">
        <f t="shared" si="0"/>
        <v>0.66492269771890622</v>
      </c>
      <c r="F32" s="35">
        <f t="shared" si="1"/>
        <v>0.592648491445112</v>
      </c>
      <c r="G32" s="35">
        <v>0.48099999999999998</v>
      </c>
      <c r="H32" s="35">
        <f t="shared" si="2"/>
        <v>0.33968876948683246</v>
      </c>
      <c r="I32" s="35">
        <f t="shared" si="6"/>
        <v>0.18068551568448538</v>
      </c>
      <c r="J32" s="35">
        <f t="shared" si="4"/>
        <v>9.7570178469622112E-2</v>
      </c>
      <c r="K32" s="37">
        <v>26</v>
      </c>
      <c r="L32" s="37">
        <v>65</v>
      </c>
    </row>
    <row r="33" spans="1:12" x14ac:dyDescent="0.25">
      <c r="A33" s="98">
        <v>27</v>
      </c>
      <c r="B33" s="35">
        <f t="shared" si="9"/>
        <v>0.70769881869139295</v>
      </c>
      <c r="C33" s="35">
        <f>(1-(A33/L33)^1.4)*0.99</f>
        <v>0.70062183050447902</v>
      </c>
      <c r="D33" s="35">
        <f t="shared" si="3"/>
        <v>0.69000634822410811</v>
      </c>
      <c r="E33" s="35">
        <f t="shared" si="0"/>
        <v>0.65108291319608158</v>
      </c>
      <c r="F33" s="35">
        <f t="shared" si="1"/>
        <v>0.58031303132694223</v>
      </c>
      <c r="G33" s="35">
        <v>0.47160000000000002</v>
      </c>
      <c r="H33" s="35">
        <f t="shared" si="2"/>
        <v>0.33261844478495467</v>
      </c>
      <c r="I33" s="35">
        <f>(1-(K33/L33)^1.4)*0.25</f>
        <v>0.17692470467284824</v>
      </c>
      <c r="J33" s="35">
        <f t="shared" si="4"/>
        <v>9.5539340523338054E-2</v>
      </c>
      <c r="K33" s="37">
        <v>27</v>
      </c>
      <c r="L33" s="37">
        <v>65</v>
      </c>
    </row>
    <row r="34" spans="1:12" x14ac:dyDescent="0.25">
      <c r="A34" s="98">
        <v>28</v>
      </c>
      <c r="B34" s="35">
        <f t="shared" si="9"/>
        <v>0.69243101136320384</v>
      </c>
      <c r="C34" s="35">
        <f t="shared" si="5"/>
        <v>0.6855067012495718</v>
      </c>
      <c r="D34" s="35">
        <f t="shared" si="3"/>
        <v>0.67512023607912375</v>
      </c>
      <c r="E34" s="35">
        <f t="shared" si="0"/>
        <v>0.63703653045414754</v>
      </c>
      <c r="F34" s="35">
        <f t="shared" si="1"/>
        <v>0.56779342931782717</v>
      </c>
      <c r="G34" s="35">
        <v>0.46210000000000001</v>
      </c>
      <c r="H34" s="35">
        <f t="shared" si="2"/>
        <v>0.32544257534070581</v>
      </c>
      <c r="I34" s="35">
        <f>(1-(K34/L34)^1.4)*0.25</f>
        <v>0.17310775284080096</v>
      </c>
      <c r="J34" s="35">
        <f t="shared" si="4"/>
        <v>9.3478186534032531E-2</v>
      </c>
      <c r="K34" s="37">
        <v>28</v>
      </c>
      <c r="L34" s="37">
        <v>65</v>
      </c>
    </row>
    <row r="35" spans="1:12" x14ac:dyDescent="0.25">
      <c r="A35" s="98">
        <v>29</v>
      </c>
      <c r="B35" s="35">
        <f t="shared" si="9"/>
        <v>0.67694348947378291</v>
      </c>
      <c r="C35" s="35">
        <f t="shared" si="5"/>
        <v>0.67017405457904511</v>
      </c>
      <c r="D35" s="35">
        <f t="shared" si="3"/>
        <v>0.66001990223693829</v>
      </c>
      <c r="E35" s="35">
        <f t="shared" si="0"/>
        <v>0.62278801031588027</v>
      </c>
      <c r="F35" s="35">
        <f t="shared" si="1"/>
        <v>0.55509366136850191</v>
      </c>
      <c r="G35" s="35">
        <v>0.45250000000000001</v>
      </c>
      <c r="H35" s="35">
        <f t="shared" si="2"/>
        <v>0.31816344005267794</v>
      </c>
      <c r="I35" s="35">
        <f>(1-(K35/L35)^1.4)*0.25</f>
        <v>0.16923587236844573</v>
      </c>
      <c r="J35" s="35">
        <f t="shared" si="4"/>
        <v>9.1387371078960694E-2</v>
      </c>
      <c r="K35" s="37">
        <v>29</v>
      </c>
      <c r="L35" s="37">
        <v>65</v>
      </c>
    </row>
    <row r="36" spans="1:12" x14ac:dyDescent="0.25">
      <c r="A36" s="98">
        <v>30</v>
      </c>
      <c r="B36" s="35">
        <f t="shared" si="9"/>
        <v>0.66124083219616225</v>
      </c>
      <c r="C36" s="35">
        <f t="shared" si="5"/>
        <v>0.65462842387420062</v>
      </c>
      <c r="D36" s="35">
        <f t="shared" si="3"/>
        <v>0.64470981139125816</v>
      </c>
      <c r="E36" s="35">
        <f t="shared" si="0"/>
        <v>0.60834156562046926</v>
      </c>
      <c r="F36" s="35">
        <f>(1-((K36/L36)^1.4))*0.82</f>
        <v>0.54221748240085299</v>
      </c>
      <c r="G36" s="35">
        <v>0.44269999999999998</v>
      </c>
      <c r="H36" s="35">
        <f t="shared" si="2"/>
        <v>0.31078319113219627</v>
      </c>
      <c r="I36" s="35">
        <f t="shared" ref="I36:I56" si="10">(1-(K36/L36)^1.4)*0.25</f>
        <v>0.16531020804904056</v>
      </c>
      <c r="J36" s="35">
        <f t="shared" si="4"/>
        <v>8.9267512346481906E-2</v>
      </c>
      <c r="K36" s="37">
        <v>30</v>
      </c>
      <c r="L36" s="37">
        <v>65</v>
      </c>
    </row>
    <row r="37" spans="1:12" x14ac:dyDescent="0.25">
      <c r="A37" s="98">
        <v>31</v>
      </c>
      <c r="B37" s="35">
        <f t="shared" si="9"/>
        <v>0.64532737269354434</v>
      </c>
      <c r="C37" s="35">
        <f t="shared" si="5"/>
        <v>0.63887409896660885</v>
      </c>
      <c r="D37" s="35">
        <f t="shared" si="3"/>
        <v>0.62919418837620567</v>
      </c>
      <c r="E37" s="35">
        <f t="shared" si="0"/>
        <v>0.59370118287806084</v>
      </c>
      <c r="F37" s="35">
        <f t="shared" si="1"/>
        <v>0.52916844560870635</v>
      </c>
      <c r="G37" s="35">
        <v>0.43269999999999997</v>
      </c>
      <c r="H37" s="35">
        <f t="shared" si="2"/>
        <v>0.3033038651659658</v>
      </c>
      <c r="I37" s="35">
        <f t="shared" si="10"/>
        <v>0.16133184317338609</v>
      </c>
      <c r="J37" s="35">
        <f t="shared" si="4"/>
        <v>8.7119195313628495E-2</v>
      </c>
      <c r="K37" s="37">
        <v>31</v>
      </c>
      <c r="L37" s="37">
        <v>65</v>
      </c>
    </row>
    <row r="38" spans="1:12" x14ac:dyDescent="0.25">
      <c r="A38" s="98">
        <v>32</v>
      </c>
      <c r="B38" s="35">
        <f>(1-(A38/L38)^1.4)*1</f>
        <v>0.62920721890286369</v>
      </c>
      <c r="C38" s="35">
        <f t="shared" si="5"/>
        <v>0.62291514671383508</v>
      </c>
      <c r="D38" s="35">
        <f t="shared" si="3"/>
        <v>0.61347703843029211</v>
      </c>
      <c r="E38" s="35">
        <f t="shared" si="0"/>
        <v>0.5788706413906346</v>
      </c>
      <c r="F38" s="35">
        <f t="shared" si="1"/>
        <v>0.51594991950034819</v>
      </c>
      <c r="G38" s="35">
        <v>0.42259999999999998</v>
      </c>
      <c r="H38" s="35">
        <f t="shared" si="2"/>
        <v>0.29572739288434591</v>
      </c>
      <c r="I38" s="35">
        <f t="shared" si="10"/>
        <v>0.15730180472571592</v>
      </c>
      <c r="J38" s="35">
        <f>(1-((A38/L38)^1.4))*0.135</f>
        <v>8.4942974551886596E-2</v>
      </c>
      <c r="K38" s="37">
        <v>32</v>
      </c>
      <c r="L38" s="37">
        <v>65</v>
      </c>
    </row>
    <row r="39" spans="1:12" x14ac:dyDescent="0.25">
      <c r="A39" s="98">
        <v>33</v>
      </c>
      <c r="B39" s="35">
        <f>(1-(A39/L39)^1.4)*1</f>
        <v>0.61288427196321482</v>
      </c>
      <c r="C39" s="35">
        <f t="shared" si="5"/>
        <v>0.60675542924358272</v>
      </c>
      <c r="D39" s="35">
        <f t="shared" si="3"/>
        <v>0.59756216516413441</v>
      </c>
      <c r="E39" s="35">
        <f t="shared" si="0"/>
        <v>0.56385353020615769</v>
      </c>
      <c r="F39" s="35">
        <f t="shared" si="1"/>
        <v>0.50256510300983614</v>
      </c>
      <c r="G39" s="35">
        <v>0.4123</v>
      </c>
      <c r="H39" s="35">
        <f t="shared" si="2"/>
        <v>0.28805560782271095</v>
      </c>
      <c r="I39" s="35">
        <f t="shared" si="10"/>
        <v>0.15322106799080371</v>
      </c>
      <c r="J39" s="35">
        <f t="shared" si="4"/>
        <v>8.2739376715034008E-2</v>
      </c>
      <c r="K39" s="37">
        <v>33</v>
      </c>
      <c r="L39" s="37">
        <v>65</v>
      </c>
    </row>
    <row r="40" spans="1:12" x14ac:dyDescent="0.25">
      <c r="A40" s="98">
        <v>34</v>
      </c>
      <c r="B40" s="35">
        <f t="shared" ref="B40:B47" si="11">(1-(A40/L40)^1.4)*1</f>
        <v>0.59636224261981252</v>
      </c>
      <c r="C40" s="35">
        <f>(1-(A40/L40)^1.4)*0.99</f>
        <v>0.59039862019361444</v>
      </c>
      <c r="D40" s="35">
        <f t="shared" si="3"/>
        <v>0.58145318655431721</v>
      </c>
      <c r="E40" s="35">
        <f t="shared" si="0"/>
        <v>0.54865326321022756</v>
      </c>
      <c r="F40" s="35">
        <f t="shared" si="1"/>
        <v>0.48901703894824622</v>
      </c>
      <c r="G40" s="35">
        <v>0.40189999999999998</v>
      </c>
      <c r="H40" s="35">
        <f t="shared" si="2"/>
        <v>0.28029025403131186</v>
      </c>
      <c r="I40" s="35">
        <f t="shared" si="10"/>
        <v>0.14909056065495313</v>
      </c>
      <c r="J40" s="35">
        <f t="shared" si="4"/>
        <v>8.0508902753674699E-2</v>
      </c>
      <c r="K40" s="37">
        <v>34</v>
      </c>
      <c r="L40" s="37">
        <v>65</v>
      </c>
    </row>
    <row r="41" spans="1:12" x14ac:dyDescent="0.25">
      <c r="A41" s="98">
        <v>35</v>
      </c>
      <c r="B41" s="35">
        <f t="shared" si="11"/>
        <v>0.57964466587929508</v>
      </c>
      <c r="C41" s="35">
        <f t="shared" si="5"/>
        <v>0.57384821922050211</v>
      </c>
      <c r="D41" s="35">
        <f t="shared" si="3"/>
        <v>0.56515354923231265</v>
      </c>
      <c r="E41" s="35">
        <f t="shared" si="0"/>
        <v>0.5332730926089515</v>
      </c>
      <c r="F41" s="35">
        <f t="shared" si="1"/>
        <v>0.47530862602102192</v>
      </c>
      <c r="G41" s="35">
        <v>0.39129999999999998</v>
      </c>
      <c r="H41" s="35">
        <f t="shared" si="2"/>
        <v>0.27243299296326867</v>
      </c>
      <c r="I41" s="35">
        <f t="shared" si="10"/>
        <v>0.14491116646982377</v>
      </c>
      <c r="J41" s="35">
        <f t="shared" si="4"/>
        <v>7.8252029893704847E-2</v>
      </c>
      <c r="K41" s="37">
        <v>35</v>
      </c>
      <c r="L41" s="37">
        <v>65</v>
      </c>
    </row>
    <row r="42" spans="1:12" x14ac:dyDescent="0.25">
      <c r="A42" s="98">
        <v>36</v>
      </c>
      <c r="B42" s="35">
        <f t="shared" si="11"/>
        <v>0.56273491414774113</v>
      </c>
      <c r="C42" s="35">
        <f t="shared" si="5"/>
        <v>0.55710756500626368</v>
      </c>
      <c r="D42" s="35">
        <f t="shared" si="3"/>
        <v>0.54866654129404757</v>
      </c>
      <c r="E42" s="35">
        <f t="shared" si="0"/>
        <v>0.5177161210159219</v>
      </c>
      <c r="F42" s="35">
        <f t="shared" si="1"/>
        <v>0.46144262960114768</v>
      </c>
      <c r="G42" s="35">
        <v>0.38059999999999999</v>
      </c>
      <c r="H42" s="35">
        <f t="shared" si="2"/>
        <v>0.26448540964943834</v>
      </c>
      <c r="I42" s="35">
        <f t="shared" si="10"/>
        <v>0.14068372853693528</v>
      </c>
      <c r="J42" s="35">
        <f>(1-((A42/L42)^1.4))*0.135</f>
        <v>7.5969213409945058E-2</v>
      </c>
      <c r="K42" s="37">
        <v>36</v>
      </c>
      <c r="L42" s="37">
        <v>65</v>
      </c>
    </row>
    <row r="43" spans="1:12" x14ac:dyDescent="0.25">
      <c r="A43" s="98">
        <v>37</v>
      </c>
      <c r="B43" s="35">
        <f t="shared" si="11"/>
        <v>0.54563620904654697</v>
      </c>
      <c r="C43" s="35">
        <f t="shared" si="5"/>
        <v>0.54017984695608146</v>
      </c>
      <c r="D43" s="35">
        <f t="shared" si="3"/>
        <v>0.53199530382038329</v>
      </c>
      <c r="E43" s="35">
        <f t="shared" si="0"/>
        <v>0.50198531232282328</v>
      </c>
      <c r="F43" s="35">
        <f t="shared" si="1"/>
        <v>0.44742169141816851</v>
      </c>
      <c r="G43" s="35">
        <v>0.36969999999999997</v>
      </c>
      <c r="H43" s="35">
        <f t="shared" si="2"/>
        <v>0.25644901825187705</v>
      </c>
      <c r="I43" s="35">
        <f t="shared" si="10"/>
        <v>0.13640905226163674</v>
      </c>
      <c r="J43" s="35">
        <f t="shared" si="4"/>
        <v>7.3660888221283846E-2</v>
      </c>
      <c r="K43" s="37">
        <v>37</v>
      </c>
      <c r="L43" s="37">
        <v>65</v>
      </c>
    </row>
    <row r="44" spans="1:12" x14ac:dyDescent="0.25">
      <c r="A44" s="98">
        <v>38</v>
      </c>
      <c r="B44" s="35">
        <f t="shared" si="11"/>
        <v>0.52835163207157287</v>
      </c>
      <c r="C44" s="35">
        <f t="shared" si="5"/>
        <v>0.5230681157508571</v>
      </c>
      <c r="D44" s="35">
        <f t="shared" si="3"/>
        <v>0.51514284126978349</v>
      </c>
      <c r="E44" s="35">
        <f>(1-((K44/L44)^1.4))*0.92</f>
        <v>0.48608350150584706</v>
      </c>
      <c r="F44" s="35">
        <f t="shared" si="1"/>
        <v>0.43324833829868975</v>
      </c>
      <c r="G44" s="35">
        <v>0.35859999999999997</v>
      </c>
      <c r="H44" s="35">
        <f>(1-((K44/L44)^1.4))*0.47</f>
        <v>0.24832526707363925</v>
      </c>
      <c r="I44" s="35">
        <f t="shared" si="10"/>
        <v>0.13208790801789322</v>
      </c>
      <c r="J44" s="35">
        <f t="shared" si="4"/>
        <v>7.1327470329662343E-2</v>
      </c>
      <c r="K44" s="37">
        <v>38</v>
      </c>
      <c r="L44" s="37">
        <v>65</v>
      </c>
    </row>
    <row r="45" spans="1:12" x14ac:dyDescent="0.25">
      <c r="A45" s="98">
        <v>39</v>
      </c>
      <c r="B45" s="35">
        <f t="shared" si="11"/>
        <v>0.5108841342364463</v>
      </c>
      <c r="C45" s="35">
        <f t="shared" si="5"/>
        <v>0.50577529289408185</v>
      </c>
      <c r="D45" s="35">
        <f t="shared" si="3"/>
        <v>0.49811203088053513</v>
      </c>
      <c r="E45" s="35">
        <f t="shared" si="0"/>
        <v>0.47001340349753062</v>
      </c>
      <c r="F45" s="35">
        <f t="shared" si="1"/>
        <v>0.41892499007388595</v>
      </c>
      <c r="G45" s="35">
        <v>0.34739999999999999</v>
      </c>
      <c r="H45" s="35">
        <f t="shared" si="2"/>
        <v>0.24011554309112976</v>
      </c>
      <c r="I45" s="35">
        <f t="shared" si="10"/>
        <v>0.12772103355911157</v>
      </c>
      <c r="J45" s="35">
        <f t="shared" si="4"/>
        <v>6.896935812192026E-2</v>
      </c>
      <c r="K45" s="37">
        <v>39</v>
      </c>
      <c r="L45" s="37">
        <v>65</v>
      </c>
    </row>
    <row r="46" spans="1:12" x14ac:dyDescent="0.25">
      <c r="A46" s="98">
        <v>40</v>
      </c>
      <c r="B46" s="35">
        <f t="shared" si="11"/>
        <v>0.49323654482054891</v>
      </c>
      <c r="C46" s="35">
        <f t="shared" si="5"/>
        <v>0.48830417937234344</v>
      </c>
      <c r="D46" s="35">
        <f t="shared" si="3"/>
        <v>0.48090563120003516</v>
      </c>
      <c r="E46" s="35">
        <f t="shared" si="0"/>
        <v>0.453777621234905</v>
      </c>
      <c r="F46" s="35">
        <f t="shared" si="1"/>
        <v>0.40445396675285006</v>
      </c>
      <c r="G46" s="35">
        <v>0.33600000000000002</v>
      </c>
      <c r="H46" s="35">
        <f t="shared" si="2"/>
        <v>0.23182117606565797</v>
      </c>
      <c r="I46" s="35">
        <f t="shared" si="10"/>
        <v>0.12330913620513723</v>
      </c>
      <c r="J46" s="35">
        <f t="shared" si="4"/>
        <v>6.6586933550774108E-2</v>
      </c>
      <c r="K46" s="37">
        <v>40</v>
      </c>
      <c r="L46" s="37">
        <v>65</v>
      </c>
    </row>
    <row r="47" spans="1:12" x14ac:dyDescent="0.25">
      <c r="A47" s="98">
        <v>41</v>
      </c>
      <c r="B47" s="35">
        <f t="shared" si="11"/>
        <v>0.47541157932524847</v>
      </c>
      <c r="C47" s="35">
        <f t="shared" si="5"/>
        <v>0.470657463531996</v>
      </c>
      <c r="D47" s="35">
        <f t="shared" si="3"/>
        <v>0.46352628984211725</v>
      </c>
      <c r="E47" s="35">
        <f t="shared" si="0"/>
        <v>0.43737865297922862</v>
      </c>
      <c r="F47" s="35">
        <f t="shared" si="1"/>
        <v>0.38983749504670373</v>
      </c>
      <c r="G47" s="35">
        <v>0.32440000000000002</v>
      </c>
      <c r="H47" s="35">
        <f t="shared" si="2"/>
        <v>0.22344344228286678</v>
      </c>
      <c r="I47" s="35">
        <f t="shared" si="10"/>
        <v>0.11885289483131212</v>
      </c>
      <c r="J47" s="35">
        <f t="shared" si="4"/>
        <v>6.4180563208908553E-2</v>
      </c>
      <c r="K47" s="37">
        <v>41</v>
      </c>
      <c r="L47" s="37">
        <v>65</v>
      </c>
    </row>
    <row r="48" spans="1:12" x14ac:dyDescent="0.25">
      <c r="A48" s="98">
        <v>42</v>
      </c>
      <c r="B48" s="35">
        <f>(1-(A48/L48)^1.4)*1</f>
        <v>0.45741184672770152</v>
      </c>
      <c r="C48" s="35">
        <f>(1-(A48/L48)^1.4)*0.99</f>
        <v>0.45283772826042451</v>
      </c>
      <c r="D48" s="35">
        <f t="shared" si="3"/>
        <v>0.44597655055950897</v>
      </c>
      <c r="E48" s="35">
        <f t="shared" si="0"/>
        <v>0.42081889898948543</v>
      </c>
      <c r="F48" s="35">
        <f t="shared" si="1"/>
        <v>0.37507771431671522</v>
      </c>
      <c r="G48" s="35">
        <v>0.31269999999999998</v>
      </c>
      <c r="H48" s="35">
        <f t="shared" si="2"/>
        <v>0.2149835679620197</v>
      </c>
      <c r="I48" s="35">
        <f t="shared" si="10"/>
        <v>0.11435296168192538</v>
      </c>
      <c r="J48" s="35">
        <f t="shared" si="4"/>
        <v>6.1750599308239708E-2</v>
      </c>
      <c r="K48" s="37">
        <v>42</v>
      </c>
      <c r="L48" s="37">
        <v>65</v>
      </c>
    </row>
    <row r="49" spans="1:12" x14ac:dyDescent="0.25">
      <c r="A49" s="98">
        <v>43</v>
      </c>
      <c r="B49" s="35">
        <f>(1-(A49/L49)^1.4)*1</f>
        <v>0.43923985610958383</v>
      </c>
      <c r="C49" s="35">
        <f>(1-(A49/L49)^1.4)*0.99</f>
        <v>0.43484745754848797</v>
      </c>
      <c r="D49" s="35">
        <f t="shared" si="3"/>
        <v>0.42825885970684424</v>
      </c>
      <c r="E49" s="35">
        <f t="shared" si="0"/>
        <v>0.40410066762081714</v>
      </c>
      <c r="F49" s="35">
        <f t="shared" si="1"/>
        <v>0.3601766820098587</v>
      </c>
      <c r="G49" s="35">
        <v>0.3009</v>
      </c>
      <c r="H49" s="35">
        <f t="shared" si="2"/>
        <v>0.20644273237150437</v>
      </c>
      <c r="I49" s="35">
        <f t="shared" si="10"/>
        <v>0.10980996402739596</v>
      </c>
      <c r="J49" s="35">
        <f>(1-((A49/L49)^1.4))*0.135</f>
        <v>5.929738057479382E-2</v>
      </c>
      <c r="K49" s="37">
        <v>43</v>
      </c>
      <c r="L49" s="37">
        <v>65</v>
      </c>
    </row>
    <row r="50" spans="1:12" x14ac:dyDescent="0.25">
      <c r="A50" s="98">
        <v>44</v>
      </c>
      <c r="B50" s="35">
        <f t="shared" ref="B50:B56" si="12">(1-(A50/L50)^1.4)*1</f>
        <v>0.4208980227279695</v>
      </c>
      <c r="C50" s="35">
        <f t="shared" ref="C50:C55" si="13">(1-(A50/L50)^1.4)*0.99</f>
        <v>0.41668904250068978</v>
      </c>
      <c r="D50" s="35">
        <f t="shared" si="3"/>
        <v>0.41037557215977027</v>
      </c>
      <c r="E50" s="35">
        <f t="shared" si="0"/>
        <v>0.38722618090973193</v>
      </c>
      <c r="F50" s="35">
        <f t="shared" si="1"/>
        <v>0.34513637863693497</v>
      </c>
      <c r="G50" s="35">
        <v>0.28889999999999999</v>
      </c>
      <c r="H50" s="35">
        <f t="shared" si="2"/>
        <v>0.19782207068214566</v>
      </c>
      <c r="I50" s="35">
        <f t="shared" si="10"/>
        <v>0.10522450568199238</v>
      </c>
      <c r="J50" s="35">
        <f t="shared" si="4"/>
        <v>5.6821233068275884E-2</v>
      </c>
      <c r="K50" s="37">
        <v>44</v>
      </c>
      <c r="L50" s="37">
        <v>65</v>
      </c>
    </row>
    <row r="51" spans="1:12" x14ac:dyDescent="0.25">
      <c r="A51" s="98">
        <v>45</v>
      </c>
      <c r="B51" s="35">
        <f t="shared" si="12"/>
        <v>0.40238867358698593</v>
      </c>
      <c r="C51" s="35">
        <f t="shared" si="13"/>
        <v>0.39836478685111609</v>
      </c>
      <c r="D51" s="35">
        <f t="shared" si="3"/>
        <v>0.39232895674731127</v>
      </c>
      <c r="E51" s="35">
        <f t="shared" si="0"/>
        <v>0.37019757970002709</v>
      </c>
      <c r="F51" s="35">
        <f t="shared" si="1"/>
        <v>0.32995871234132845</v>
      </c>
      <c r="G51" s="35">
        <v>0.2767</v>
      </c>
      <c r="H51" s="35">
        <f t="shared" si="2"/>
        <v>0.18912267658588339</v>
      </c>
      <c r="I51" s="35">
        <f t="shared" si="10"/>
        <v>0.10059716839674648</v>
      </c>
      <c r="J51" s="35">
        <f t="shared" si="4"/>
        <v>5.4322470934243104E-2</v>
      </c>
      <c r="K51" s="37">
        <v>45</v>
      </c>
      <c r="L51" s="37">
        <v>65</v>
      </c>
    </row>
    <row r="52" spans="1:12" x14ac:dyDescent="0.25">
      <c r="A52" s="98">
        <v>46</v>
      </c>
      <c r="B52" s="35">
        <f t="shared" si="12"/>
        <v>0.38371405256152946</v>
      </c>
      <c r="C52" s="35">
        <f t="shared" si="13"/>
        <v>0.37987691203591417</v>
      </c>
      <c r="D52" s="35">
        <f t="shared" si="3"/>
        <v>0.37412120124749121</v>
      </c>
      <c r="E52" s="35">
        <f t="shared" si="0"/>
        <v>0.35301692835660714</v>
      </c>
      <c r="F52" s="35">
        <f t="shared" si="1"/>
        <v>0.31464552310045413</v>
      </c>
      <c r="G52" s="35">
        <v>0.26440000000000002</v>
      </c>
      <c r="H52" s="35">
        <f t="shared" si="2"/>
        <v>0.18034560470391883</v>
      </c>
      <c r="I52" s="35">
        <f t="shared" si="10"/>
        <v>9.5928513140382365E-2</v>
      </c>
      <c r="J52" s="35">
        <f t="shared" si="4"/>
        <v>5.180139709580648E-2</v>
      </c>
      <c r="K52" s="37">
        <v>46</v>
      </c>
      <c r="L52" s="37">
        <v>65</v>
      </c>
    </row>
    <row r="53" spans="1:12" x14ac:dyDescent="0.25">
      <c r="A53" s="98">
        <v>47</v>
      </c>
      <c r="B53" s="35">
        <f t="shared" si="12"/>
        <v>0.36487632511806278</v>
      </c>
      <c r="C53" s="35">
        <f t="shared" si="13"/>
        <v>0.36122756186688215</v>
      </c>
      <c r="D53" s="35">
        <f t="shared" si="3"/>
        <v>0.35575441699011123</v>
      </c>
      <c r="E53" s="35">
        <f t="shared" si="0"/>
        <v>0.33568621910861779</v>
      </c>
      <c r="F53" s="35">
        <f t="shared" si="1"/>
        <v>0.29919858659681148</v>
      </c>
      <c r="G53" s="35">
        <v>0.25190000000000001</v>
      </c>
      <c r="H53" s="35">
        <f t="shared" si="2"/>
        <v>0.1714918728054895</v>
      </c>
      <c r="I53" s="35">
        <f t="shared" si="10"/>
        <v>9.1219081279515696E-2</v>
      </c>
      <c r="J53" s="35">
        <f t="shared" si="4"/>
        <v>4.9258303890938479E-2</v>
      </c>
      <c r="K53" s="37">
        <v>47</v>
      </c>
      <c r="L53" s="37">
        <v>65</v>
      </c>
    </row>
    <row r="54" spans="1:12" x14ac:dyDescent="0.25">
      <c r="A54" s="98">
        <v>48</v>
      </c>
      <c r="B54" s="35">
        <f t="shared" si="12"/>
        <v>0.34587758267211199</v>
      </c>
      <c r="C54" s="35">
        <f t="shared" si="13"/>
        <v>0.34241880684539089</v>
      </c>
      <c r="D54" s="35">
        <f t="shared" si="3"/>
        <v>0.3372306431053092</v>
      </c>
      <c r="E54" s="35">
        <f t="shared" si="0"/>
        <v>0.31820737605834304</v>
      </c>
      <c r="F54" s="35">
        <f t="shared" si="1"/>
        <v>0.28361961779113182</v>
      </c>
      <c r="G54" s="35">
        <v>0.2392</v>
      </c>
      <c r="H54" s="35">
        <f t="shared" si="2"/>
        <v>0.16256246385589262</v>
      </c>
      <c r="I54" s="35">
        <f t="shared" si="10"/>
        <v>8.6469395668027998E-2</v>
      </c>
      <c r="J54" s="35">
        <f t="shared" si="4"/>
        <v>4.6693473660735126E-2</v>
      </c>
      <c r="K54" s="37">
        <v>48</v>
      </c>
      <c r="L54" s="37">
        <v>65</v>
      </c>
    </row>
    <row r="55" spans="1:12" x14ac:dyDescent="0.25">
      <c r="A55" s="98">
        <v>49</v>
      </c>
      <c r="B55" s="35">
        <f t="shared" si="12"/>
        <v>0.32671984661744891</v>
      </c>
      <c r="C55" s="35">
        <f t="shared" si="13"/>
        <v>0.32345264815127439</v>
      </c>
      <c r="D55" s="35">
        <f t="shared" si="3"/>
        <v>0.31855185045201267</v>
      </c>
      <c r="E55" s="35">
        <f t="shared" si="0"/>
        <v>0.30058225888805301</v>
      </c>
      <c r="F55" s="35">
        <f t="shared" si="1"/>
        <v>0.26791027422630809</v>
      </c>
      <c r="G55" s="35">
        <v>0.22639999999999999</v>
      </c>
      <c r="H55" s="35">
        <f t="shared" si="2"/>
        <v>0.15355832791020096</v>
      </c>
      <c r="I55" s="35">
        <f t="shared" si="10"/>
        <v>8.1679961654362226E-2</v>
      </c>
      <c r="J55" s="35">
        <f>(1-((A55/L55)^1.4))*0.135</f>
        <v>4.4107179293355607E-2</v>
      </c>
      <c r="K55" s="37">
        <v>49</v>
      </c>
      <c r="L55" s="37">
        <v>65</v>
      </c>
    </row>
    <row r="56" spans="1:12" x14ac:dyDescent="0.25">
      <c r="A56" s="98">
        <v>50</v>
      </c>
      <c r="B56" s="35">
        <f t="shared" si="12"/>
        <v>0.30740507205791734</v>
      </c>
      <c r="C56" s="35">
        <f>(1-(A56/L56)^1.4)*0.99</f>
        <v>0.30433102133733814</v>
      </c>
      <c r="D56" s="35">
        <f t="shared" si="3"/>
        <v>0.29971994525646939</v>
      </c>
      <c r="E56" s="35">
        <f>(1-((K56/L56)^1.4))*0.92</f>
        <v>0.28281266629328394</v>
      </c>
      <c r="F56" s="35">
        <f t="shared" si="1"/>
        <v>0.2520721590874922</v>
      </c>
      <c r="G56" s="35">
        <v>0.21340000000000001</v>
      </c>
      <c r="H56" s="35">
        <f t="shared" si="2"/>
        <v>0.14448038386722115</v>
      </c>
      <c r="I56" s="35">
        <f t="shared" si="10"/>
        <v>7.6851268014479335E-2</v>
      </c>
      <c r="J56" s="35">
        <f t="shared" si="4"/>
        <v>4.1499684727818842E-2</v>
      </c>
      <c r="K56" s="34">
        <v>50</v>
      </c>
      <c r="L56" s="34">
        <v>65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ZONA HOMOGÉNEA</vt:lpstr>
      <vt:lpstr>CONSTRUCCIONES</vt:lpstr>
      <vt:lpstr>TABLAS GRANDES</vt:lpstr>
      <vt:lpstr>RÚSTICO PRIVADO</vt:lpstr>
      <vt:lpstr>RÚSTICO EJIDAL</vt:lpstr>
      <vt:lpstr>RÚSTICO COMUNAL</vt:lpstr>
      <vt:lpstr>ROSS</vt:lpstr>
      <vt:lpstr>ESTADO CONSERVACIÓN</vt:lpstr>
      <vt:lpstr>CONSTRUCCIONES!Área_de_impresión</vt:lpstr>
    </vt:vector>
  </TitlesOfParts>
  <Company>Tesoreria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</dc:creator>
  <cp:lastModifiedBy>Flor Maria Gonzalez Ramos</cp:lastModifiedBy>
  <cp:lastPrinted>2022-12-09T23:01:30Z</cp:lastPrinted>
  <dcterms:created xsi:type="dcterms:W3CDTF">2012-10-19T17:29:06Z</dcterms:created>
  <dcterms:modified xsi:type="dcterms:W3CDTF">2022-12-09T23:02:41Z</dcterms:modified>
</cp:coreProperties>
</file>