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AQUETE 10 PARA PUBLICAR\"/>
    </mc:Choice>
  </mc:AlternateContent>
  <xr:revisionPtr revIDLastSave="0" documentId="8_{09D36CBD-B37E-466C-AC06-B5490DE39F58}" xr6:coauthVersionLast="47" xr6:coauthVersionMax="47" xr10:uidLastSave="{00000000-0000-0000-0000-000000000000}"/>
  <bookViews>
    <workbookView xWindow="-120" yWindow="-120" windowWidth="24240" windowHeight="13140" firstSheet="5" xr2:uid="{00000000-000D-0000-FFFF-FFFF00000000}"/>
  </bookViews>
  <sheets>
    <sheet name="Zona H." sheetId="1" r:id="rId1"/>
    <sheet name="Corredor Comercial" sheetId="2" r:id="rId2"/>
    <sheet name="Construcción" sheetId="3" r:id="rId3"/>
    <sheet name="Obras en proceso" sheetId="8" r:id="rId4"/>
    <sheet name="Predios Grandes" sheetId="7" r:id="rId5"/>
    <sheet name="Rústico Privada" sheetId="12" r:id="rId6"/>
    <sheet name="Rústico Ejidal" sheetId="13" r:id="rId7"/>
    <sheet name="Minas" sheetId="14" r:id="rId8"/>
    <sheet name="Inst. Especiales" sheetId="4" r:id="rId9"/>
    <sheet name="Antenas" sheetId="6" r:id="rId10"/>
    <sheet name="Anuncios" sheetId="5" r:id="rId11"/>
    <sheet name="Ross" sheetId="9" r:id="rId12"/>
    <sheet name="Edo. Conservación" sheetId="10" r:id="rId13"/>
  </sheets>
  <definedNames>
    <definedName name="_xlnm.Print_Area" localSheetId="9">Antenas!$A$1:$M$26</definedName>
    <definedName name="_xlnm.Print_Area" localSheetId="10">Anuncios!$A$1:$O$82</definedName>
    <definedName name="_xlnm.Print_Area" localSheetId="2">Construcción!$A$1:$H$77</definedName>
    <definedName name="_xlnm.Print_Area" localSheetId="1">'Corredor Comercial'!$A$1:$C$10</definedName>
    <definedName name="_xlnm.Print_Area" localSheetId="12">'Edo. Conservación'!$A$1:$L$60</definedName>
    <definedName name="_xlnm.Print_Area" localSheetId="8">'Inst. Especiales'!$A$1:$C$139</definedName>
    <definedName name="_xlnm.Print_Area" localSheetId="7">Minas!$A$1:$D$12</definedName>
    <definedName name="_xlnm.Print_Area" localSheetId="3">'Obras en proceso'!$A$1:$D$20</definedName>
    <definedName name="_xlnm.Print_Area" localSheetId="4">'Predios Grandes'!$A$1:$J$40</definedName>
    <definedName name="_xlnm.Print_Area" localSheetId="11">Ross!$A$1:$E$37</definedName>
    <definedName name="_xlnm.Print_Area" localSheetId="6">'Rústico Ejidal'!$A$1:$I$45</definedName>
    <definedName name="_xlnm.Print_Area" localSheetId="5">'Rústico Privada'!$A$1:$I$48</definedName>
    <definedName name="_xlnm.Print_Area" localSheetId="0">'Zona H.'!$A$1:$C$65</definedName>
    <definedName name="OLE_LINK1" localSheetId="0">'Zona H.'!$A$4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8" i="10" l="1"/>
  <c r="I58" i="10"/>
  <c r="H58" i="10"/>
  <c r="G58" i="10"/>
  <c r="F58" i="10"/>
  <c r="E58" i="10"/>
  <c r="D58" i="10"/>
  <c r="C58" i="10"/>
  <c r="B58" i="10"/>
  <c r="J57" i="10"/>
  <c r="I57" i="10"/>
  <c r="H57" i="10"/>
  <c r="G57" i="10"/>
  <c r="F57" i="10"/>
  <c r="E57" i="10"/>
  <c r="D57" i="10"/>
  <c r="C57" i="10"/>
  <c r="B57" i="10"/>
  <c r="J56" i="10"/>
  <c r="I56" i="10"/>
  <c r="H56" i="10"/>
  <c r="G56" i="10"/>
  <c r="F56" i="10"/>
  <c r="E56" i="10"/>
  <c r="D56" i="10"/>
  <c r="C56" i="10"/>
  <c r="B56" i="10"/>
  <c r="J55" i="10"/>
  <c r="I55" i="10"/>
  <c r="H55" i="10"/>
  <c r="G55" i="10"/>
  <c r="F55" i="10"/>
  <c r="E55" i="10"/>
  <c r="D55" i="10"/>
  <c r="C55" i="10"/>
  <c r="B55" i="10"/>
  <c r="J54" i="10"/>
  <c r="I54" i="10"/>
  <c r="H54" i="10"/>
  <c r="G54" i="10"/>
  <c r="F54" i="10"/>
  <c r="E54" i="10"/>
  <c r="D54" i="10"/>
  <c r="C54" i="10"/>
  <c r="B54" i="10"/>
  <c r="J53" i="10"/>
  <c r="I53" i="10"/>
  <c r="H53" i="10"/>
  <c r="G53" i="10"/>
  <c r="F53" i="10"/>
  <c r="E53" i="10"/>
  <c r="D53" i="10"/>
  <c r="C53" i="10"/>
  <c r="B53" i="10"/>
  <c r="J52" i="10"/>
  <c r="I52" i="10"/>
  <c r="H52" i="10"/>
  <c r="G52" i="10"/>
  <c r="F52" i="10"/>
  <c r="E52" i="10"/>
  <c r="D52" i="10"/>
  <c r="C52" i="10"/>
  <c r="B52" i="10"/>
  <c r="J51" i="10"/>
  <c r="I51" i="10"/>
  <c r="H51" i="10"/>
  <c r="G51" i="10"/>
  <c r="F51" i="10"/>
  <c r="E51" i="10"/>
  <c r="D51" i="10"/>
  <c r="C51" i="10"/>
  <c r="B51" i="10"/>
  <c r="J50" i="10"/>
  <c r="I50" i="10"/>
  <c r="H50" i="10"/>
  <c r="G50" i="10"/>
  <c r="F50" i="10"/>
  <c r="E50" i="10"/>
  <c r="D50" i="10"/>
  <c r="C50" i="10"/>
  <c r="B50" i="10"/>
  <c r="J49" i="10"/>
  <c r="I49" i="10"/>
  <c r="H49" i="10"/>
  <c r="G49" i="10"/>
  <c r="F49" i="10"/>
  <c r="E49" i="10"/>
  <c r="D49" i="10"/>
  <c r="C49" i="10"/>
  <c r="B49" i="10"/>
  <c r="J48" i="10"/>
  <c r="I48" i="10"/>
  <c r="H48" i="10"/>
  <c r="G48" i="10"/>
  <c r="F48" i="10"/>
  <c r="E48" i="10"/>
  <c r="D48" i="10"/>
  <c r="C48" i="10"/>
  <c r="B48" i="10"/>
  <c r="J47" i="10"/>
  <c r="I47" i="10"/>
  <c r="H47" i="10"/>
  <c r="G47" i="10"/>
  <c r="F47" i="10"/>
  <c r="E47" i="10"/>
  <c r="D47" i="10"/>
  <c r="C47" i="10"/>
  <c r="B47" i="10"/>
  <c r="J46" i="10"/>
  <c r="I46" i="10"/>
  <c r="H46" i="10"/>
  <c r="G46" i="10"/>
  <c r="F46" i="10"/>
  <c r="E46" i="10"/>
  <c r="D46" i="10"/>
  <c r="C46" i="10"/>
  <c r="B46" i="10"/>
  <c r="J45" i="10"/>
  <c r="I45" i="10"/>
  <c r="H45" i="10"/>
  <c r="G45" i="10"/>
  <c r="F45" i="10"/>
  <c r="E45" i="10"/>
  <c r="D45" i="10"/>
  <c r="C45" i="10"/>
  <c r="B45" i="10"/>
  <c r="J44" i="10"/>
  <c r="I44" i="10"/>
  <c r="H44" i="10"/>
  <c r="G44" i="10"/>
  <c r="F44" i="10"/>
  <c r="E44" i="10"/>
  <c r="D44" i="10"/>
  <c r="C44" i="10"/>
  <c r="B44" i="10"/>
  <c r="J43" i="10"/>
  <c r="I43" i="10"/>
  <c r="H43" i="10"/>
  <c r="G43" i="10"/>
  <c r="F43" i="10"/>
  <c r="E43" i="10"/>
  <c r="D43" i="10"/>
  <c r="C43" i="10"/>
  <c r="B43" i="10"/>
  <c r="J42" i="10"/>
  <c r="I42" i="10"/>
  <c r="H42" i="10"/>
  <c r="G42" i="10"/>
  <c r="F42" i="10"/>
  <c r="E42" i="10"/>
  <c r="D42" i="10"/>
  <c r="C42" i="10"/>
  <c r="B42" i="10"/>
  <c r="J41" i="10"/>
  <c r="I41" i="10"/>
  <c r="H41" i="10"/>
  <c r="G41" i="10"/>
  <c r="F41" i="10"/>
  <c r="E41" i="10"/>
  <c r="D41" i="10"/>
  <c r="C41" i="10"/>
  <c r="B41" i="10"/>
  <c r="J40" i="10"/>
  <c r="I40" i="10"/>
  <c r="H40" i="10"/>
  <c r="G40" i="10"/>
  <c r="F40" i="10"/>
  <c r="E40" i="10"/>
  <c r="D40" i="10"/>
  <c r="C40" i="10"/>
  <c r="B40" i="10"/>
  <c r="J39" i="10"/>
  <c r="I39" i="10"/>
  <c r="H39" i="10"/>
  <c r="G39" i="10"/>
  <c r="F39" i="10"/>
  <c r="E39" i="10"/>
  <c r="D39" i="10"/>
  <c r="C39" i="10"/>
  <c r="B39" i="10"/>
  <c r="J38" i="10"/>
  <c r="I38" i="10"/>
  <c r="H38" i="10"/>
  <c r="G38" i="10"/>
  <c r="F38" i="10"/>
  <c r="E38" i="10"/>
  <c r="D38" i="10"/>
  <c r="C38" i="10"/>
  <c r="B38" i="10"/>
  <c r="J37" i="10"/>
  <c r="I37" i="10"/>
  <c r="H37" i="10"/>
  <c r="G37" i="10"/>
  <c r="F37" i="10"/>
  <c r="E37" i="10"/>
  <c r="D37" i="10"/>
  <c r="C37" i="10"/>
  <c r="B37" i="10"/>
  <c r="J36" i="10"/>
  <c r="I36" i="10"/>
  <c r="H36" i="10"/>
  <c r="G36" i="10"/>
  <c r="F36" i="10"/>
  <c r="E36" i="10"/>
  <c r="D36" i="10"/>
  <c r="C36" i="10"/>
  <c r="B36" i="10"/>
  <c r="J35" i="10"/>
  <c r="I35" i="10"/>
  <c r="H35" i="10"/>
  <c r="G35" i="10"/>
  <c r="F35" i="10"/>
  <c r="E35" i="10"/>
  <c r="D35" i="10"/>
  <c r="C35" i="10"/>
  <c r="B35" i="10"/>
  <c r="J34" i="10"/>
  <c r="I34" i="10"/>
  <c r="H34" i="10"/>
  <c r="G34" i="10"/>
  <c r="F34" i="10"/>
  <c r="E34" i="10"/>
  <c r="D34" i="10"/>
  <c r="C34" i="10"/>
  <c r="B34" i="10"/>
  <c r="J33" i="10"/>
  <c r="I33" i="10"/>
  <c r="H33" i="10"/>
  <c r="G33" i="10"/>
  <c r="F33" i="10"/>
  <c r="E33" i="10"/>
  <c r="D33" i="10"/>
  <c r="C33" i="10"/>
  <c r="B33" i="10"/>
  <c r="J32" i="10"/>
  <c r="I32" i="10"/>
  <c r="H32" i="10"/>
  <c r="G32" i="10"/>
  <c r="F32" i="10"/>
  <c r="E32" i="10"/>
  <c r="D32" i="10"/>
  <c r="C32" i="10"/>
  <c r="B32" i="10"/>
  <c r="J31" i="10"/>
  <c r="I31" i="10"/>
  <c r="H31" i="10"/>
  <c r="G31" i="10"/>
  <c r="F31" i="10"/>
  <c r="E31" i="10"/>
  <c r="D31" i="10"/>
  <c r="C31" i="10"/>
  <c r="B31" i="10"/>
  <c r="J30" i="10"/>
  <c r="I30" i="10"/>
  <c r="H30" i="10"/>
  <c r="G30" i="10"/>
  <c r="F30" i="10"/>
  <c r="E30" i="10"/>
  <c r="D30" i="10"/>
  <c r="C30" i="10"/>
  <c r="B30" i="10"/>
  <c r="J29" i="10"/>
  <c r="I29" i="10"/>
  <c r="H29" i="10"/>
  <c r="G29" i="10"/>
  <c r="F29" i="10"/>
  <c r="E29" i="10"/>
  <c r="D29" i="10"/>
  <c r="C29" i="10"/>
  <c r="B29" i="10"/>
  <c r="J28" i="10"/>
  <c r="I28" i="10"/>
  <c r="H28" i="10"/>
  <c r="G28" i="10"/>
  <c r="F28" i="10"/>
  <c r="E28" i="10"/>
  <c r="D28" i="10"/>
  <c r="C28" i="10"/>
  <c r="B28" i="10"/>
  <c r="J27" i="10"/>
  <c r="I27" i="10"/>
  <c r="H27" i="10"/>
  <c r="G27" i="10"/>
  <c r="F27" i="10"/>
  <c r="E27" i="10"/>
  <c r="D27" i="10"/>
  <c r="C27" i="10"/>
  <c r="B27" i="10"/>
  <c r="J26" i="10"/>
  <c r="I26" i="10"/>
  <c r="H26" i="10"/>
  <c r="G26" i="10"/>
  <c r="F26" i="10"/>
  <c r="E26" i="10"/>
  <c r="D26" i="10"/>
  <c r="C26" i="10"/>
  <c r="B26" i="10"/>
  <c r="J25" i="10"/>
  <c r="I25" i="10"/>
  <c r="H25" i="10"/>
  <c r="G25" i="10"/>
  <c r="F25" i="10"/>
  <c r="E25" i="10"/>
  <c r="D25" i="10"/>
  <c r="C25" i="10"/>
  <c r="B25" i="10"/>
  <c r="J24" i="10"/>
  <c r="I24" i="10"/>
  <c r="H24" i="10"/>
  <c r="G24" i="10"/>
  <c r="F24" i="10"/>
  <c r="E24" i="10"/>
  <c r="D24" i="10"/>
  <c r="C24" i="10"/>
  <c r="B24" i="10"/>
  <c r="J23" i="10"/>
  <c r="I23" i="10"/>
  <c r="H23" i="10"/>
  <c r="G23" i="10"/>
  <c r="F23" i="10"/>
  <c r="E23" i="10"/>
  <c r="D23" i="10"/>
  <c r="C23" i="10"/>
  <c r="B23" i="10"/>
  <c r="J22" i="10"/>
  <c r="I22" i="10"/>
  <c r="H22" i="10"/>
  <c r="G22" i="10"/>
  <c r="F22" i="10"/>
  <c r="E22" i="10"/>
  <c r="D22" i="10"/>
  <c r="C22" i="10"/>
  <c r="B22" i="10"/>
  <c r="J21" i="10"/>
  <c r="I21" i="10"/>
  <c r="H21" i="10"/>
  <c r="G21" i="10"/>
  <c r="F21" i="10"/>
  <c r="E21" i="10"/>
  <c r="D21" i="10"/>
  <c r="C21" i="10"/>
  <c r="B21" i="10"/>
  <c r="J20" i="10"/>
  <c r="I20" i="10"/>
  <c r="H20" i="10"/>
  <c r="G20" i="10"/>
  <c r="F20" i="10"/>
  <c r="E20" i="10"/>
  <c r="D20" i="10"/>
  <c r="C20" i="10"/>
  <c r="B20" i="10"/>
  <c r="J19" i="10"/>
  <c r="I19" i="10"/>
  <c r="H19" i="10"/>
  <c r="G19" i="10"/>
  <c r="F19" i="10"/>
  <c r="E19" i="10"/>
  <c r="D19" i="10"/>
  <c r="C19" i="10"/>
  <c r="B19" i="10"/>
  <c r="J18" i="10"/>
  <c r="I18" i="10"/>
  <c r="H18" i="10"/>
  <c r="G18" i="10"/>
  <c r="F18" i="10"/>
  <c r="E18" i="10"/>
  <c r="D18" i="10"/>
  <c r="C18" i="10"/>
  <c r="B18" i="10"/>
  <c r="J17" i="10"/>
  <c r="I17" i="10"/>
  <c r="H17" i="10"/>
  <c r="G17" i="10"/>
  <c r="F17" i="10"/>
  <c r="E17" i="10"/>
  <c r="D17" i="10"/>
  <c r="C17" i="10"/>
  <c r="B17" i="10"/>
  <c r="J16" i="10"/>
  <c r="I16" i="10"/>
  <c r="H16" i="10"/>
  <c r="G16" i="10"/>
  <c r="F16" i="10"/>
  <c r="E16" i="10"/>
  <c r="D16" i="10"/>
  <c r="C16" i="10"/>
  <c r="B16" i="10"/>
  <c r="J15" i="10"/>
  <c r="I15" i="10"/>
  <c r="H15" i="10"/>
  <c r="G15" i="10"/>
  <c r="F15" i="10"/>
  <c r="E15" i="10"/>
  <c r="D15" i="10"/>
  <c r="C15" i="10"/>
  <c r="B15" i="10"/>
  <c r="J14" i="10"/>
  <c r="I14" i="10"/>
  <c r="H14" i="10"/>
  <c r="G14" i="10"/>
  <c r="F14" i="10"/>
  <c r="E14" i="10"/>
  <c r="D14" i="10"/>
  <c r="C14" i="10"/>
  <c r="B14" i="10"/>
  <c r="J13" i="10"/>
  <c r="I13" i="10"/>
  <c r="H13" i="10"/>
  <c r="G13" i="10"/>
  <c r="F13" i="10"/>
  <c r="E13" i="10"/>
  <c r="D13" i="10"/>
  <c r="C13" i="10"/>
  <c r="B13" i="10"/>
  <c r="J12" i="10"/>
  <c r="I12" i="10"/>
  <c r="H12" i="10"/>
  <c r="G12" i="10"/>
  <c r="F12" i="10"/>
  <c r="E12" i="10"/>
  <c r="D12" i="10"/>
  <c r="C12" i="10"/>
  <c r="B12" i="10"/>
  <c r="J11" i="10"/>
  <c r="I11" i="10"/>
  <c r="H11" i="10"/>
  <c r="G11" i="10"/>
  <c r="F11" i="10"/>
  <c r="E11" i="10"/>
  <c r="D11" i="10"/>
  <c r="C11" i="10"/>
  <c r="B11" i="10"/>
  <c r="J10" i="10"/>
  <c r="I10" i="10"/>
  <c r="H10" i="10"/>
  <c r="G10" i="10"/>
  <c r="F10" i="10"/>
  <c r="E10" i="10"/>
  <c r="D10" i="10"/>
  <c r="C10" i="10"/>
  <c r="B10" i="10"/>
  <c r="J9" i="10"/>
  <c r="I9" i="10"/>
  <c r="H9" i="10"/>
  <c r="G9" i="10"/>
  <c r="F9" i="10"/>
  <c r="E9" i="10"/>
  <c r="D9" i="10"/>
  <c r="C9" i="10"/>
  <c r="B9" i="10"/>
  <c r="I7" i="10"/>
  <c r="H7" i="10"/>
  <c r="G7" i="10"/>
  <c r="F7" i="10"/>
  <c r="E7" i="10"/>
  <c r="D7" i="10"/>
  <c r="C7" i="10"/>
</calcChain>
</file>

<file path=xl/sharedStrings.xml><?xml version="1.0" encoding="utf-8"?>
<sst xmlns="http://schemas.openxmlformats.org/spreadsheetml/2006/main" count="947" uniqueCount="403">
  <si>
    <t>Sector</t>
  </si>
  <si>
    <t>Nombre Colonia</t>
  </si>
  <si>
    <t>Valor/m²</t>
  </si>
  <si>
    <t>Santa Eulalia</t>
  </si>
  <si>
    <t>Fraccionamiento Aquiles Serdán</t>
  </si>
  <si>
    <t>San Guillermo y Santa Elena</t>
  </si>
  <si>
    <t>Avícola y Ganadera</t>
  </si>
  <si>
    <t>Granjas La Pista</t>
  </si>
  <si>
    <t>Granjas La Puerta</t>
  </si>
  <si>
    <t>Fraccionamiento Bahías</t>
  </si>
  <si>
    <t>Fraccionamiento los Mezquites</t>
  </si>
  <si>
    <t>Fraccionamiento Punta Oriente I</t>
  </si>
  <si>
    <t>Fraccionamiento Laderas de San Guillermo</t>
  </si>
  <si>
    <t>Granjas Campestre Residencial</t>
  </si>
  <si>
    <t>La Casona Parcela 60</t>
  </si>
  <si>
    <t>K.m 7.5 car. A Delicias</t>
  </si>
  <si>
    <t>Francisco Portillo</t>
  </si>
  <si>
    <t>Col. Diana Laura Rojas</t>
  </si>
  <si>
    <t>Los Gavilanes</t>
  </si>
  <si>
    <t>Portal del Valle</t>
  </si>
  <si>
    <t>Santo Domingo</t>
  </si>
  <si>
    <t>San Antonio</t>
  </si>
  <si>
    <t>Reserva de Crecimiento</t>
  </si>
  <si>
    <t>Col. Eduardo Salazar</t>
  </si>
  <si>
    <t>Col. Los Jardines</t>
  </si>
  <si>
    <t>El Mezquital</t>
  </si>
  <si>
    <t>Marín</t>
  </si>
  <si>
    <t>Empleados IMMSA</t>
  </si>
  <si>
    <t>TABLA DE VALORES PARA EL EJERCICIO FISCAL 2023</t>
  </si>
  <si>
    <t>SOBRE CARRETERA CHIHUAHUA A DELICIAS</t>
  </si>
  <si>
    <t>CORREDOR COMERCIAL</t>
  </si>
  <si>
    <t>CONSTANTE</t>
  </si>
  <si>
    <t>USO</t>
  </si>
  <si>
    <t>TIPOLOGÍA</t>
  </si>
  <si>
    <t>CLASE</t>
  </si>
  <si>
    <t>CLAVE DE VALUACIÓN</t>
  </si>
  <si>
    <t>NIVEL</t>
  </si>
  <si>
    <t>VALOR UNITARIO</t>
  </si>
  <si>
    <t>HABITACIONAL</t>
  </si>
  <si>
    <t>POPULAR</t>
  </si>
  <si>
    <t>" A "</t>
  </si>
  <si>
    <t>" B "</t>
  </si>
  <si>
    <t>" C "</t>
  </si>
  <si>
    <t>ECONÓMICO</t>
  </si>
  <si>
    <t>MEDIO</t>
  </si>
  <si>
    <t>BUENO</t>
  </si>
  <si>
    <t>LUJO</t>
  </si>
  <si>
    <t>COMERCIAL</t>
  </si>
  <si>
    <t>SUPERMERCADOS</t>
  </si>
  <si>
    <t>ESCUELA/GIMNASIO</t>
  </si>
  <si>
    <t>UNIV. TEC. NORMALES</t>
  </si>
  <si>
    <t>MEDIA SUPERIOR</t>
  </si>
  <si>
    <t>ELEMENTAL</t>
  </si>
  <si>
    <t>CINE/ TEATRO</t>
  </si>
  <si>
    <t>HOTEL</t>
  </si>
  <si>
    <t>4 A 5 ESTRELLAS</t>
  </si>
  <si>
    <t>1 A 3 ESTRELLAS</t>
  </si>
  <si>
    <t>MOTEL</t>
  </si>
  <si>
    <t>INDUSTRIAL</t>
  </si>
  <si>
    <t>LIGERO</t>
  </si>
  <si>
    <t>MEDIANO</t>
  </si>
  <si>
    <t>CLÍNICA</t>
  </si>
  <si>
    <t xml:space="preserve">HOSPITAL </t>
  </si>
  <si>
    <t>HOSPITAL</t>
  </si>
  <si>
    <t>UNIDAD</t>
  </si>
  <si>
    <t>VAL. UNITARIO</t>
  </si>
  <si>
    <t>BARANDAL/REJA</t>
  </si>
  <si>
    <r>
      <t>M</t>
    </r>
    <r>
      <rPr>
        <vertAlign val="superscript"/>
        <sz val="10"/>
        <color theme="1"/>
        <rFont val="Century Gothic"/>
        <family val="2"/>
      </rPr>
      <t>2</t>
    </r>
  </si>
  <si>
    <t>ENCEMENTADOS</t>
  </si>
  <si>
    <t>ML</t>
  </si>
  <si>
    <t>COCINA INTEGRAL</t>
  </si>
  <si>
    <t>BOILER SOLAR</t>
  </si>
  <si>
    <t>POR TUBO</t>
  </si>
  <si>
    <t>ALJIBE</t>
  </si>
  <si>
    <t>PZA</t>
  </si>
  <si>
    <t>AREAS TECHADAS</t>
  </si>
  <si>
    <t>M2</t>
  </si>
  <si>
    <t>BANDA TRANSPORTADORA DE MATERIALES</t>
  </si>
  <si>
    <t>MALLA SOMBRA</t>
  </si>
  <si>
    <t>AIRE ACONDICIONADO EVAPORATIVO</t>
  </si>
  <si>
    <t>CHIMENEA</t>
  </si>
  <si>
    <t>ELEVADOR</t>
  </si>
  <si>
    <t>CISTERNA</t>
  </si>
  <si>
    <t>BOMBA DESPACHADORA DE GASOLINA/DIESEL</t>
  </si>
  <si>
    <t>CON ALUMBRADO</t>
  </si>
  <si>
    <t>ASFALTO</t>
  </si>
  <si>
    <t xml:space="preserve">CONCRETO </t>
  </si>
  <si>
    <t xml:space="preserve">CASETA DE COBRO </t>
  </si>
  <si>
    <t>COCINA INDUSTRIAL</t>
  </si>
  <si>
    <t>MONTACARGA</t>
  </si>
  <si>
    <t>SISTEMA CONTRA INCENDIO</t>
  </si>
  <si>
    <t>TANQUE DE ALMACENAMIENTO</t>
  </si>
  <si>
    <r>
      <t>M</t>
    </r>
    <r>
      <rPr>
        <vertAlign val="superscript"/>
        <sz val="10"/>
        <color theme="1"/>
        <rFont val="Century Gothic"/>
        <family val="2"/>
      </rPr>
      <t>3</t>
    </r>
  </si>
  <si>
    <t>REJA/BARANDAL</t>
  </si>
  <si>
    <t>GRADAS DE CONCRETO</t>
  </si>
  <si>
    <t>GRADAS DE MADERA</t>
  </si>
  <si>
    <t>GRADAS CONCRETO</t>
  </si>
  <si>
    <t>GRADAS MADERA</t>
  </si>
  <si>
    <t>ALBERCA</t>
  </si>
  <si>
    <t>ALBERCA COMERCIAL</t>
  </si>
  <si>
    <t>BARDA DE PIEDRA (ANCHO .20MT HASTA 1MT) ALTURA HASTA 3MTS</t>
  </si>
  <si>
    <t>BARDA RODAPIE 0.2MTS HASTA 1.5MT DE ALTURA</t>
  </si>
  <si>
    <t>BARDAS DE CONCRETO DE 1.5MTS HASTA 3MTS DE ALTURA</t>
  </si>
  <si>
    <t>BARDAS DE LADRILLO/BLOCK HASTA 3MTS DE ALTURA</t>
  </si>
  <si>
    <t>BÓVEDAS DE SEGURIDAD PARA BANCOS</t>
  </si>
  <si>
    <t>CABALLERIZAS</t>
  </si>
  <si>
    <t>CALDERAS (COMERCIAL)</t>
  </si>
  <si>
    <t>CERCO POSTE MADERA</t>
  </si>
  <si>
    <t>CHILLER(SISTEMA DE ENFRIAMIENTO)</t>
  </si>
  <si>
    <t>CISTERNA COMERCIAL</t>
  </si>
  <si>
    <t>CISTERNA HABITACIONAL</t>
  </si>
  <si>
    <t>CISTERNA INDUSTRIAL</t>
  </si>
  <si>
    <t>COMPRESORES</t>
  </si>
  <si>
    <t>LOTE</t>
  </si>
  <si>
    <t>CORRALES PARA GANADO</t>
  </si>
  <si>
    <t>CREMATORIO BUENO</t>
  </si>
  <si>
    <t>CREMATORIO MEDIO</t>
  </si>
  <si>
    <t>CUARTO DE PINTURA</t>
  </si>
  <si>
    <t>DUCTOS DE AIRE</t>
  </si>
  <si>
    <t>ESTRUCTURA TIRO DE MINA</t>
  </si>
  <si>
    <t>FUENTE TIPO CORTINA</t>
  </si>
  <si>
    <t>GALLINERO</t>
  </si>
  <si>
    <t>GUARNICIONES</t>
  </si>
  <si>
    <t>HORNO DE SECADO</t>
  </si>
  <si>
    <t>INVERNADEROS</t>
  </si>
  <si>
    <t>MEZANINE</t>
  </si>
  <si>
    <t>MINI SPLIT</t>
  </si>
  <si>
    <t>NICHOS PARA ATAUD</t>
  </si>
  <si>
    <t>PZA.</t>
  </si>
  <si>
    <t>PANEL</t>
  </si>
  <si>
    <t>PASTO ARTIFICIAL</t>
  </si>
  <si>
    <t>PILA</t>
  </si>
  <si>
    <t>PLANTA TRATADORA</t>
  </si>
  <si>
    <t xml:space="preserve">POZOS </t>
  </si>
  <si>
    <t>PRESONES</t>
  </si>
  <si>
    <t>PUENTE COLGANTE</t>
  </si>
  <si>
    <t>QUEBRADORAS INDUSTRIALES CON ENTRADA DE MATERIALES DESDE 40mm. HASTA 500mm. Este valor de la pieza considera la obra civil para cimentación y descarga a la tolva.</t>
  </si>
  <si>
    <t>RAMPAS</t>
  </si>
  <si>
    <t xml:space="preserve">SILO CONCRETO </t>
  </si>
  <si>
    <t>SISTEMA DE RIEGO POR AGUA RODADA</t>
  </si>
  <si>
    <t xml:space="preserve">SISTEMA DE RIEGO POR GOTEO </t>
  </si>
  <si>
    <t>TANQUE ESTACIONARIO COMERCIAL</t>
  </si>
  <si>
    <t>TANQUE ESTACIONARIO HABITACIONAL</t>
  </si>
  <si>
    <t>LT</t>
  </si>
  <si>
    <t xml:space="preserve">TANQUES PARA ALMACENAMIENTO </t>
  </si>
  <si>
    <t>TINACO HABITACIONAL</t>
  </si>
  <si>
    <t>$3.50 POR LT.</t>
  </si>
  <si>
    <t>TRANSFORMADOR DE 15 KVA</t>
  </si>
  <si>
    <t>TRANSFORMADOR DE 25 KVA</t>
  </si>
  <si>
    <t>TRANSFORMADOR DE 45 KVA</t>
  </si>
  <si>
    <t xml:space="preserve">TRANSFORMADOR DE 75 KVA </t>
  </si>
  <si>
    <t>UNIDAD PAQUETE CLIMA</t>
  </si>
  <si>
    <t>UNIDADES ENFRIADORAS</t>
  </si>
  <si>
    <t>VOLADOS DE CONCRETO ARMADO</t>
  </si>
  <si>
    <t>VOLADOS DE MEDERA, ACERO Y OTROS MATERIALES</t>
  </si>
  <si>
    <t>CLASIFICACIÓN DE ESTRUCTURAS PARA COLOCACIÓN DE ANTENAS DE COMUNICACIÓN.</t>
  </si>
  <si>
    <t>ESTRUCTURA</t>
  </si>
  <si>
    <t>TORRE AUTOSOPORTADA</t>
  </si>
  <si>
    <t>TORRES ARRIOSTRADAS O ATIRANTADAS</t>
  </si>
  <si>
    <t>MONOPOSTE O MONOPOLO</t>
  </si>
  <si>
    <t>CARÁCTERÍSTICAS PARTICULARES</t>
  </si>
  <si>
    <t>VALOR FÍSICO</t>
  </si>
  <si>
    <t>FACTOR DE TERRENO</t>
  </si>
  <si>
    <t>VALORES UNITARIOS DE TERRENOS PARA SUELO SUBURBANO</t>
  </si>
  <si>
    <t>FACTOR</t>
  </si>
  <si>
    <t>VALOR $/M2</t>
  </si>
  <si>
    <t>ZONA SUBURBANA</t>
  </si>
  <si>
    <t>CARRETERA CHIHUAHUA-DELICIAS</t>
  </si>
  <si>
    <t>En ningún caso, para la valuación catastral de terrenos, construcciones e instalaciones especiales, los factores de demérito serán mayores al 50%.</t>
  </si>
  <si>
    <t>TABLAS DE VALORES PARA EL EJERCICIO FISCAL 2023</t>
  </si>
  <si>
    <t>TABLA DE INSTALACIONES ESPECIALES</t>
  </si>
  <si>
    <t>TABLA DE INSTALACIONES ESPECIALES Y OBRAS COMPLEMENTARIAS 2023</t>
  </si>
  <si>
    <t>CLASIFICACIÓN DE ESTRUCTURAS PARA COLOCACIÓN DE ANUNCIOS PUBLICITARIOS.</t>
  </si>
  <si>
    <t>TIPO DE ESTRUCTURA</t>
  </si>
  <si>
    <t>POR EL LUGAR DE UBICACIÓN</t>
  </si>
  <si>
    <t>POR LA FORMA DE INSTALACIÓN</t>
  </si>
  <si>
    <t>CARACTERÍSTICAS PARTICULARES</t>
  </si>
  <si>
    <t>PARA CARTEL</t>
  </si>
  <si>
    <t>PARA ESPECTACULAR</t>
  </si>
  <si>
    <t>PANTALLA ELECTRÓNICA</t>
  </si>
  <si>
    <t>UNIPOLAR</t>
  </si>
  <si>
    <t>TIPO MURETE</t>
  </si>
  <si>
    <t>EN FACHADA</t>
  </si>
  <si>
    <t>EN AZOTEA</t>
  </si>
  <si>
    <t>AISLADA</t>
  </si>
  <si>
    <t>ADOSADO</t>
  </si>
  <si>
    <t>SALIENTE O VOLADO</t>
  </si>
  <si>
    <t>AUTO SOPORTADO</t>
  </si>
  <si>
    <t>X</t>
  </si>
  <si>
    <t>Material de la estructura: Acero</t>
  </si>
  <si>
    <t>$20,000.00 X M2. DE PANTALLA Y PUEDE ESTAR SUJETO AL AVALÚO DEL CONTRIBUYENTE APROBADO POR LA AUTORIDAD CATASTRAL MUNICIPAL.</t>
  </si>
  <si>
    <r>
      <t>Superficie de la pantalla: hasta 80 M</t>
    </r>
    <r>
      <rPr>
        <vertAlign val="superscript"/>
        <sz val="10"/>
        <rFont val="Century Gothic"/>
        <family val="2"/>
      </rPr>
      <t>2</t>
    </r>
    <r>
      <rPr>
        <sz val="10"/>
        <rFont val="Century Gothic"/>
        <family val="2"/>
      </rPr>
      <t>. en adelante</t>
    </r>
  </si>
  <si>
    <t>Altura del pedestal: entre 4 M. y 18 M.</t>
  </si>
  <si>
    <t>Diámetro exterior del pedestal de 20" en adelante</t>
  </si>
  <si>
    <t>Profundidad de desplante: 1 M. en adelante</t>
  </si>
  <si>
    <t>$2,250.00 X M2. DE PANTALLA Y PUEDE ESTAR SUJETO AL AVALÚO DEL CONTRIBUYENTE APROBADO POR LA AUTORIDAD CATASTRAL MUNICIPAL.</t>
  </si>
  <si>
    <r>
      <t>Superficie de la pantalla: hasta 45 M</t>
    </r>
    <r>
      <rPr>
        <vertAlign val="superscript"/>
        <sz val="10"/>
        <rFont val="Century Gothic"/>
        <family val="2"/>
      </rPr>
      <t>2</t>
    </r>
    <r>
      <rPr>
        <sz val="10"/>
        <rFont val="Century Gothic"/>
        <family val="2"/>
      </rPr>
      <t>. en adelante</t>
    </r>
  </si>
  <si>
    <t>Altura de las columnas: entre 1 M. y 15 M.</t>
  </si>
  <si>
    <t>Perfil de los apoyos: Sección "L", "I", o "U"</t>
  </si>
  <si>
    <t>Método de anclaje: empotrado, atornillado, autosoportado, Etc.</t>
  </si>
  <si>
    <t>$2,000.00 X M2. DE PANTALLA Y PUEDE ESTAR SUJETO AL AVALÚO DEL CONTRIBUYENTE APROBADO POR LA AUTORIDAD CATASTRAL MUNICIPAL.</t>
  </si>
  <si>
    <r>
      <t>Superficie de la pantalla: hasta 50 M</t>
    </r>
    <r>
      <rPr>
        <vertAlign val="superscript"/>
        <sz val="10"/>
        <rFont val="Century Gothic"/>
        <family val="2"/>
      </rPr>
      <t>2</t>
    </r>
    <r>
      <rPr>
        <sz val="10"/>
        <rFont val="Century Gothic"/>
        <family val="2"/>
      </rPr>
      <t>. en adelante</t>
    </r>
  </si>
  <si>
    <t>Altura de las columna: entre 1 M. y 10 M.</t>
  </si>
  <si>
    <t>Método de anclaje: empotrado, atornillado, Etc.</t>
  </si>
  <si>
    <t>$4,500.00 X M2. DE PANTALLA Y PUEDE ESTAR SUJETO AL AVALÚO DEL CONTRIBUYENTE APROBADO POR LA AUTORIDAD CATASTRAL MUNICIPAL.</t>
  </si>
  <si>
    <r>
      <t>Superficie de la pantalla: de 2 M</t>
    </r>
    <r>
      <rPr>
        <vertAlign val="superscript"/>
        <sz val="10"/>
        <rFont val="Century Gothic"/>
        <family val="2"/>
      </rPr>
      <t>2</t>
    </r>
    <r>
      <rPr>
        <sz val="10"/>
        <rFont val="Century Gothic"/>
        <family val="2"/>
      </rPr>
      <t>. en adelante</t>
    </r>
  </si>
  <si>
    <t>Altura del pedestal: de 3 M. en adelante</t>
  </si>
  <si>
    <t>Diámetro exterior del pedestal de 5" en adelante</t>
  </si>
  <si>
    <t>Altura del pedestal: de hasta 15 M.</t>
  </si>
  <si>
    <t>$4,500.00 X M2. DE PANTALLA (se suman todas las pantallas) Y PUEDE ESTAR SUJETO AL AVALÚO DEL CONTRIBUYENTE APROBADO POR LA AUTORIDAD CATASTRAL MUNICIPAL.</t>
  </si>
  <si>
    <r>
      <t>Superficie de la pantalla: de 1.5 M</t>
    </r>
    <r>
      <rPr>
        <vertAlign val="superscript"/>
        <sz val="10"/>
        <rFont val="Century Gothic"/>
        <family val="2"/>
      </rPr>
      <t>2</t>
    </r>
    <r>
      <rPr>
        <sz val="10"/>
        <rFont val="Century Gothic"/>
        <family val="2"/>
      </rPr>
      <t>. en adelante</t>
    </r>
  </si>
  <si>
    <t>Altura del pedestal: de 2 M. en adelante</t>
  </si>
  <si>
    <t>Altura del pedestal: de 20 Cm. en adelante</t>
  </si>
  <si>
    <t>Material de la estructura: Acero u otro material</t>
  </si>
  <si>
    <t>$2,500.00 X M2. DE PANTALLA (se suman todas las pantallas) Y PUEDE ESTAR SUJETO AL AVALÚO DEL CONTRIBUYENTE APROBADO POR LA AUTORIDAD CATASTRAL MUNICIPAL.</t>
  </si>
  <si>
    <t>Perfil de los apoyos: Sección "L", "I", o "U", Etc.</t>
  </si>
  <si>
    <t>Forma de unión de las estructuras: remachado, soldado, atornillado, Etc.</t>
  </si>
  <si>
    <t>Materiales constructivos: Acero, Pétreos o Mixto.</t>
  </si>
  <si>
    <t>$5,500.00 X M2. DE PANTALLA (se suman todas las pantallas) Y PUEDE ESTAR SUJETO AL AVALÚO DEL CONTRIBUYENTE APROBADO POR LA AUTORIDAD CATASTRAL MUNICIPAL.</t>
  </si>
  <si>
    <r>
      <t>Superficie de la pantalla: de 1 M</t>
    </r>
    <r>
      <rPr>
        <vertAlign val="superscript"/>
        <sz val="10"/>
        <rFont val="Century Gothic"/>
        <family val="2"/>
      </rPr>
      <t>2</t>
    </r>
    <r>
      <rPr>
        <sz val="10"/>
        <rFont val="Century Gothic"/>
        <family val="2"/>
      </rPr>
      <t>. en adelante</t>
    </r>
  </si>
  <si>
    <t>Altura: hasta 25 M.</t>
  </si>
  <si>
    <r>
      <t>Superficie de la pantalla: hasta 250 M</t>
    </r>
    <r>
      <rPr>
        <vertAlign val="superscript"/>
        <sz val="10"/>
        <rFont val="Century Gothic"/>
        <family val="2"/>
      </rPr>
      <t>2</t>
    </r>
    <r>
      <rPr>
        <sz val="10"/>
        <rFont val="Century Gothic"/>
        <family val="2"/>
      </rPr>
      <t>.</t>
    </r>
  </si>
  <si>
    <t>$6,500.00 X M2. DE PANTALLA (se suman todas las pantallas) Y PUEDE ESTAR SUJETO AL AVALÚO DEL CONTRIBUYENTE APROBADO POR LA AUTORIDAD CATASTRAL MUNICIPAL.</t>
  </si>
  <si>
    <t>$8,500.00 X M2. DE PANTALLA (se suman todas las pantallas) Y PUEDE ESTAR SUJETO AL AVALÚO DEL CONTRIBUYENTE APROBADO POR LA AUTORIDAD CATASTRAL MUNICIPAL.</t>
  </si>
  <si>
    <t>Material de la estructura: Acero y tablillas electrónicas</t>
  </si>
  <si>
    <t>$30,000.00 X M2. DE PANTALLA ELECTRÓNICA Y PUEDE ESTAR SUJETO AL AVALÚO DEL CONTRIBUYENTE APROBADO POR LA AUTORIDAD CATASTRAL MUNICIPAL.</t>
  </si>
  <si>
    <t>Altura del pedestal: hasta 15 M.</t>
  </si>
  <si>
    <t>Diámetro exterior del pedestal: hasta 36"</t>
  </si>
  <si>
    <t>$15,000.00 X M2. DEL MURETE (independientemente del número de anuncios) Y PUEDE ESTAR SUJETO AL AVALÚO DEL CONTRIBUYENTE APROBADO POR LA AUTORIDAD CATASTRAL MUNICIPAL.</t>
  </si>
  <si>
    <t>Materiales constructivos: Acero, Madera, Pétreos o Mixto.</t>
  </si>
  <si>
    <t>SUJETO A VALUACIÓN POR PRECIOS UNITARIOS Y PUEDE ESTAR SUJETO AL AVALÚO DEL CONTRIBUYENTE APROBADO POR LA AUTORIDAD CATASTRAL MUNICIPAL.</t>
  </si>
  <si>
    <t>Superficie de la pantalla:</t>
  </si>
  <si>
    <t>Altura:</t>
  </si>
  <si>
    <t>Método de anclaje:</t>
  </si>
  <si>
    <t>ESTRUCTURAS AUTOSOPORTADAS A BASE DE CIMENTACIÓN Y EL PROPIO DISEÑO DEL ELEMENTO. ESTRUCTURAS QUE SUELEN ESTAR COMPUESTAS POR PERFILES O ÁNGULOS DE ACERO UNIDOS POR TORNILLOS, PERNOS, REMACHES O SOLDADURA. LA ALTURA ES VARIABLE Y ESTÁ EN FUNCIÓN DEL SUMINISTRO DEL BUEN FUNCIONAMIENTO REQUERIDO. SE INSTALAN EN TERRENOS URBANOS, SUBURBANOS Y/O RÚSTICOS.</t>
  </si>
  <si>
    <t>Altura (M.): hasta 20 M. y Sección variable de hasta 15 M. por lado</t>
  </si>
  <si>
    <t>$25,000.00 X ML. Y PUEDE ESTAR SUJETO AL AVALÚO DEL CONTRIBUYENTE APROBADO POR LA AUTORIDAD CATASTRAL MUNICIPAL.</t>
  </si>
  <si>
    <t>Perfiles de acero utilizados y medidas: piramidales, cuadrangulares, triangulares</t>
  </si>
  <si>
    <t>Tipo de material de la estructura (metálico/pétreos)</t>
  </si>
  <si>
    <t>Tipo de unión: pernos, remaches, tornillos, soldadura, otro)</t>
  </si>
  <si>
    <t>Peso (Kg.): Hasta 10 Tons.</t>
  </si>
  <si>
    <t>ESTRUCTURAS LIGERAS ARRIOSTRADAS O ATIRANTADAS A BASE DE CABLES O VARILLAS. USUALMENTE SE INSTALAN EN CONSTRUCCIONES YA EXISTENTES, LO CUAL INDICA QUE NO TRANSMITE UNA CARGA MUY GRANDE, O BIEN, SE INSTALAN SOBRE EL SUELO. LA BASE DE LA ESTRUCTURA TRANSMITE ESFUERZOS DE COMPRESIÓN Y LOS ARRIOSTRES O TIRANTES TRANSMITEN ESFUERZOS DE TENSIÓN.</t>
  </si>
  <si>
    <t>Altura (M.): hasta 20 M. y Sección variable de hasta 0.5 M. por lado</t>
  </si>
  <si>
    <t>$3,500.00 X ML. Y PUEDE ESTAR SUJETO AL AVALÚO DEL CONTRIBUYENTE APROBADO POR LA AUTORIDAD CATASTRAL MUNICIPAL.</t>
  </si>
  <si>
    <t>Perfiles de acero utilizados y medidas: Piramidales, cuadrangulares, triangulares</t>
  </si>
  <si>
    <t>Peso (Kg.): Hasta 500 Kgs.</t>
  </si>
  <si>
    <t>ESTRUCTURAS ESBELTAS Y ESTÉTICAS QUE ARMONIZAN CON EL ENTORNO URBANO. SE UBICAN SOBRE EL SUELO. OCUPAN POCO ESPACIO. USUALMENTE SE PINTAN O RECUBREN POR RAZONES ESTÉTICAS. SE AUTOSOPORTAN EN BASE A UNA BUENA CIMENTACIÓN.</t>
  </si>
  <si>
    <t>Altura (M.): hasta 40 M. y Diámetro variable de hasta 0.8 M.</t>
  </si>
  <si>
    <t>$17,500.00 X ML. Y PUEDE ESTAR SUJETO AL AVALÚO DEL CONTRIBUYENTE APROBADO POR LA AUTORIDAD CATASTRAL MUNICIPAL.</t>
  </si>
  <si>
    <t>Perfiles de acero utilizados y medidas</t>
  </si>
  <si>
    <t>Peso (Kg.): Hasta 2 Tons.</t>
  </si>
  <si>
    <t xml:space="preserve">OTRAS CON CARACTERÍSTICAS ATÍPICAS
</t>
  </si>
  <si>
    <t>Altura (M.)</t>
  </si>
  <si>
    <t>VALUACIÓN POR PRECIOS UNITARIOS Y PUEDE ESTAR SUJETO AL AVALÚO DEL CONTRIBUYENTE APROBADO POR LA AUTORIDAD CATASTRAL MUNICIPAL.</t>
  </si>
  <si>
    <t>Peso (Kg.)</t>
  </si>
  <si>
    <t>FACTOR DE DEMÉRITO PARA TERRENOS CON SUPERFICIE QUE EXCEDE DEL LOTE TIPO</t>
  </si>
  <si>
    <t xml:space="preserve">FACTOR DE DEMÉRITO PARA TERRENOS INMERSOS EN LA MANCHA URBANA, CON SUPERFICIES </t>
  </si>
  <si>
    <t>MAYORES A LA DEL LOTE TIPO Y CON REFERENCIA DE VALOR AL DE LA ZONA CORRESPONDIENTE.</t>
  </si>
  <si>
    <t xml:space="preserve"> SUPERFICIE DESDE (M2)</t>
  </si>
  <si>
    <t>HASTA SUPERFICIE DE (M2)</t>
  </si>
  <si>
    <t>MAYORES A LA DEL LOTE TIPO Y CON REFERENCIA DE VALOR AL DE LA ZONA CORRESPONDIENTE,</t>
  </si>
  <si>
    <t>EN POBLACIONES CERCANAS Y DIFERENTES A LA CABECERA MUNICIPAL.</t>
  </si>
  <si>
    <t>MAYORES A LA DEL LOTE TIPO Y CON USO DE SUELO AGRÍCOLA.</t>
  </si>
  <si>
    <t>10.000.01</t>
  </si>
  <si>
    <t>CLASIFICACÍON</t>
  </si>
  <si>
    <t xml:space="preserve">VALOR INICIAL </t>
  </si>
  <si>
    <t>ZONA</t>
  </si>
  <si>
    <t>No.1</t>
  </si>
  <si>
    <t>TABLA DE OBRAS EN PROCESO</t>
  </si>
  <si>
    <t>CONCEPTO</t>
  </si>
  <si>
    <t>INICIO</t>
  </si>
  <si>
    <t>TERMINADO</t>
  </si>
  <si>
    <t>ZANJEO</t>
  </si>
  <si>
    <t>CIMIENTOS</t>
  </si>
  <si>
    <t>MUROS</t>
  </si>
  <si>
    <t>CASTILLOS Y CERRAMIENTOS</t>
  </si>
  <si>
    <t>LOSA O TECHUMBRE</t>
  </si>
  <si>
    <t>IMPERMEABILIZACIÓN</t>
  </si>
  <si>
    <t>PISO CERÁMICO HERRERÍA</t>
  </si>
  <si>
    <t>HERRERÍA</t>
  </si>
  <si>
    <t>ENJARRE</t>
  </si>
  <si>
    <t>YESO</t>
  </si>
  <si>
    <t>FACHADA</t>
  </si>
  <si>
    <t>PINTURA</t>
  </si>
  <si>
    <t>PUERTAS, APARATOS Y LIMPIEZA FINAL</t>
  </si>
  <si>
    <t>NOTA: EL % de Avance de Obra en otros niveles, se tomará por separado en base a la tabla anterior.</t>
  </si>
  <si>
    <t xml:space="preserve">   TABLAS DE DEPRECIACIÓN MÉTODO DE ROSS</t>
  </si>
  <si>
    <t xml:space="preserve">        Factor de Depreciación Método: ROSS               </t>
  </si>
  <si>
    <t>EDAD</t>
  </si>
  <si>
    <t>NOTA: En ningún caso, para la valuación catastral de terrenos, construcciones e instalaciones especiales, los factores de demérito serán mayores al 50%.</t>
  </si>
  <si>
    <t xml:space="preserve">      </t>
  </si>
  <si>
    <t>Vida útil:</t>
  </si>
  <si>
    <t>ESTADO DE CONSERVACIÓN</t>
  </si>
  <si>
    <t>EDAD DEL INMUEBLE</t>
  </si>
  <si>
    <t>Nuevo</t>
  </si>
  <si>
    <t>Bueno</t>
  </si>
  <si>
    <t>Regular</t>
  </si>
  <si>
    <t>Regular medio</t>
  </si>
  <si>
    <t>En Desecho</t>
  </si>
  <si>
    <t>Clasificación</t>
  </si>
  <si>
    <t>Calidad</t>
  </si>
  <si>
    <t>Constante</t>
  </si>
  <si>
    <t>Tipo de propiedad</t>
  </si>
  <si>
    <t>VALORES UNITARIOS POR HECTÁREA</t>
  </si>
  <si>
    <t>PARA SUELO RÚSTICO ($/HA)</t>
  </si>
  <si>
    <t>Clave de Valuación</t>
  </si>
  <si>
    <t>Tipo de Propiedad</t>
  </si>
  <si>
    <t>Factor</t>
  </si>
  <si>
    <t>Valor Unitario ($/HA)</t>
  </si>
  <si>
    <t>RIEGO POR GRAVEDAD</t>
  </si>
  <si>
    <t>PRIVADA</t>
  </si>
  <si>
    <t>RIEGO POR BOMBEO</t>
  </si>
  <si>
    <t>FRUTALES EN FORMACIÓN</t>
  </si>
  <si>
    <t>FRUTALES EN PRODUCCIÓN</t>
  </si>
  <si>
    <t>TEMPORAL</t>
  </si>
  <si>
    <t>PASTAL</t>
  </si>
  <si>
    <t>FORESTAL</t>
  </si>
  <si>
    <t>EJIDAL</t>
  </si>
  <si>
    <t>CLASIFICACIÓN</t>
  </si>
  <si>
    <t>VALOR</t>
  </si>
  <si>
    <t xml:space="preserve">Suelo dentro de las áreas de influencia definidas como huellas de la exploración previa y explotación como: despalmes, desmontes, tajos, caminos, accesos, excavaciones, terraplenes, jales, presas y tepetates, en terrenos fuera de las poblaciones y zonas serranas montañosas. </t>
  </si>
  <si>
    <t>Ha.</t>
  </si>
  <si>
    <t>Suelo dentro de las áreas de influencia definidas como huellas de la exploración previa y explotación como: despalmes, desmontes, tajos, caminos, accesos, excavaciones, terraplenes, jales, presas y tepetates, colindantes a las poblaciones en zonas urbanas.</t>
  </si>
  <si>
    <t>Suelo dentro de las áreas de influencia definidas como huellas de la exploración previa y explotación como: despalmes, desmontes, tajos, caminos, accesos, excavaciones, terraplenes, jales, presas y tepetates, inmersas en las áreas urbanas de poblaciones</t>
  </si>
  <si>
    <t>Suelo ocupado por todo tipo de construcciones fuera del área principal de influencia de exploración y explotación, destinada al servicio directo de la minería.</t>
  </si>
  <si>
    <t>Suelo ocupado por todo tipo de construcciones colindante del área principal de influencia de exploración y explotación, destinada al servicio directo de la minería.</t>
  </si>
  <si>
    <t>$1,316,62</t>
  </si>
  <si>
    <t>*  Nota: Estos valores se estimarán de acuerdo a las condiciones que prevalezcan en cada uno de los Municipios.</t>
  </si>
  <si>
    <t>Fraccionamiento Villas Rincón del Sol</t>
  </si>
  <si>
    <t>Fraccionamiento Las Lilas</t>
  </si>
  <si>
    <t>Fraccionamiento Praderas De San Antonio</t>
  </si>
  <si>
    <t>Fraccionamiento Vistas de San Guillermo, SOLAR DEL valle, del valle</t>
  </si>
  <si>
    <t>Fraccionamiento Los Correcaminos</t>
  </si>
  <si>
    <t>Fraccionamiento Punta Oriente II</t>
  </si>
  <si>
    <t>Fraccionamiento Punta Oriente III</t>
  </si>
  <si>
    <t>Fraccionamiento Laderas de San Guillermo II</t>
  </si>
  <si>
    <t>Fraccionamiento San José</t>
  </si>
  <si>
    <t>Fraccionamiento Laderas de San Guillermo III</t>
  </si>
  <si>
    <t>Fraccionamiento La Mora</t>
  </si>
  <si>
    <t>Fracc. Norte</t>
  </si>
  <si>
    <t>MUNICIPIO DE AQUILES SERDÁN</t>
  </si>
  <si>
    <t>6 O MÁS ESTRELLAS</t>
  </si>
  <si>
    <t>FACTOR DE DEMÉRITO</t>
  </si>
  <si>
    <t>NOTA :        EL FACTOR SE APLICA A CONSIDERACIÓN DE CADA MUNICIPIO SI ES IGUAL, MAYOR O MENOR A LA UNIDAD DE ACUERDO A LAS  CONDICIONES DEL MERCADO. DE ACUERDO A LA CALIDAD DE CADA CLASIFICACIÓN DE TIERRA, PARA COMPLEMENTAR CADA CLAVE DE VALUACIÓN RUSTICA, SE ASIGNAN LOS SIGUIENTES DÍGITOS:  (0) PROPIEDAD PRIVADA ,  (1) PROPIEDAD EJIDAL Y (2) PROPIEDAD COMUNAL. EJEMPLOS:                                                                        RIEGO POR GRAVEDAD PROPIEDAD DE PRIMERA CALIDAD                       1011                                                                                  RIEGO POR BOMBEO PROPIEDAD COMUNAL DE SEGUNDA CALIDAD      2221                                                                                                          PASTAL PROPIEDAD EJIDAL DE CUARTA CALIDAD                                         8141</t>
  </si>
  <si>
    <t>ESCALERA ELÉCTRICA</t>
  </si>
  <si>
    <t>PORTÓN ELÉCTRICO</t>
  </si>
  <si>
    <t>MALLA CICLÓNICA</t>
  </si>
  <si>
    <t>ADOQUÍN</t>
  </si>
  <si>
    <t xml:space="preserve">BÁSCULAS </t>
  </si>
  <si>
    <t>GRADAS METÁLICAS</t>
  </si>
  <si>
    <t>CALEFACCIÓN (COMERCIAL)</t>
  </si>
  <si>
    <t>CALEFACCIÓN (HABITACIONAL)</t>
  </si>
  <si>
    <t>CARPA LONA AHULADA CON ESTRUCTURA METÁLICA</t>
  </si>
  <si>
    <t>CORTINA METÁLICA</t>
  </si>
  <si>
    <t>CREMATORIO ECONÓMICO</t>
  </si>
  <si>
    <t>CUARTOS FRÍOS (40% DE INCREMENTO c/2 PUERTAS ADICIONALES)</t>
  </si>
  <si>
    <t xml:space="preserve">FUENTES PARA JARDÍN        </t>
  </si>
  <si>
    <t>GÁRGOLAS</t>
  </si>
  <si>
    <t>GENERADORES ELÉCTRICOS</t>
  </si>
  <si>
    <t>HIDRONEUMÁTICO</t>
  </si>
  <si>
    <t xml:space="preserve">MUROS DE CONTENCIÓN DE CONCRETO ARMADO </t>
  </si>
  <si>
    <t>MUROS DE CONTENCIÓN DE PIEDRA</t>
  </si>
  <si>
    <t>PLANCHA DE CONCRETO HIDRÁULICO DE 21CM HASTA 40CM DE ESPESOR</t>
  </si>
  <si>
    <t>PLANCHA DE CONCRETO HIDRÁULICO DE 41 CM HASTA 60CM DE ESPESOR</t>
  </si>
  <si>
    <t>PLANCHA DE CONCRETO HIDRÁULICO DE 61 CM HASTA 80CM DE ESPESOR</t>
  </si>
  <si>
    <t>PLANCHA DE CONCRETO HIDRÁULICO DE 81 CM HASTA 100CM DE ESPESOR</t>
  </si>
  <si>
    <t>PLANCHA DE CONCRETO HIDRÁULICO HASTA 20CM DE ESPESOR</t>
  </si>
  <si>
    <t>PÉRGOLAS MADERAS</t>
  </si>
  <si>
    <t>PÉRGOLAS METÁLICAS</t>
  </si>
  <si>
    <t>PÉRGOLAS PETREOS</t>
  </si>
  <si>
    <t xml:space="preserve">SILO METÁLICO     </t>
  </si>
  <si>
    <t>SUBESTACIÓN ELÉCTRICA INDUSTRIAL</t>
  </si>
  <si>
    <t>SUBESTACIÓN ELÉCTRICA COMERCIAL</t>
  </si>
  <si>
    <t>SUBESTACIÓN ELÉCTRICA HABITACIONAL</t>
  </si>
  <si>
    <t>TANQUE ACERO AL CARBÓN HASTA 100,000 LT</t>
  </si>
  <si>
    <t>TEJABÁN ACRÍLICO</t>
  </si>
  <si>
    <t>DESCRIPCIÓN</t>
  </si>
  <si>
    <t xml:space="preserve">TABLA DE INSTALACIONES ESPECIALES Y OBRAS COMPLEMENTARIAS </t>
  </si>
  <si>
    <t>ZONAS URBANAS HOMOGÉNEAS DE VALOR</t>
  </si>
  <si>
    <t>VALORES UNITARIOS DE REPOSICIÓN NUEVO  
PARA CONSTRUCCIÓN ($/M2)</t>
  </si>
  <si>
    <t>LAMBRINES</t>
  </si>
  <si>
    <t>Y MÁS</t>
  </si>
  <si>
    <t>NOTA :     EL FACTOR SE APLICA A CONSIDERACIÓN DE CADA MUNICIPIO SI ES IGUAL, MAYOR O MENOR A LA UNIDAD DE ACUERDO A LAS  CONDICIONES DEL MERCADO.  DE ACUERDO A LA CALIDAD DE CADA CLASIFICACIÓN DE TIERRA, PARA COMPLEMENTAR CADA CLAVE DE VALUACIÓN RUSTICA, SE ASIGNAN LOS SIGUIENTES DÍGITOS:  (0) PROPIEDAD PRIVADA ,  (1) PROPIEDAD EJIDAL Y (2) PROPIEDAD COMUNAL. 
 EJEMPLOS:   RIEGO POR GRAVEDAD PROPIEDAD DE PRIMERA CALIDAD                    1011                                                                                                                                                                    RIEGO POR BOMBEO PROPIEDAD COMUNAL DE SEGUNDA CALIDAD                          2221                                                                                                           PASTAL PROPIEDAD EJIDAL DE CUARTA CALIDAD                                                        8141</t>
  </si>
  <si>
    <t>Suelo rústico dentro del perímetro del denuncio minero</t>
  </si>
  <si>
    <t>SERA EL 10% SEGÚN LA PROPIA TIPOLOGÍA CONSTRUCTIVA DEL CASO</t>
  </si>
  <si>
    <t>SERA EL 10% SEGÚN LA TIPOLOGÍA CONSTRUCTIVA DEL CASO</t>
  </si>
  <si>
    <t>PLANTA GENERADORA ELÉCTRICA DIESEL</t>
  </si>
  <si>
    <t>CUARTO DE TRATAMIENTO TÉRMICO</t>
  </si>
  <si>
    <t>CIRCUITO CERRADO   (POR CÁMARA)</t>
  </si>
  <si>
    <t>CERCO POSTE CONCRETO/ METÁLICO</t>
  </si>
  <si>
    <t>BÁSCULA CAMIONERA</t>
  </si>
  <si>
    <t>BÁSCULA PARA VEHÍCULOS CARGA LIGERA</t>
  </si>
  <si>
    <t>ÁRBOLES</t>
  </si>
  <si>
    <t>JACUZZI</t>
  </si>
  <si>
    <t>SUBESTACIÓN ELÉCTRICA</t>
  </si>
  <si>
    <t>Rep. Sencillas</t>
  </si>
  <si>
    <t>Rep. Medias</t>
  </si>
  <si>
    <t>Rep. Importantes</t>
  </si>
  <si>
    <t>Rep. Completas</t>
  </si>
  <si>
    <t>GRÚA VIAJERA</t>
  </si>
  <si>
    <t>PÁNELES SOLARES</t>
  </si>
  <si>
    <t>PÁNELES SOLARES (GRANJA SOLAR)</t>
  </si>
  <si>
    <t>PÓRTICO COMERCIAL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</si>
</sst>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0.000"/>
    <numFmt numFmtId="166" formatCode="0.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vertAlign val="superscript"/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10"/>
      <color rgb="FF800000"/>
      <name val="Century Gothic"/>
      <family val="2"/>
    </font>
    <font>
      <vertAlign val="superscript"/>
      <sz val="10"/>
      <name val="Century Gothic"/>
      <family val="2"/>
    </font>
    <font>
      <sz val="20"/>
      <name val="Arial Black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9"/>
      <name val="Century Gothic"/>
      <family val="2"/>
    </font>
    <font>
      <b/>
      <sz val="8"/>
      <name val="Century Gothic"/>
      <family val="2"/>
    </font>
    <font>
      <sz val="9"/>
      <color rgb="FF000000"/>
      <name val="Century Gothic"/>
      <family val="2"/>
    </font>
    <font>
      <b/>
      <sz val="11"/>
      <color rgb="FF000000"/>
      <name val="Calibri"/>
      <family val="2"/>
      <scheme val="minor"/>
    </font>
    <font>
      <sz val="9"/>
      <name val="Century Gothic"/>
      <family val="2"/>
    </font>
    <font>
      <sz val="11"/>
      <color theme="1"/>
      <name val="Century Gothic"/>
      <family val="2"/>
    </font>
    <font>
      <sz val="8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5" fillId="0" borderId="0"/>
    <xf numFmtId="44" fontId="1" fillId="0" borderId="0" applyFont="0" applyFill="0" applyBorder="0" applyAlignment="0" applyProtection="0"/>
  </cellStyleXfs>
  <cellXfs count="33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0" fillId="2" borderId="0" xfId="0" applyFill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10" fillId="0" borderId="0" xfId="0" applyFont="1" applyAlignment="1">
      <alignment horizontal="center"/>
    </xf>
    <xf numFmtId="0" fontId="10" fillId="0" borderId="0" xfId="0" applyFont="1"/>
    <xf numFmtId="0" fontId="13" fillId="3" borderId="0" xfId="0" applyFont="1" applyFill="1" applyAlignment="1">
      <alignment vertical="center" shrinkToFit="1"/>
    </xf>
    <xf numFmtId="0" fontId="14" fillId="0" borderId="0" xfId="0" applyFont="1" applyAlignment="1">
      <alignment vertical="center" wrapText="1"/>
    </xf>
    <xf numFmtId="0" fontId="2" fillId="0" borderId="28" xfId="0" applyFont="1" applyBorder="1"/>
    <xf numFmtId="0" fontId="0" fillId="0" borderId="28" xfId="0" applyFont="1" applyBorder="1"/>
    <xf numFmtId="0" fontId="0" fillId="0" borderId="28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10" fillId="0" borderId="28" xfId="2" applyFont="1" applyBorder="1" applyAlignment="1">
      <alignment horizontal="center" vertical="center"/>
    </xf>
    <xf numFmtId="166" fontId="10" fillId="0" borderId="28" xfId="2" applyNumberFormat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8" xfId="0" applyFont="1" applyBorder="1" applyAlignment="1">
      <alignment vertical="center"/>
    </xf>
    <xf numFmtId="0" fontId="4" fillId="0" borderId="28" xfId="0" applyFont="1" applyBorder="1" applyAlignment="1">
      <alignment horizontal="right" vertical="center"/>
    </xf>
    <xf numFmtId="0" fontId="4" fillId="0" borderId="28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vertical="center" wrapText="1"/>
    </xf>
    <xf numFmtId="0" fontId="3" fillId="0" borderId="28" xfId="0" applyFont="1" applyBorder="1" applyAlignment="1">
      <alignment horizontal="center" vertical="center" wrapText="1"/>
    </xf>
    <xf numFmtId="44" fontId="4" fillId="0" borderId="28" xfId="3" applyFont="1" applyBorder="1" applyAlignment="1">
      <alignment horizontal="center" vertical="center"/>
    </xf>
    <xf numFmtId="44" fontId="0" fillId="0" borderId="0" xfId="3" applyFont="1" applyBorder="1"/>
    <xf numFmtId="44" fontId="0" fillId="0" borderId="0" xfId="3" applyFont="1"/>
    <xf numFmtId="44" fontId="5" fillId="0" borderId="1" xfId="3" applyFont="1" applyBorder="1" applyAlignment="1">
      <alignment horizontal="center" vertical="center"/>
    </xf>
    <xf numFmtId="44" fontId="4" fillId="0" borderId="28" xfId="3" applyNumberFormat="1" applyFont="1" applyBorder="1" applyAlignment="1">
      <alignment horizontal="center" vertical="center"/>
    </xf>
    <xf numFmtId="44" fontId="3" fillId="0" borderId="28" xfId="3" applyFont="1" applyBorder="1" applyAlignment="1">
      <alignment horizontal="center" vertical="center"/>
    </xf>
    <xf numFmtId="44" fontId="8" fillId="0" borderId="28" xfId="3" applyFont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textRotation="90" wrapText="1"/>
    </xf>
    <xf numFmtId="0" fontId="10" fillId="2" borderId="28" xfId="0" applyFont="1" applyFill="1" applyBorder="1" applyAlignment="1">
      <alignment horizontal="center" vertical="center" wrapText="1"/>
    </xf>
    <xf numFmtId="0" fontId="9" fillId="3" borderId="0" xfId="0" applyFont="1" applyFill="1"/>
    <xf numFmtId="0" fontId="9" fillId="3" borderId="0" xfId="0" applyFont="1" applyFill="1" applyAlignment="1">
      <alignment horizontal="center"/>
    </xf>
    <xf numFmtId="0" fontId="9" fillId="2" borderId="0" xfId="0" applyFont="1" applyFill="1"/>
    <xf numFmtId="0" fontId="0" fillId="0" borderId="28" xfId="0" applyFont="1" applyBorder="1" applyAlignment="1">
      <alignment horizontal="center" vertical="center" wrapText="1"/>
    </xf>
    <xf numFmtId="10" fontId="3" fillId="0" borderId="28" xfId="0" applyNumberFormat="1" applyFont="1" applyBorder="1" applyAlignment="1">
      <alignment horizontal="right" vertical="center"/>
    </xf>
    <xf numFmtId="0" fontId="3" fillId="0" borderId="28" xfId="0" applyFont="1" applyBorder="1" applyAlignment="1">
      <alignment horizontal="right" vertical="center"/>
    </xf>
    <xf numFmtId="0" fontId="3" fillId="0" borderId="30" xfId="0" applyFont="1" applyBorder="1" applyAlignment="1">
      <alignment vertical="center"/>
    </xf>
    <xf numFmtId="10" fontId="3" fillId="0" borderId="30" xfId="0" applyNumberFormat="1" applyFont="1" applyBorder="1" applyAlignment="1">
      <alignment horizontal="right" vertical="center"/>
    </xf>
    <xf numFmtId="0" fontId="3" fillId="0" borderId="30" xfId="0" applyFont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right" vertical="center"/>
    </xf>
    <xf numFmtId="0" fontId="3" fillId="0" borderId="30" xfId="0" applyFont="1" applyBorder="1" applyAlignment="1">
      <alignment horizontal="center" vertical="center"/>
    </xf>
    <xf numFmtId="0" fontId="9" fillId="0" borderId="30" xfId="2" applyFont="1" applyBorder="1"/>
    <xf numFmtId="0" fontId="9" fillId="0" borderId="30" xfId="2" applyFont="1" applyBorder="1" applyAlignment="1">
      <alignment horizontal="center"/>
    </xf>
    <xf numFmtId="0" fontId="20" fillId="0" borderId="28" xfId="2" applyFont="1" applyBorder="1" applyAlignment="1">
      <alignment horizontal="center" vertical="center"/>
    </xf>
    <xf numFmtId="0" fontId="0" fillId="0" borderId="0" xfId="0" applyFont="1"/>
    <xf numFmtId="0" fontId="18" fillId="0" borderId="28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44" fontId="6" fillId="0" borderId="1" xfId="3" applyFont="1" applyBorder="1" applyAlignment="1">
      <alignment horizontal="center" vertical="center" wrapText="1"/>
    </xf>
    <xf numFmtId="44" fontId="18" fillId="0" borderId="30" xfId="3" applyFont="1" applyBorder="1" applyAlignment="1">
      <alignment horizontal="right" vertical="center"/>
    </xf>
    <xf numFmtId="44" fontId="18" fillId="0" borderId="28" xfId="3" applyFont="1" applyBorder="1" applyAlignment="1">
      <alignment horizontal="right" vertical="center"/>
    </xf>
    <xf numFmtId="0" fontId="0" fillId="0" borderId="20" xfId="0" applyBorder="1"/>
    <xf numFmtId="0" fontId="0" fillId="0" borderId="21" xfId="0" applyBorder="1"/>
    <xf numFmtId="0" fontId="0" fillId="0" borderId="23" xfId="0" applyBorder="1"/>
    <xf numFmtId="0" fontId="4" fillId="0" borderId="25" xfId="0" applyFont="1" applyBorder="1" applyAlignment="1">
      <alignment vertical="top" wrapText="1"/>
    </xf>
    <xf numFmtId="0" fontId="4" fillId="0" borderId="30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4" fillId="0" borderId="30" xfId="0" applyFont="1" applyBorder="1" applyAlignment="1">
      <alignment vertical="center"/>
    </xf>
    <xf numFmtId="44" fontId="4" fillId="0" borderId="30" xfId="3" applyFont="1" applyBorder="1" applyAlignment="1">
      <alignment horizontal="right" vertical="center"/>
    </xf>
    <xf numFmtId="44" fontId="4" fillId="0" borderId="28" xfId="3" applyFont="1" applyBorder="1" applyAlignment="1">
      <alignment horizontal="right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textRotation="90" wrapText="1"/>
    </xf>
    <xf numFmtId="0" fontId="4" fillId="0" borderId="28" xfId="0" applyFont="1" applyBorder="1" applyAlignment="1">
      <alignment vertical="center"/>
    </xf>
    <xf numFmtId="0" fontId="10" fillId="2" borderId="28" xfId="0" applyFont="1" applyFill="1" applyBorder="1" applyAlignment="1">
      <alignment horizontal="center" vertical="center" wrapText="1"/>
    </xf>
    <xf numFmtId="44" fontId="4" fillId="0" borderId="28" xfId="3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textRotation="90"/>
    </xf>
    <xf numFmtId="0" fontId="5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44" fontId="3" fillId="0" borderId="30" xfId="3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4" fontId="6" fillId="2" borderId="2" xfId="3" applyFont="1" applyFill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24" xfId="2" applyFont="1" applyBorder="1" applyAlignment="1">
      <alignment horizontal="center" vertical="center"/>
    </xf>
    <xf numFmtId="0" fontId="17" fillId="0" borderId="30" xfId="2" applyFont="1" applyBorder="1" applyAlignment="1">
      <alignment horizontal="center" vertical="center" wrapText="1"/>
    </xf>
    <xf numFmtId="165" fontId="17" fillId="0" borderId="30" xfId="2" applyNumberFormat="1" applyFont="1" applyBorder="1" applyAlignment="1">
      <alignment horizontal="center" vertical="center" wrapText="1"/>
    </xf>
    <xf numFmtId="0" fontId="9" fillId="0" borderId="14" xfId="2" applyFont="1" applyBorder="1"/>
    <xf numFmtId="0" fontId="10" fillId="0" borderId="15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justify" vertical="center" wrapText="1"/>
    </xf>
    <xf numFmtId="0" fontId="4" fillId="0" borderId="28" xfId="0" applyFont="1" applyBorder="1" applyAlignment="1">
      <alignment horizontal="justify" vertical="center" wrapText="1"/>
    </xf>
    <xf numFmtId="0" fontId="2" fillId="2" borderId="14" xfId="0" applyFont="1" applyFill="1" applyBorder="1" applyAlignment="1">
      <alignment horizontal="center" vertical="center"/>
    </xf>
    <xf numFmtId="44" fontId="19" fillId="2" borderId="2" xfId="3" applyFont="1" applyFill="1" applyBorder="1" applyAlignment="1">
      <alignment horizontal="center" vertical="center"/>
    </xf>
    <xf numFmtId="44" fontId="4" fillId="0" borderId="30" xfId="3" applyFont="1" applyBorder="1" applyAlignment="1">
      <alignment horizontal="center" vertical="center"/>
    </xf>
    <xf numFmtId="44" fontId="0" fillId="0" borderId="22" xfId="3" applyFont="1" applyBorder="1"/>
    <xf numFmtId="44" fontId="8" fillId="0" borderId="28" xfId="3" applyFont="1" applyBorder="1" applyAlignment="1">
      <alignment horizontal="center" wrapText="1"/>
    </xf>
    <xf numFmtId="0" fontId="5" fillId="2" borderId="28" xfId="0" applyFont="1" applyFill="1" applyBorder="1" applyAlignment="1">
      <alignment horizontal="right" textRotation="90" wrapText="1"/>
    </xf>
    <xf numFmtId="0" fontId="22" fillId="0" borderId="28" xfId="2" applyFont="1" applyBorder="1"/>
    <xf numFmtId="166" fontId="20" fillId="0" borderId="28" xfId="2" applyNumberFormat="1" applyFont="1" applyBorder="1" applyAlignment="1">
      <alignment horizontal="centerContinuous"/>
    </xf>
    <xf numFmtId="0" fontId="20" fillId="0" borderId="28" xfId="2" applyFont="1" applyBorder="1" applyAlignment="1">
      <alignment horizontal="center"/>
    </xf>
    <xf numFmtId="2" fontId="20" fillId="0" borderId="28" xfId="2" applyNumberFormat="1" applyFont="1" applyBorder="1" applyAlignment="1">
      <alignment horizontal="center" wrapText="1"/>
    </xf>
    <xf numFmtId="165" fontId="20" fillId="0" borderId="28" xfId="2" applyNumberFormat="1" applyFont="1" applyBorder="1" applyAlignment="1">
      <alignment horizontal="center" wrapText="1"/>
    </xf>
    <xf numFmtId="0" fontId="4" fillId="0" borderId="28" xfId="0" applyFont="1" applyBorder="1" applyAlignment="1">
      <alignment horizontal="center" vertical="center"/>
    </xf>
    <xf numFmtId="44" fontId="4" fillId="0" borderId="28" xfId="3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44" fontId="4" fillId="0" borderId="28" xfId="3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44" fontId="4" fillId="0" borderId="31" xfId="3" applyFont="1" applyBorder="1" applyAlignment="1">
      <alignment horizontal="center" vertical="center" wrapText="1"/>
    </xf>
    <xf numFmtId="44" fontId="4" fillId="0" borderId="30" xfId="3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3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4" fontId="3" fillId="0" borderId="28" xfId="0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/>
    </xf>
    <xf numFmtId="8" fontId="0" fillId="0" borderId="28" xfId="0" applyNumberFormat="1" applyFont="1" applyBorder="1" applyAlignment="1">
      <alignment horizontal="center"/>
    </xf>
    <xf numFmtId="44" fontId="0" fillId="0" borderId="28" xfId="3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8" xfId="0" applyFont="1" applyBorder="1" applyAlignment="1">
      <alignment horizontal="center" vertical="center"/>
    </xf>
    <xf numFmtId="8" fontId="0" fillId="0" borderId="28" xfId="0" applyNumberFormat="1" applyFont="1" applyBorder="1" applyAlignment="1">
      <alignment horizontal="center" vertical="center"/>
    </xf>
    <xf numFmtId="44" fontId="0" fillId="0" borderId="28" xfId="3" applyFont="1" applyBorder="1" applyAlignment="1">
      <alignment horizontal="center" vertical="center"/>
    </xf>
    <xf numFmtId="0" fontId="0" fillId="0" borderId="17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6" fillId="4" borderId="9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textRotation="90"/>
    </xf>
    <xf numFmtId="0" fontId="6" fillId="0" borderId="6" xfId="0" applyFont="1" applyBorder="1" applyAlignment="1">
      <alignment horizontal="center" vertical="center" textRotation="90"/>
    </xf>
    <xf numFmtId="0" fontId="6" fillId="0" borderId="33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textRotation="90"/>
    </xf>
    <xf numFmtId="0" fontId="6" fillId="0" borderId="6" xfId="0" applyFont="1" applyBorder="1" applyAlignment="1">
      <alignment horizontal="center" textRotation="90"/>
    </xf>
    <xf numFmtId="0" fontId="6" fillId="0" borderId="33" xfId="0" applyFont="1" applyBorder="1" applyAlignment="1">
      <alignment horizontal="center" textRotation="90"/>
    </xf>
    <xf numFmtId="0" fontId="6" fillId="0" borderId="1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0" fillId="0" borderId="20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4" fillId="0" borderId="20" xfId="0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>
      <alignment vertical="center" wrapText="1"/>
    </xf>
    <xf numFmtId="0" fontId="4" fillId="0" borderId="23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21" fillId="0" borderId="17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24" xfId="0" applyFont="1" applyBorder="1" applyAlignment="1">
      <alignment horizontal="left" vertical="top" wrapText="1"/>
    </xf>
    <xf numFmtId="0" fontId="4" fillId="0" borderId="25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21" fillId="0" borderId="12" xfId="0" applyFont="1" applyBorder="1" applyAlignment="1">
      <alignment vertical="top"/>
    </xf>
    <xf numFmtId="0" fontId="21" fillId="0" borderId="3" xfId="0" applyFont="1" applyBorder="1" applyAlignment="1">
      <alignment vertical="top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" xfId="0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8" xfId="0" applyFont="1" applyBorder="1" applyAlignment="1">
      <alignment horizontal="center" vertical="top"/>
    </xf>
    <xf numFmtId="0" fontId="9" fillId="2" borderId="20" xfId="1" applyFont="1" applyFill="1" applyBorder="1" applyAlignment="1">
      <alignment horizontal="center" vertical="center" wrapText="1"/>
    </xf>
    <xf numFmtId="0" fontId="9" fillId="2" borderId="21" xfId="1" applyFont="1" applyFill="1" applyBorder="1" applyAlignment="1">
      <alignment horizontal="center" vertical="center" wrapText="1"/>
    </xf>
    <xf numFmtId="0" fontId="9" fillId="2" borderId="22" xfId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164" fontId="10" fillId="2" borderId="28" xfId="0" applyNumberFormat="1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textRotation="90" wrapText="1"/>
    </xf>
    <xf numFmtId="0" fontId="3" fillId="2" borderId="31" xfId="0" applyFont="1" applyFill="1" applyBorder="1" applyAlignment="1">
      <alignment horizontal="center" vertical="center" textRotation="90" wrapText="1"/>
    </xf>
    <xf numFmtId="0" fontId="3" fillId="2" borderId="30" xfId="0" applyFont="1" applyFill="1" applyBorder="1" applyAlignment="1">
      <alignment horizontal="center" vertical="center" textRotation="90" wrapText="1"/>
    </xf>
    <xf numFmtId="0" fontId="10" fillId="2" borderId="20" xfId="0" applyFont="1" applyFill="1" applyBorder="1" applyAlignment="1">
      <alignment horizontal="justify" vertical="center" wrapText="1"/>
    </xf>
    <xf numFmtId="0" fontId="10" fillId="2" borderId="21" xfId="0" applyFont="1" applyFill="1" applyBorder="1" applyAlignment="1">
      <alignment horizontal="justify" vertical="center" wrapText="1"/>
    </xf>
    <xf numFmtId="0" fontId="10" fillId="2" borderId="22" xfId="0" applyFont="1" applyFill="1" applyBorder="1" applyAlignment="1">
      <alignment horizontal="justify" vertical="center" wrapText="1"/>
    </xf>
    <xf numFmtId="0" fontId="10" fillId="2" borderId="23" xfId="0" applyFont="1" applyFill="1" applyBorder="1" applyAlignment="1">
      <alignment horizontal="justify" vertical="center" wrapText="1"/>
    </xf>
    <xf numFmtId="0" fontId="10" fillId="2" borderId="0" xfId="0" applyFont="1" applyFill="1" applyAlignment="1">
      <alignment horizontal="justify" vertical="center" wrapText="1"/>
    </xf>
    <xf numFmtId="0" fontId="10" fillId="2" borderId="24" xfId="0" applyFont="1" applyFill="1" applyBorder="1" applyAlignment="1">
      <alignment horizontal="justify" vertical="center" wrapText="1"/>
    </xf>
    <xf numFmtId="0" fontId="10" fillId="2" borderId="25" xfId="0" applyFont="1" applyFill="1" applyBorder="1" applyAlignment="1">
      <alignment horizontal="justify" vertical="center" wrapText="1"/>
    </xf>
    <xf numFmtId="0" fontId="10" fillId="2" borderId="26" xfId="0" applyFont="1" applyFill="1" applyBorder="1" applyAlignment="1">
      <alignment horizontal="justify" vertical="center" wrapText="1"/>
    </xf>
    <xf numFmtId="0" fontId="10" fillId="2" borderId="27" xfId="0" applyFont="1" applyFill="1" applyBorder="1" applyAlignment="1">
      <alignment horizontal="justify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justify" vertical="top" wrapText="1"/>
    </xf>
    <xf numFmtId="0" fontId="10" fillId="2" borderId="21" xfId="0" applyFont="1" applyFill="1" applyBorder="1" applyAlignment="1">
      <alignment horizontal="justify" vertical="top" wrapText="1"/>
    </xf>
    <xf numFmtId="0" fontId="10" fillId="2" borderId="22" xfId="0" applyFont="1" applyFill="1" applyBorder="1" applyAlignment="1">
      <alignment horizontal="justify" vertical="top" wrapText="1"/>
    </xf>
    <xf numFmtId="0" fontId="10" fillId="2" borderId="23" xfId="0" applyFont="1" applyFill="1" applyBorder="1" applyAlignment="1">
      <alignment horizontal="justify" vertical="top" wrapText="1"/>
    </xf>
    <xf numFmtId="0" fontId="10" fillId="2" borderId="0" xfId="0" applyFont="1" applyFill="1" applyAlignment="1">
      <alignment horizontal="justify" vertical="top" wrapText="1"/>
    </xf>
    <xf numFmtId="0" fontId="10" fillId="2" borderId="24" xfId="0" applyFont="1" applyFill="1" applyBorder="1" applyAlignment="1">
      <alignment horizontal="justify" vertical="top" wrapText="1"/>
    </xf>
    <xf numFmtId="0" fontId="10" fillId="2" borderId="25" xfId="0" applyFont="1" applyFill="1" applyBorder="1" applyAlignment="1">
      <alignment horizontal="justify" vertical="top" wrapText="1"/>
    </xf>
    <xf numFmtId="0" fontId="10" fillId="2" borderId="26" xfId="0" applyFont="1" applyFill="1" applyBorder="1" applyAlignment="1">
      <alignment horizontal="justify" vertical="top" wrapText="1"/>
    </xf>
    <xf numFmtId="0" fontId="10" fillId="2" borderId="27" xfId="0" applyFont="1" applyFill="1" applyBorder="1" applyAlignment="1">
      <alignment horizontal="justify" vertical="top" wrapText="1"/>
    </xf>
    <xf numFmtId="0" fontId="10" fillId="2" borderId="28" xfId="0" applyFont="1" applyFill="1" applyBorder="1" applyAlignment="1">
      <alignment horizontal="center" vertical="center" wrapText="1"/>
    </xf>
    <xf numFmtId="164" fontId="10" fillId="2" borderId="29" xfId="0" applyNumberFormat="1" applyFont="1" applyFill="1" applyBorder="1" applyAlignment="1">
      <alignment horizontal="center" vertical="center" wrapText="1"/>
    </xf>
    <xf numFmtId="164" fontId="10" fillId="2" borderId="31" xfId="0" applyNumberFormat="1" applyFont="1" applyFill="1" applyBorder="1" applyAlignment="1">
      <alignment horizontal="center" vertical="center" wrapText="1"/>
    </xf>
    <xf numFmtId="164" fontId="10" fillId="2" borderId="30" xfId="0" applyNumberFormat="1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justify" vertical="center" wrapText="1"/>
    </xf>
    <xf numFmtId="0" fontId="11" fillId="2" borderId="21" xfId="0" applyFont="1" applyFill="1" applyBorder="1" applyAlignment="1">
      <alignment horizontal="justify" vertical="center" wrapText="1"/>
    </xf>
    <xf numFmtId="0" fontId="11" fillId="2" borderId="22" xfId="0" applyFont="1" applyFill="1" applyBorder="1" applyAlignment="1">
      <alignment horizontal="justify" vertical="center" wrapText="1"/>
    </xf>
    <xf numFmtId="0" fontId="11" fillId="2" borderId="23" xfId="0" applyFont="1" applyFill="1" applyBorder="1" applyAlignment="1">
      <alignment horizontal="justify" vertical="center" wrapText="1"/>
    </xf>
    <xf numFmtId="0" fontId="11" fillId="2" borderId="0" xfId="0" applyFont="1" applyFill="1" applyBorder="1" applyAlignment="1">
      <alignment horizontal="justify" vertical="center" wrapText="1"/>
    </xf>
    <xf numFmtId="0" fontId="11" fillId="2" borderId="24" xfId="0" applyFont="1" applyFill="1" applyBorder="1" applyAlignment="1">
      <alignment horizontal="justify" vertical="center" wrapText="1"/>
    </xf>
    <xf numFmtId="0" fontId="11" fillId="2" borderId="25" xfId="0" applyFont="1" applyFill="1" applyBorder="1" applyAlignment="1">
      <alignment horizontal="justify" vertical="center" wrapText="1"/>
    </xf>
    <xf numFmtId="0" fontId="11" fillId="2" borderId="26" xfId="0" applyFont="1" applyFill="1" applyBorder="1" applyAlignment="1">
      <alignment horizontal="justify" vertical="center" wrapText="1"/>
    </xf>
    <xf numFmtId="0" fontId="11" fillId="2" borderId="27" xfId="0" applyFont="1" applyFill="1" applyBorder="1" applyAlignment="1">
      <alignment horizontal="justify"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top"/>
    </xf>
    <xf numFmtId="0" fontId="9" fillId="2" borderId="30" xfId="1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right" textRotation="90" wrapText="1"/>
    </xf>
    <xf numFmtId="0" fontId="5" fillId="2" borderId="30" xfId="0" applyFont="1" applyFill="1" applyBorder="1" applyAlignment="1">
      <alignment horizontal="right" textRotation="90" wrapText="1"/>
    </xf>
    <xf numFmtId="0" fontId="5" fillId="2" borderId="28" xfId="0" applyFont="1" applyFill="1" applyBorder="1" applyAlignment="1">
      <alignment horizontal="right" wrapText="1"/>
    </xf>
    <xf numFmtId="0" fontId="5" fillId="2" borderId="17" xfId="0" applyFont="1" applyFill="1" applyBorder="1" applyAlignment="1">
      <alignment horizontal="right" wrapText="1"/>
    </xf>
    <xf numFmtId="0" fontId="5" fillId="2" borderId="18" xfId="0" applyFont="1" applyFill="1" applyBorder="1" applyAlignment="1">
      <alignment horizontal="right" wrapText="1"/>
    </xf>
    <xf numFmtId="0" fontId="5" fillId="2" borderId="19" xfId="0" applyFont="1" applyFill="1" applyBorder="1" applyAlignment="1">
      <alignment horizontal="right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6" fillId="0" borderId="15" xfId="2" applyFont="1" applyBorder="1" applyAlignment="1">
      <alignment horizontal="center"/>
    </xf>
    <xf numFmtId="0" fontId="10" fillId="0" borderId="28" xfId="2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1" xfId="0" applyFont="1" applyBorder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9" fillId="0" borderId="3" xfId="0" applyFont="1" applyBorder="1" applyAlignment="1">
      <alignment horizontal="center" vertical="top"/>
    </xf>
    <xf numFmtId="0" fontId="16" fillId="0" borderId="23" xfId="2" applyFont="1" applyBorder="1" applyAlignment="1">
      <alignment horizontal="center" wrapText="1"/>
    </xf>
    <xf numFmtId="0" fontId="16" fillId="0" borderId="0" xfId="2" applyFont="1" applyBorder="1" applyAlignment="1">
      <alignment horizontal="center" wrapText="1"/>
    </xf>
    <xf numFmtId="0" fontId="16" fillId="0" borderId="24" xfId="2" applyFont="1" applyBorder="1" applyAlignment="1">
      <alignment horizontal="center" wrapText="1"/>
    </xf>
    <xf numFmtId="0" fontId="10" fillId="0" borderId="23" xfId="2" applyFont="1" applyBorder="1" applyAlignment="1">
      <alignment horizontal="center"/>
    </xf>
    <xf numFmtId="0" fontId="10" fillId="0" borderId="0" xfId="2" applyFont="1" applyBorder="1" applyAlignment="1">
      <alignment horizontal="center"/>
    </xf>
    <xf numFmtId="0" fontId="10" fillId="0" borderId="24" xfId="2" applyFont="1" applyBorder="1" applyAlignment="1">
      <alignment horizontal="center"/>
    </xf>
  </cellXfs>
  <cellStyles count="4">
    <cellStyle name="Moneda" xfId="3" builtinId="4"/>
    <cellStyle name="Normal" xfId="0" builtinId="0"/>
    <cellStyle name="Normal 2" xfId="2" xr:uid="{00000000-0005-0000-0000-000002000000}"/>
    <cellStyle name="Normal 3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3" Type="http://schemas.openxmlformats.org/officeDocument/2006/relationships/image" Target="../media/image8.jpeg"/><Relationship Id="rId21" Type="http://schemas.openxmlformats.org/officeDocument/2006/relationships/image" Target="../media/image26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20" Type="http://schemas.openxmlformats.org/officeDocument/2006/relationships/image" Target="../media/image25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24" Type="http://schemas.openxmlformats.org/officeDocument/2006/relationships/image" Target="../media/image29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23" Type="http://schemas.openxmlformats.org/officeDocument/2006/relationships/image" Target="../media/image28.jpeg"/><Relationship Id="rId10" Type="http://schemas.openxmlformats.org/officeDocument/2006/relationships/image" Target="../media/image15.jpeg"/><Relationship Id="rId19" Type="http://schemas.openxmlformats.org/officeDocument/2006/relationships/image" Target="../media/image24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Relationship Id="rId22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139701</xdr:colOff>
      <xdr:row>11</xdr:row>
      <xdr:rowOff>88901</xdr:rowOff>
    </xdr:from>
    <xdr:to>
      <xdr:col>0</xdr:col>
      <xdr:colOff>3663951</xdr:colOff>
      <xdr:row>14</xdr:row>
      <xdr:rowOff>789781</xdr:rowOff>
    </xdr:to>
    <xdr:pic>
      <xdr:nvPicPr>
        <xdr:cNvPr id="2" name="19 Imagen" descr="IMG01823.jpg">
          <a:extLst>
            <a:ext uri="{FF2B5EF4-FFF2-40B4-BE49-F238E27FC236}">
              <a16:creationId xmlns:a16="http://schemas.microsoft.com/office/drawing/2014/main" id="{CFADD2E5-B3AC-4FB0-998D-5103ECC0A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30901"/>
          <a:ext cx="3524250" cy="2748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61914</xdr:colOff>
      <xdr:row>16</xdr:row>
      <xdr:rowOff>26194</xdr:rowOff>
    </xdr:from>
    <xdr:to>
      <xdr:col>0</xdr:col>
      <xdr:colOff>2016125</xdr:colOff>
      <xdr:row>19</xdr:row>
      <xdr:rowOff>619125</xdr:rowOff>
    </xdr:to>
    <xdr:pic>
      <xdr:nvPicPr>
        <xdr:cNvPr id="3" name="28 Imagen" descr="IMG01863.jpg">
          <a:extLst>
            <a:ext uri="{FF2B5EF4-FFF2-40B4-BE49-F238E27FC236}">
              <a16:creationId xmlns:a16="http://schemas.microsoft.com/office/drawing/2014/main" id="{A0699626-0482-4B40-9528-8D86CA166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4" y="9360694"/>
          <a:ext cx="1954211" cy="2323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50008</xdr:colOff>
      <xdr:row>6</xdr:row>
      <xdr:rowOff>20027</xdr:rowOff>
    </xdr:from>
    <xdr:to>
      <xdr:col>0</xdr:col>
      <xdr:colOff>1841500</xdr:colOff>
      <xdr:row>9</xdr:row>
      <xdr:rowOff>345281</xdr:rowOff>
    </xdr:to>
    <xdr:pic>
      <xdr:nvPicPr>
        <xdr:cNvPr id="4" name="14 Imagen">
          <a:extLst>
            <a:ext uri="{FF2B5EF4-FFF2-40B4-BE49-F238E27FC236}">
              <a16:creationId xmlns:a16="http://schemas.microsoft.com/office/drawing/2014/main" id="{E887040E-390C-4440-9E54-442204722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8" y="2385402"/>
          <a:ext cx="1791492" cy="2230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1910556</xdr:colOff>
      <xdr:row>6</xdr:row>
      <xdr:rowOff>58394</xdr:rowOff>
    </xdr:from>
    <xdr:to>
      <xdr:col>0</xdr:col>
      <xdr:colOff>3714749</xdr:colOff>
      <xdr:row>9</xdr:row>
      <xdr:rowOff>281781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BFC23AB2-32DC-4FFD-AAFA-DFFFB3DE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71" r="30484" b="8817"/>
        <a:stretch>
          <a:fillRect/>
        </a:stretch>
      </xdr:blipFill>
      <xdr:spPr bwMode="auto">
        <a:xfrm>
          <a:off x="1910556" y="2423769"/>
          <a:ext cx="1804193" cy="2128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2051616</xdr:colOff>
      <xdr:row>16</xdr:row>
      <xdr:rowOff>10318</xdr:rowOff>
    </xdr:from>
    <xdr:to>
      <xdr:col>0</xdr:col>
      <xdr:colOff>3774281</xdr:colOff>
      <xdr:row>19</xdr:row>
      <xdr:rowOff>599281</xdr:rowOff>
    </xdr:to>
    <xdr:pic>
      <xdr:nvPicPr>
        <xdr:cNvPr id="6" name="29 Imagen" descr="IMG01895.jpg">
          <a:extLst>
            <a:ext uri="{FF2B5EF4-FFF2-40B4-BE49-F238E27FC236}">
              <a16:creationId xmlns:a16="http://schemas.microsoft.com/office/drawing/2014/main" id="{D48C6062-D415-4F5C-BD6B-1BE7938B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16" y="9344818"/>
          <a:ext cx="1722665" cy="2319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1085850</xdr:colOff>
      <xdr:row>7</xdr:row>
      <xdr:rowOff>41275</xdr:rowOff>
    </xdr:from>
    <xdr:to>
      <xdr:col>0</xdr:col>
      <xdr:colOff>2009775</xdr:colOff>
      <xdr:row>9</xdr:row>
      <xdr:rowOff>251114</xdr:rowOff>
    </xdr:to>
    <xdr:pic>
      <xdr:nvPicPr>
        <xdr:cNvPr id="2" name="6 Imagen" descr="IMG01831.jpg">
          <a:extLst>
            <a:ext uri="{FF2B5EF4-FFF2-40B4-BE49-F238E27FC236}">
              <a16:creationId xmlns:a16="http://schemas.microsoft.com/office/drawing/2014/main" id="{1EF7C5C5-8E18-436D-A4D9-50A8A4197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4188980"/>
          <a:ext cx="923925" cy="1058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</xdr:row>
      <xdr:rowOff>57151</xdr:rowOff>
    </xdr:from>
    <xdr:to>
      <xdr:col>0</xdr:col>
      <xdr:colOff>3419475</xdr:colOff>
      <xdr:row>26</xdr:row>
      <xdr:rowOff>493570</xdr:rowOff>
    </xdr:to>
    <xdr:pic>
      <xdr:nvPicPr>
        <xdr:cNvPr id="3" name="18 Imagen" descr="IMG01820.jpg">
          <a:extLst>
            <a:ext uri="{FF2B5EF4-FFF2-40B4-BE49-F238E27FC236}">
              <a16:creationId xmlns:a16="http://schemas.microsoft.com/office/drawing/2014/main" id="{AE480A05-24B1-4CD1-ABE7-4287BB5B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361469"/>
          <a:ext cx="3343275" cy="2003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47</xdr:row>
      <xdr:rowOff>66675</xdr:rowOff>
    </xdr:from>
    <xdr:to>
      <xdr:col>0</xdr:col>
      <xdr:colOff>3419475</xdr:colOff>
      <xdr:row>51</xdr:row>
      <xdr:rowOff>476250</xdr:rowOff>
    </xdr:to>
    <xdr:pic>
      <xdr:nvPicPr>
        <xdr:cNvPr id="4" name="23 Imagen" descr="IMG01833.jpg">
          <a:extLst>
            <a:ext uri="{FF2B5EF4-FFF2-40B4-BE49-F238E27FC236}">
              <a16:creationId xmlns:a16="http://schemas.microsoft.com/office/drawing/2014/main" id="{D4C579D8-3A0E-4599-829F-42ADE20D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649334"/>
          <a:ext cx="3343275" cy="1907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42</xdr:row>
      <xdr:rowOff>47625</xdr:rowOff>
    </xdr:from>
    <xdr:to>
      <xdr:col>0</xdr:col>
      <xdr:colOff>3419475</xdr:colOff>
      <xdr:row>46</xdr:row>
      <xdr:rowOff>614796</xdr:rowOff>
    </xdr:to>
    <xdr:pic>
      <xdr:nvPicPr>
        <xdr:cNvPr id="5" name="16 Imagen" descr="IMG01837.jpg">
          <a:extLst>
            <a:ext uri="{FF2B5EF4-FFF2-40B4-BE49-F238E27FC236}">
              <a16:creationId xmlns:a16="http://schemas.microsoft.com/office/drawing/2014/main" id="{E237A177-B9A2-49CD-B1EA-F8AA0A00A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422216"/>
          <a:ext cx="3343275" cy="2108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52</xdr:row>
      <xdr:rowOff>47626</xdr:rowOff>
    </xdr:from>
    <xdr:to>
      <xdr:col>0</xdr:col>
      <xdr:colOff>3226594</xdr:colOff>
      <xdr:row>56</xdr:row>
      <xdr:rowOff>510887</xdr:rowOff>
    </xdr:to>
    <xdr:pic>
      <xdr:nvPicPr>
        <xdr:cNvPr id="6" name="19 Imagen" descr="IMG01852.jpg">
          <a:extLst>
            <a:ext uri="{FF2B5EF4-FFF2-40B4-BE49-F238E27FC236}">
              <a16:creationId xmlns:a16="http://schemas.microsoft.com/office/drawing/2014/main" id="{71472276-934D-49F9-B66E-DB2D12AE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621876"/>
          <a:ext cx="3150394" cy="1848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57</xdr:row>
      <xdr:rowOff>57150</xdr:rowOff>
    </xdr:from>
    <xdr:to>
      <xdr:col>0</xdr:col>
      <xdr:colOff>3226594</xdr:colOff>
      <xdr:row>61</xdr:row>
      <xdr:rowOff>493569</xdr:rowOff>
    </xdr:to>
    <xdr:pic>
      <xdr:nvPicPr>
        <xdr:cNvPr id="7" name="22 Imagen" descr="IMG01867.jpg">
          <a:extLst>
            <a:ext uri="{FF2B5EF4-FFF2-40B4-BE49-F238E27FC236}">
              <a16:creationId xmlns:a16="http://schemas.microsoft.com/office/drawing/2014/main" id="{A425F247-6873-4031-B7DE-5AC713E27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571036"/>
          <a:ext cx="3131344" cy="1899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62</xdr:row>
      <xdr:rowOff>66675</xdr:rowOff>
    </xdr:from>
    <xdr:to>
      <xdr:col>0</xdr:col>
      <xdr:colOff>2590800</xdr:colOff>
      <xdr:row>66</xdr:row>
      <xdr:rowOff>432955</xdr:rowOff>
    </xdr:to>
    <xdr:pic>
      <xdr:nvPicPr>
        <xdr:cNvPr id="8" name="23 Imagen" descr="IMG01869.jpg">
          <a:extLst>
            <a:ext uri="{FF2B5EF4-FFF2-40B4-BE49-F238E27FC236}">
              <a16:creationId xmlns:a16="http://schemas.microsoft.com/office/drawing/2014/main" id="{EEBB9F9D-CB55-488D-B5B8-9EA3B480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598130"/>
          <a:ext cx="17907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1708872</xdr:colOff>
      <xdr:row>67</xdr:row>
      <xdr:rowOff>33338</xdr:rowOff>
    </xdr:from>
    <xdr:to>
      <xdr:col>0</xdr:col>
      <xdr:colOff>3342409</xdr:colOff>
      <xdr:row>70</xdr:row>
      <xdr:rowOff>155863</xdr:rowOff>
    </xdr:to>
    <xdr:pic>
      <xdr:nvPicPr>
        <xdr:cNvPr id="9" name="2 Imagen">
          <a:extLst>
            <a:ext uri="{FF2B5EF4-FFF2-40B4-BE49-F238E27FC236}">
              <a16:creationId xmlns:a16="http://schemas.microsoft.com/office/drawing/2014/main" id="{034550C9-3910-4FED-922D-5DE077C2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872" y="28513088"/>
          <a:ext cx="1633537" cy="110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1014845</xdr:colOff>
      <xdr:row>70</xdr:row>
      <xdr:rowOff>150668</xdr:rowOff>
    </xdr:from>
    <xdr:to>
      <xdr:col>0</xdr:col>
      <xdr:colOff>2729345</xdr:colOff>
      <xdr:row>71</xdr:row>
      <xdr:rowOff>606137</xdr:rowOff>
    </xdr:to>
    <xdr:pic>
      <xdr:nvPicPr>
        <xdr:cNvPr id="10" name="3 Imagen">
          <a:extLst>
            <a:ext uri="{FF2B5EF4-FFF2-40B4-BE49-F238E27FC236}">
              <a16:creationId xmlns:a16="http://schemas.microsoft.com/office/drawing/2014/main" id="{E330D042-74A9-41B3-90BA-D39BDC52B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845" y="29608895"/>
          <a:ext cx="1714500" cy="83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103909</xdr:colOff>
      <xdr:row>67</xdr:row>
      <xdr:rowOff>24679</xdr:rowOff>
    </xdr:from>
    <xdr:to>
      <xdr:col>0</xdr:col>
      <xdr:colOff>1675534</xdr:colOff>
      <xdr:row>70</xdr:row>
      <xdr:rowOff>147204</xdr:rowOff>
    </xdr:to>
    <xdr:pic>
      <xdr:nvPicPr>
        <xdr:cNvPr id="11" name="5 Imagen">
          <a:extLst>
            <a:ext uri="{FF2B5EF4-FFF2-40B4-BE49-F238E27FC236}">
              <a16:creationId xmlns:a16="http://schemas.microsoft.com/office/drawing/2014/main" id="{DCF3BA3E-5864-464F-9978-7E28BF269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28504429"/>
          <a:ext cx="1571625" cy="110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</xdr:colOff>
      <xdr:row>7</xdr:row>
      <xdr:rowOff>53976</xdr:rowOff>
    </xdr:from>
    <xdr:to>
      <xdr:col>0</xdr:col>
      <xdr:colOff>968375</xdr:colOff>
      <xdr:row>9</xdr:row>
      <xdr:rowOff>259774</xdr:rowOff>
    </xdr:to>
    <xdr:pic>
      <xdr:nvPicPr>
        <xdr:cNvPr id="12" name="6 Imagen">
          <a:extLst>
            <a:ext uri="{FF2B5EF4-FFF2-40B4-BE49-F238E27FC236}">
              <a16:creationId xmlns:a16="http://schemas.microsoft.com/office/drawing/2014/main" id="{4AFAF83A-B1C9-4F55-9CA0-9016FA3C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201681"/>
          <a:ext cx="923925" cy="1054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2117725</xdr:colOff>
      <xdr:row>7</xdr:row>
      <xdr:rowOff>88900</xdr:rowOff>
    </xdr:from>
    <xdr:to>
      <xdr:col>0</xdr:col>
      <xdr:colOff>3590131</xdr:colOff>
      <xdr:row>9</xdr:row>
      <xdr:rowOff>259773</xdr:rowOff>
    </xdr:to>
    <xdr:pic>
      <xdr:nvPicPr>
        <xdr:cNvPr id="13" name="9 Imagen">
          <a:extLst>
            <a:ext uri="{FF2B5EF4-FFF2-40B4-BE49-F238E27FC236}">
              <a16:creationId xmlns:a16="http://schemas.microsoft.com/office/drawing/2014/main" id="{91F98044-CB0E-4164-BB2E-B85A7FDA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4236605"/>
          <a:ext cx="1472406" cy="10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9</xdr:row>
      <xdr:rowOff>304800</xdr:rowOff>
    </xdr:from>
    <xdr:to>
      <xdr:col>0</xdr:col>
      <xdr:colOff>3467100</xdr:colOff>
      <xdr:row>11</xdr:row>
      <xdr:rowOff>554182</xdr:rowOff>
    </xdr:to>
    <xdr:pic>
      <xdr:nvPicPr>
        <xdr:cNvPr id="14" name="12 Imagen">
          <a:extLst>
            <a:ext uri="{FF2B5EF4-FFF2-40B4-BE49-F238E27FC236}">
              <a16:creationId xmlns:a16="http://schemas.microsoft.com/office/drawing/2014/main" id="{3C771220-0AF6-4724-B3B0-2559A98C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5301095"/>
          <a:ext cx="1819275" cy="968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304800</xdr:rowOff>
    </xdr:from>
    <xdr:to>
      <xdr:col>0</xdr:col>
      <xdr:colOff>1619250</xdr:colOff>
      <xdr:row>11</xdr:row>
      <xdr:rowOff>562841</xdr:rowOff>
    </xdr:to>
    <xdr:pic>
      <xdr:nvPicPr>
        <xdr:cNvPr id="15" name="13 Imagen">
          <a:extLst>
            <a:ext uri="{FF2B5EF4-FFF2-40B4-BE49-F238E27FC236}">
              <a16:creationId xmlns:a16="http://schemas.microsoft.com/office/drawing/2014/main" id="{1946E150-42B0-46EE-ABA5-70752DEC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301095"/>
          <a:ext cx="1543050" cy="976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72</xdr:row>
      <xdr:rowOff>57150</xdr:rowOff>
    </xdr:from>
    <xdr:to>
      <xdr:col>0</xdr:col>
      <xdr:colOff>2571750</xdr:colOff>
      <xdr:row>76</xdr:row>
      <xdr:rowOff>623454</xdr:rowOff>
    </xdr:to>
    <xdr:pic>
      <xdr:nvPicPr>
        <xdr:cNvPr id="16" name="4 Imagen">
          <a:extLst>
            <a:ext uri="{FF2B5EF4-FFF2-40B4-BE49-F238E27FC236}">
              <a16:creationId xmlns:a16="http://schemas.microsoft.com/office/drawing/2014/main" id="{B0B66CEE-EFB4-47CB-B081-AD44E78E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75" t="23010" r="14468" b="16776"/>
        <a:stretch>
          <a:fillRect/>
        </a:stretch>
      </xdr:blipFill>
      <xdr:spPr bwMode="auto">
        <a:xfrm>
          <a:off x="847725" y="30537150"/>
          <a:ext cx="1724025" cy="1986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77</xdr:row>
      <xdr:rowOff>53688</xdr:rowOff>
    </xdr:from>
    <xdr:to>
      <xdr:col>0</xdr:col>
      <xdr:colOff>1752600</xdr:colOff>
      <xdr:row>81</xdr:row>
      <xdr:rowOff>424296</xdr:rowOff>
    </xdr:to>
    <xdr:pic>
      <xdr:nvPicPr>
        <xdr:cNvPr id="17" name="40 Imagen">
          <a:extLst>
            <a:ext uri="{FF2B5EF4-FFF2-40B4-BE49-F238E27FC236}">
              <a16:creationId xmlns:a16="http://schemas.microsoft.com/office/drawing/2014/main" id="{6FC197D6-D40E-4ED7-9C65-5B9FAEAB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0"/>
        <a:stretch>
          <a:fillRect/>
        </a:stretch>
      </xdr:blipFill>
      <xdr:spPr bwMode="auto">
        <a:xfrm>
          <a:off x="104775" y="32620529"/>
          <a:ext cx="1647825" cy="1712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12</xdr:row>
      <xdr:rowOff>38100</xdr:rowOff>
    </xdr:from>
    <xdr:to>
      <xdr:col>0</xdr:col>
      <xdr:colOff>2533650</xdr:colOff>
      <xdr:row>14</xdr:row>
      <xdr:rowOff>225136</xdr:rowOff>
    </xdr:to>
    <xdr:pic>
      <xdr:nvPicPr>
        <xdr:cNvPr id="18" name="18 Imagen">
          <a:extLst>
            <a:ext uri="{FF2B5EF4-FFF2-40B4-BE49-F238E27FC236}">
              <a16:creationId xmlns:a16="http://schemas.microsoft.com/office/drawing/2014/main" id="{8B80B84C-DD0F-48DD-91D5-6E8A0A58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359236"/>
          <a:ext cx="1638300" cy="975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17</xdr:row>
      <xdr:rowOff>57151</xdr:rowOff>
    </xdr:from>
    <xdr:to>
      <xdr:col>0</xdr:col>
      <xdr:colOff>3307774</xdr:colOff>
      <xdr:row>21</xdr:row>
      <xdr:rowOff>432954</xdr:rowOff>
    </xdr:to>
    <xdr:pic>
      <xdr:nvPicPr>
        <xdr:cNvPr id="19" name="19 Imagen">
          <a:extLst>
            <a:ext uri="{FF2B5EF4-FFF2-40B4-BE49-F238E27FC236}">
              <a16:creationId xmlns:a16="http://schemas.microsoft.com/office/drawing/2014/main" id="{D3E9A21A-C564-4BA3-B440-07B734E74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8395856"/>
          <a:ext cx="3241098" cy="186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14</xdr:row>
      <xdr:rowOff>257175</xdr:rowOff>
    </xdr:from>
    <xdr:to>
      <xdr:col>0</xdr:col>
      <xdr:colOff>2524125</xdr:colOff>
      <xdr:row>16</xdr:row>
      <xdr:rowOff>554182</xdr:rowOff>
    </xdr:to>
    <xdr:pic>
      <xdr:nvPicPr>
        <xdr:cNvPr id="20" name="20 Imagen">
          <a:extLst>
            <a:ext uri="{FF2B5EF4-FFF2-40B4-BE49-F238E27FC236}">
              <a16:creationId xmlns:a16="http://schemas.microsoft.com/office/drawing/2014/main" id="{774A84DF-AA31-4C9D-8C6B-351D052B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366289"/>
          <a:ext cx="1638300" cy="92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32</xdr:row>
      <xdr:rowOff>66675</xdr:rowOff>
    </xdr:from>
    <xdr:to>
      <xdr:col>0</xdr:col>
      <xdr:colOff>1666875</xdr:colOff>
      <xdr:row>36</xdr:row>
      <xdr:rowOff>493569</xdr:rowOff>
    </xdr:to>
    <xdr:pic>
      <xdr:nvPicPr>
        <xdr:cNvPr id="21" name="15 Imagen" descr="IMG01840.jpg">
          <a:extLst>
            <a:ext uri="{FF2B5EF4-FFF2-40B4-BE49-F238E27FC236}">
              <a16:creationId xmlns:a16="http://schemas.microsoft.com/office/drawing/2014/main" id="{3E1BACD7-738D-4C1D-A65F-BE426C9F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16" t="11211" r="20592" b="23805"/>
        <a:stretch>
          <a:fillRect/>
        </a:stretch>
      </xdr:blipFill>
      <xdr:spPr bwMode="auto">
        <a:xfrm>
          <a:off x="57150" y="14397470"/>
          <a:ext cx="1609725" cy="1881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37</xdr:row>
      <xdr:rowOff>47625</xdr:rowOff>
    </xdr:from>
    <xdr:to>
      <xdr:col>0</xdr:col>
      <xdr:colOff>3438525</xdr:colOff>
      <xdr:row>41</xdr:row>
      <xdr:rowOff>580158</xdr:rowOff>
    </xdr:to>
    <xdr:pic>
      <xdr:nvPicPr>
        <xdr:cNvPr id="22" name="24 Imagen">
          <a:extLst>
            <a:ext uri="{FF2B5EF4-FFF2-40B4-BE49-F238E27FC236}">
              <a16:creationId xmlns:a16="http://schemas.microsoft.com/office/drawing/2014/main" id="{6FD83CDB-E63D-4F1F-93BA-926B4729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335375"/>
          <a:ext cx="3381375" cy="1987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1724025</xdr:colOff>
      <xdr:row>27</xdr:row>
      <xdr:rowOff>38100</xdr:rowOff>
    </xdr:from>
    <xdr:to>
      <xdr:col>0</xdr:col>
      <xdr:colOff>3448050</xdr:colOff>
      <xdr:row>31</xdr:row>
      <xdr:rowOff>562841</xdr:rowOff>
    </xdr:to>
    <xdr:pic>
      <xdr:nvPicPr>
        <xdr:cNvPr id="23" name="26 Imagen">
          <a:extLst>
            <a:ext uri="{FF2B5EF4-FFF2-40B4-BE49-F238E27FC236}">
              <a16:creationId xmlns:a16="http://schemas.microsoft.com/office/drawing/2014/main" id="{64EA4C8E-8203-46C0-AFFF-159E7771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03" t="10822" r="30807" b="8716"/>
        <a:stretch>
          <a:fillRect/>
        </a:stretch>
      </xdr:blipFill>
      <xdr:spPr bwMode="auto">
        <a:xfrm>
          <a:off x="1724025" y="12463895"/>
          <a:ext cx="1724025" cy="1840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27</xdr:row>
      <xdr:rowOff>38100</xdr:rowOff>
    </xdr:from>
    <xdr:to>
      <xdr:col>0</xdr:col>
      <xdr:colOff>1666875</xdr:colOff>
      <xdr:row>31</xdr:row>
      <xdr:rowOff>510887</xdr:rowOff>
    </xdr:to>
    <xdr:pic>
      <xdr:nvPicPr>
        <xdr:cNvPr id="24" name="23 Imagen">
          <a:extLst>
            <a:ext uri="{FF2B5EF4-FFF2-40B4-BE49-F238E27FC236}">
              <a16:creationId xmlns:a16="http://schemas.microsoft.com/office/drawing/2014/main" id="{CDB096E7-5DE5-4E6A-A6DC-9D4B6BFC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10" t="11636" r="30380" b="20436"/>
        <a:stretch>
          <a:fillRect/>
        </a:stretch>
      </xdr:blipFill>
      <xdr:spPr bwMode="auto">
        <a:xfrm>
          <a:off x="66675" y="12463895"/>
          <a:ext cx="1600200" cy="1788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1752600</xdr:colOff>
      <xdr:row>32</xdr:row>
      <xdr:rowOff>76200</xdr:rowOff>
    </xdr:from>
    <xdr:to>
      <xdr:col>0</xdr:col>
      <xdr:colOff>3438525</xdr:colOff>
      <xdr:row>36</xdr:row>
      <xdr:rowOff>476251</xdr:rowOff>
    </xdr:to>
    <xdr:pic>
      <xdr:nvPicPr>
        <xdr:cNvPr id="25" name="25 Imagen">
          <a:extLst>
            <a:ext uri="{FF2B5EF4-FFF2-40B4-BE49-F238E27FC236}">
              <a16:creationId xmlns:a16="http://schemas.microsoft.com/office/drawing/2014/main" id="{A9FB1FDC-1F9E-4B34-ADE2-1FEEF31F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39" r="9850"/>
        <a:stretch>
          <a:fillRect/>
        </a:stretch>
      </xdr:blipFill>
      <xdr:spPr bwMode="auto">
        <a:xfrm>
          <a:off x="1752600" y="14406995"/>
          <a:ext cx="1685925" cy="1854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1704974</xdr:colOff>
      <xdr:row>77</xdr:row>
      <xdr:rowOff>295275</xdr:rowOff>
    </xdr:from>
    <xdr:ext cx="1757585" cy="1800225"/>
    <xdr:sp macro="" textlink="">
      <xdr:nvSpPr>
        <xdr:cNvPr id="26" name="1 CuadroTexto">
          <a:extLst>
            <a:ext uri="{FF2B5EF4-FFF2-40B4-BE49-F238E27FC236}">
              <a16:creationId xmlns:a16="http://schemas.microsoft.com/office/drawing/2014/main" id="{4CD04F61-FBFB-4E6F-A384-919E311CE8EA}"/>
            </a:ext>
          </a:extLst>
        </xdr:cNvPr>
        <xdr:cNvSpPr txBox="1"/>
      </xdr:nvSpPr>
      <xdr:spPr>
        <a:xfrm>
          <a:off x="1704974" y="50282475"/>
          <a:ext cx="1757585" cy="1800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MX" sz="1000" b="0">
              <a:latin typeface="Century Gothic" panose="020B0502020202020204" pitchFamily="34" charset="0"/>
            </a:rPr>
            <a:t>OTRAS CON CARACTERÍSTICAS ATÍPICAS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5"/>
  <sheetViews>
    <sheetView tabSelected="1" view="pageBreakPreview" zoomScaleNormal="100" zoomScaleSheetLayoutView="100" workbookViewId="0">
      <selection activeCell="B44" sqref="B44:B47"/>
    </sheetView>
  </sheetViews>
  <sheetFormatPr baseColWidth="10" defaultRowHeight="15" x14ac:dyDescent="0.25"/>
  <cols>
    <col min="1" max="1" width="19" style="2" customWidth="1"/>
    <col min="2" max="2" width="47.7109375" style="87" customWidth="1"/>
    <col min="3" max="3" width="19.5703125" customWidth="1"/>
  </cols>
  <sheetData>
    <row r="1" spans="1:3" ht="20.25" customHeight="1" x14ac:dyDescent="0.25">
      <c r="A1" s="115" t="s">
        <v>340</v>
      </c>
      <c r="B1" s="116"/>
      <c r="C1" s="117"/>
    </row>
    <row r="2" spans="1:3" ht="20.25" customHeight="1" thickBot="1" x14ac:dyDescent="0.3">
      <c r="A2" s="118" t="s">
        <v>28</v>
      </c>
      <c r="B2" s="119"/>
      <c r="C2" s="120"/>
    </row>
    <row r="3" spans="1:3" ht="19.5" customHeight="1" thickBot="1" x14ac:dyDescent="0.3">
      <c r="A3" s="121" t="s">
        <v>378</v>
      </c>
      <c r="B3" s="122"/>
      <c r="C3" s="123"/>
    </row>
    <row r="4" spans="1:3" x14ac:dyDescent="0.25">
      <c r="A4" s="22" t="s">
        <v>0</v>
      </c>
      <c r="B4" s="23" t="s">
        <v>1</v>
      </c>
      <c r="C4" s="23" t="s">
        <v>2</v>
      </c>
    </row>
    <row r="5" spans="1:3" x14ac:dyDescent="0.25">
      <c r="A5" s="24">
        <v>1</v>
      </c>
      <c r="B5" s="124" t="s">
        <v>3</v>
      </c>
      <c r="C5" s="125">
        <v>217.4</v>
      </c>
    </row>
    <row r="6" spans="1:3" x14ac:dyDescent="0.25">
      <c r="A6" s="24">
        <v>2</v>
      </c>
      <c r="B6" s="124"/>
      <c r="C6" s="125"/>
    </row>
    <row r="7" spans="1:3" x14ac:dyDescent="0.25">
      <c r="A7" s="24">
        <v>3</v>
      </c>
      <c r="B7" s="124"/>
      <c r="C7" s="125"/>
    </row>
    <row r="8" spans="1:3" x14ac:dyDescent="0.25">
      <c r="A8" s="24">
        <v>4</v>
      </c>
      <c r="B8" s="124"/>
      <c r="C8" s="125"/>
    </row>
    <row r="9" spans="1:3" x14ac:dyDescent="0.25">
      <c r="A9" s="24">
        <v>900</v>
      </c>
      <c r="B9" s="124"/>
      <c r="C9" s="125"/>
    </row>
    <row r="10" spans="1:3" x14ac:dyDescent="0.25">
      <c r="A10" s="24">
        <v>903</v>
      </c>
      <c r="B10" s="124"/>
      <c r="C10" s="125"/>
    </row>
    <row r="11" spans="1:3" x14ac:dyDescent="0.25">
      <c r="A11" s="24">
        <v>5</v>
      </c>
      <c r="B11" s="113" t="s">
        <v>4</v>
      </c>
      <c r="C11" s="114">
        <v>478.28</v>
      </c>
    </row>
    <row r="12" spans="1:3" x14ac:dyDescent="0.25">
      <c r="A12" s="24">
        <v>30</v>
      </c>
      <c r="B12" s="113"/>
      <c r="C12" s="114"/>
    </row>
    <row r="13" spans="1:3" x14ac:dyDescent="0.25">
      <c r="A13" s="24">
        <v>900</v>
      </c>
      <c r="B13" s="113"/>
      <c r="C13" s="114"/>
    </row>
    <row r="14" spans="1:3" x14ac:dyDescent="0.25">
      <c r="A14" s="24">
        <v>903</v>
      </c>
      <c r="B14" s="113"/>
      <c r="C14" s="114"/>
    </row>
    <row r="15" spans="1:3" x14ac:dyDescent="0.25">
      <c r="A15" s="24">
        <v>6</v>
      </c>
      <c r="B15" s="113" t="s">
        <v>5</v>
      </c>
      <c r="C15" s="114">
        <v>402.19</v>
      </c>
    </row>
    <row r="16" spans="1:3" x14ac:dyDescent="0.25">
      <c r="A16" s="24">
        <v>900</v>
      </c>
      <c r="B16" s="113"/>
      <c r="C16" s="114"/>
    </row>
    <row r="17" spans="1:3" x14ac:dyDescent="0.25">
      <c r="A17" s="24">
        <v>901</v>
      </c>
      <c r="B17" s="113"/>
      <c r="C17" s="114"/>
    </row>
    <row r="18" spans="1:3" x14ac:dyDescent="0.25">
      <c r="A18" s="24">
        <v>903</v>
      </c>
      <c r="B18" s="113"/>
      <c r="C18" s="114"/>
    </row>
    <row r="19" spans="1:3" x14ac:dyDescent="0.25">
      <c r="A19" s="24">
        <v>67</v>
      </c>
      <c r="B19" s="113"/>
      <c r="C19" s="114"/>
    </row>
    <row r="20" spans="1:3" x14ac:dyDescent="0.25">
      <c r="A20" s="24">
        <v>7</v>
      </c>
      <c r="B20" s="24" t="s">
        <v>6</v>
      </c>
      <c r="C20" s="36">
        <v>282.62</v>
      </c>
    </row>
    <row r="21" spans="1:3" x14ac:dyDescent="0.25">
      <c r="A21" s="24">
        <v>9</v>
      </c>
      <c r="B21" s="24" t="s">
        <v>7</v>
      </c>
      <c r="C21" s="36">
        <v>380.45</v>
      </c>
    </row>
    <row r="22" spans="1:3" x14ac:dyDescent="0.25">
      <c r="A22" s="24">
        <v>10</v>
      </c>
      <c r="B22" s="24" t="s">
        <v>8</v>
      </c>
      <c r="C22" s="36">
        <v>380.45</v>
      </c>
    </row>
    <row r="23" spans="1:3" x14ac:dyDescent="0.25">
      <c r="A23" s="24">
        <v>11</v>
      </c>
      <c r="B23" s="24" t="s">
        <v>9</v>
      </c>
      <c r="C23" s="36">
        <v>380.45</v>
      </c>
    </row>
    <row r="24" spans="1:3" x14ac:dyDescent="0.25">
      <c r="A24" s="24">
        <v>12</v>
      </c>
      <c r="B24" s="24" t="s">
        <v>10</v>
      </c>
      <c r="C24" s="36">
        <v>380.45</v>
      </c>
    </row>
    <row r="25" spans="1:3" x14ac:dyDescent="0.25">
      <c r="A25" s="24">
        <v>13</v>
      </c>
      <c r="B25" s="24" t="s">
        <v>11</v>
      </c>
      <c r="C25" s="36">
        <v>654.16</v>
      </c>
    </row>
    <row r="26" spans="1:3" x14ac:dyDescent="0.25">
      <c r="A26" s="24">
        <v>14</v>
      </c>
      <c r="B26" s="24" t="s">
        <v>12</v>
      </c>
      <c r="C26" s="36">
        <v>543.5</v>
      </c>
    </row>
    <row r="27" spans="1:3" x14ac:dyDescent="0.25">
      <c r="A27" s="24">
        <v>15</v>
      </c>
      <c r="B27" s="113" t="s">
        <v>13</v>
      </c>
      <c r="C27" s="114">
        <v>380.45</v>
      </c>
    </row>
    <row r="28" spans="1:3" x14ac:dyDescent="0.25">
      <c r="A28" s="24">
        <v>900</v>
      </c>
      <c r="B28" s="113"/>
      <c r="C28" s="114"/>
    </row>
    <row r="29" spans="1:3" x14ac:dyDescent="0.25">
      <c r="A29" s="24">
        <v>16</v>
      </c>
      <c r="B29" s="24" t="s">
        <v>328</v>
      </c>
      <c r="C29" s="36">
        <v>434.8</v>
      </c>
    </row>
    <row r="30" spans="1:3" x14ac:dyDescent="0.25">
      <c r="A30" s="24">
        <v>17</v>
      </c>
      <c r="B30" s="24" t="s">
        <v>14</v>
      </c>
      <c r="C30" s="36">
        <v>217.4</v>
      </c>
    </row>
    <row r="31" spans="1:3" x14ac:dyDescent="0.25">
      <c r="A31" s="24">
        <v>18</v>
      </c>
      <c r="B31" s="24" t="s">
        <v>329</v>
      </c>
      <c r="C31" s="36">
        <v>380.45</v>
      </c>
    </row>
    <row r="32" spans="1:3" x14ac:dyDescent="0.25">
      <c r="A32" s="24">
        <v>19</v>
      </c>
      <c r="B32" s="24" t="s">
        <v>330</v>
      </c>
      <c r="C32" s="36">
        <v>380.45</v>
      </c>
    </row>
    <row r="33" spans="1:3" x14ac:dyDescent="0.25">
      <c r="A33" s="24">
        <v>20</v>
      </c>
      <c r="B33" s="24" t="s">
        <v>15</v>
      </c>
      <c r="C33" s="36">
        <v>217.4</v>
      </c>
    </row>
    <row r="34" spans="1:3" x14ac:dyDescent="0.25">
      <c r="A34" s="24">
        <v>21</v>
      </c>
      <c r="B34" s="113" t="s">
        <v>16</v>
      </c>
      <c r="C34" s="114">
        <v>217.4</v>
      </c>
    </row>
    <row r="35" spans="1:3" x14ac:dyDescent="0.25">
      <c r="A35" s="24">
        <v>900</v>
      </c>
      <c r="B35" s="113"/>
      <c r="C35" s="114"/>
    </row>
    <row r="36" spans="1:3" x14ac:dyDescent="0.25">
      <c r="A36" s="24">
        <v>903</v>
      </c>
      <c r="B36" s="113"/>
      <c r="C36" s="114"/>
    </row>
    <row r="37" spans="1:3" ht="27" x14ac:dyDescent="0.25">
      <c r="A37" s="24">
        <v>23</v>
      </c>
      <c r="B37" s="99" t="s">
        <v>331</v>
      </c>
      <c r="C37" s="36">
        <v>695.68</v>
      </c>
    </row>
    <row r="38" spans="1:3" x14ac:dyDescent="0.25">
      <c r="A38" s="24">
        <v>24</v>
      </c>
      <c r="B38" s="24" t="s">
        <v>17</v>
      </c>
      <c r="C38" s="36">
        <v>217.4</v>
      </c>
    </row>
    <row r="39" spans="1:3" ht="15.75" thickBot="1" x14ac:dyDescent="0.3">
      <c r="A39" s="24">
        <v>25</v>
      </c>
      <c r="B39" s="24" t="s">
        <v>18</v>
      </c>
      <c r="C39" s="36">
        <v>380.45</v>
      </c>
    </row>
    <row r="40" spans="1:3" x14ac:dyDescent="0.25">
      <c r="A40" s="115" t="s">
        <v>340</v>
      </c>
      <c r="B40" s="116"/>
      <c r="C40" s="117"/>
    </row>
    <row r="41" spans="1:3" ht="15.75" thickBot="1" x14ac:dyDescent="0.3">
      <c r="A41" s="118" t="s">
        <v>28</v>
      </c>
      <c r="B41" s="119"/>
      <c r="C41" s="120"/>
    </row>
    <row r="42" spans="1:3" ht="15.75" thickBot="1" x14ac:dyDescent="0.3">
      <c r="A42" s="121" t="s">
        <v>378</v>
      </c>
      <c r="B42" s="122"/>
      <c r="C42" s="123"/>
    </row>
    <row r="43" spans="1:3" x14ac:dyDescent="0.25">
      <c r="A43" s="22" t="s">
        <v>0</v>
      </c>
      <c r="B43" s="23" t="s">
        <v>1</v>
      </c>
      <c r="C43" s="23" t="s">
        <v>2</v>
      </c>
    </row>
    <row r="44" spans="1:3" x14ac:dyDescent="0.25">
      <c r="A44" s="24">
        <v>16</v>
      </c>
      <c r="B44" s="113" t="s">
        <v>332</v>
      </c>
      <c r="C44" s="114">
        <v>380.45</v>
      </c>
    </row>
    <row r="45" spans="1:3" x14ac:dyDescent="0.25">
      <c r="A45" s="24">
        <v>23</v>
      </c>
      <c r="B45" s="113"/>
      <c r="C45" s="114"/>
    </row>
    <row r="46" spans="1:3" x14ac:dyDescent="0.25">
      <c r="A46" s="24">
        <v>26</v>
      </c>
      <c r="B46" s="113"/>
      <c r="C46" s="114"/>
    </row>
    <row r="47" spans="1:3" x14ac:dyDescent="0.25">
      <c r="A47" s="24">
        <v>900</v>
      </c>
      <c r="B47" s="113"/>
      <c r="C47" s="114"/>
    </row>
    <row r="48" spans="1:3" x14ac:dyDescent="0.25">
      <c r="A48" s="24">
        <v>27</v>
      </c>
      <c r="B48" s="24" t="s">
        <v>333</v>
      </c>
      <c r="C48" s="36">
        <v>654.16</v>
      </c>
    </row>
    <row r="49" spans="1:3" x14ac:dyDescent="0.25">
      <c r="A49" s="24">
        <v>28</v>
      </c>
      <c r="B49" s="24" t="s">
        <v>334</v>
      </c>
      <c r="C49" s="36">
        <v>654.16</v>
      </c>
    </row>
    <row r="50" spans="1:3" x14ac:dyDescent="0.25">
      <c r="A50" s="24">
        <v>29</v>
      </c>
      <c r="B50" s="113" t="s">
        <v>335</v>
      </c>
      <c r="C50" s="114">
        <v>630.46</v>
      </c>
    </row>
    <row r="51" spans="1:3" x14ac:dyDescent="0.25">
      <c r="A51" s="24">
        <v>900</v>
      </c>
      <c r="B51" s="113"/>
      <c r="C51" s="114"/>
    </row>
    <row r="52" spans="1:3" x14ac:dyDescent="0.25">
      <c r="A52" s="24">
        <v>30</v>
      </c>
      <c r="B52" s="24" t="s">
        <v>336</v>
      </c>
      <c r="C52" s="36">
        <v>217.4</v>
      </c>
    </row>
    <row r="53" spans="1:3" x14ac:dyDescent="0.25">
      <c r="A53" s="24">
        <v>31</v>
      </c>
      <c r="B53" s="24" t="s">
        <v>337</v>
      </c>
      <c r="C53" s="36">
        <v>630.46</v>
      </c>
    </row>
    <row r="54" spans="1:3" x14ac:dyDescent="0.25">
      <c r="A54" s="24">
        <v>32</v>
      </c>
      <c r="B54" s="24" t="s">
        <v>19</v>
      </c>
      <c r="C54" s="36">
        <v>630.46</v>
      </c>
    </row>
    <row r="55" spans="1:3" x14ac:dyDescent="0.25">
      <c r="A55" s="24">
        <v>33</v>
      </c>
      <c r="B55" s="24" t="s">
        <v>20</v>
      </c>
      <c r="C55" s="36">
        <v>217.4</v>
      </c>
    </row>
    <row r="56" spans="1:3" x14ac:dyDescent="0.25">
      <c r="A56" s="24">
        <v>34</v>
      </c>
      <c r="B56" s="24" t="s">
        <v>21</v>
      </c>
      <c r="C56" s="36">
        <v>402.19</v>
      </c>
    </row>
    <row r="57" spans="1:3" x14ac:dyDescent="0.25">
      <c r="A57" s="24">
        <v>36</v>
      </c>
      <c r="B57" s="24" t="s">
        <v>22</v>
      </c>
      <c r="C57" s="36">
        <v>380.45</v>
      </c>
    </row>
    <row r="58" spans="1:3" x14ac:dyDescent="0.25">
      <c r="A58" s="24">
        <v>37</v>
      </c>
      <c r="B58" s="24" t="s">
        <v>23</v>
      </c>
      <c r="C58" s="36">
        <v>217.4</v>
      </c>
    </row>
    <row r="59" spans="1:3" x14ac:dyDescent="0.25">
      <c r="A59" s="24">
        <v>38</v>
      </c>
      <c r="B59" s="24" t="s">
        <v>338</v>
      </c>
      <c r="C59" s="36">
        <v>282.62</v>
      </c>
    </row>
    <row r="60" spans="1:3" x14ac:dyDescent="0.25">
      <c r="A60" s="24">
        <v>40</v>
      </c>
      <c r="B60" s="24" t="s">
        <v>24</v>
      </c>
      <c r="C60" s="36">
        <v>380.45</v>
      </c>
    </row>
    <row r="61" spans="1:3" x14ac:dyDescent="0.25">
      <c r="A61" s="24">
        <v>61</v>
      </c>
      <c r="B61" s="24" t="s">
        <v>25</v>
      </c>
      <c r="C61" s="36">
        <v>380.45</v>
      </c>
    </row>
    <row r="62" spans="1:3" x14ac:dyDescent="0.25">
      <c r="A62" s="24">
        <v>62</v>
      </c>
      <c r="B62" s="113" t="s">
        <v>26</v>
      </c>
      <c r="C62" s="114">
        <v>402.19</v>
      </c>
    </row>
    <row r="63" spans="1:3" x14ac:dyDescent="0.25">
      <c r="A63" s="24">
        <v>900</v>
      </c>
      <c r="B63" s="113"/>
      <c r="C63" s="114"/>
    </row>
    <row r="64" spans="1:3" x14ac:dyDescent="0.25">
      <c r="A64" s="24">
        <v>105</v>
      </c>
      <c r="B64" s="24" t="s">
        <v>339</v>
      </c>
      <c r="C64" s="36">
        <v>217.4</v>
      </c>
    </row>
    <row r="65" spans="1:3" x14ac:dyDescent="0.25">
      <c r="A65" s="24">
        <v>900</v>
      </c>
      <c r="B65" s="24" t="s">
        <v>27</v>
      </c>
      <c r="C65" s="36">
        <v>217.4</v>
      </c>
    </row>
  </sheetData>
  <mergeCells count="22">
    <mergeCell ref="A1:C1"/>
    <mergeCell ref="A2:C2"/>
    <mergeCell ref="A3:C3"/>
    <mergeCell ref="B50:B51"/>
    <mergeCell ref="C50:C51"/>
    <mergeCell ref="B5:B10"/>
    <mergeCell ref="C5:C10"/>
    <mergeCell ref="B11:B14"/>
    <mergeCell ref="C11:C14"/>
    <mergeCell ref="B15:B19"/>
    <mergeCell ref="C15:C19"/>
    <mergeCell ref="B62:B63"/>
    <mergeCell ref="C62:C63"/>
    <mergeCell ref="B27:B28"/>
    <mergeCell ref="C27:C28"/>
    <mergeCell ref="B34:B36"/>
    <mergeCell ref="C34:C36"/>
    <mergeCell ref="B44:B47"/>
    <mergeCell ref="C44:C47"/>
    <mergeCell ref="A40:C40"/>
    <mergeCell ref="A41:C41"/>
    <mergeCell ref="A42:C42"/>
  </mergeCells>
  <pageMargins left="0.7" right="0.7" top="0.75" bottom="0.75" header="0.3" footer="0.3"/>
  <pageSetup orientation="portrait" r:id="rId1"/>
  <rowBreaks count="1" manualBreakCount="1">
    <brk id="39" max="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6"/>
  <sheetViews>
    <sheetView tabSelected="1" view="pageBreakPreview" topLeftCell="A10" zoomScale="60" zoomScaleNormal="80" workbookViewId="0">
      <selection activeCell="B44" sqref="B44:B47"/>
    </sheetView>
  </sheetViews>
  <sheetFormatPr baseColWidth="10" defaultColWidth="11.42578125" defaultRowHeight="15" x14ac:dyDescent="0.25"/>
  <cols>
    <col min="1" max="1" width="57.140625" style="10" customWidth="1"/>
    <col min="2" max="2" width="7.28515625" style="10" customWidth="1"/>
    <col min="3" max="4" width="7.7109375" style="10" customWidth="1"/>
    <col min="5" max="5" width="12.5703125" style="10" customWidth="1"/>
    <col min="6" max="7" width="9.42578125" style="10" customWidth="1"/>
    <col min="8" max="8" width="6.5703125" style="10" customWidth="1"/>
    <col min="9" max="9" width="7.7109375" style="10" customWidth="1"/>
    <col min="10" max="10" width="7.85546875" style="10" customWidth="1"/>
    <col min="11" max="11" width="6.140625" style="10" customWidth="1"/>
    <col min="12" max="12" width="29" style="10" customWidth="1"/>
    <col min="13" max="13" width="18" style="10" customWidth="1"/>
  </cols>
  <sheetData>
    <row r="1" spans="1:14" ht="19.5" customHeight="1" x14ac:dyDescent="0.25">
      <c r="A1" s="259" t="s">
        <v>340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</row>
    <row r="2" spans="1:14" ht="19.5" customHeight="1" x14ac:dyDescent="0.25">
      <c r="A2" s="260" t="s">
        <v>28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</row>
    <row r="3" spans="1:14" ht="19.5" customHeight="1" x14ac:dyDescent="0.25">
      <c r="A3" s="261" t="s">
        <v>171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3"/>
    </row>
    <row r="4" spans="1:14" ht="19.5" customHeight="1" x14ac:dyDescent="0.25">
      <c r="A4" s="261" t="s">
        <v>155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3"/>
      <c r="N4" s="11"/>
    </row>
    <row r="5" spans="1:14" s="6" customFormat="1" ht="90.75" customHeight="1" x14ac:dyDescent="0.25">
      <c r="A5" s="43" t="s">
        <v>156</v>
      </c>
      <c r="B5" s="44" t="s">
        <v>35</v>
      </c>
      <c r="C5" s="264" t="s">
        <v>157</v>
      </c>
      <c r="D5" s="264"/>
      <c r="E5" s="264"/>
      <c r="F5" s="264" t="s">
        <v>158</v>
      </c>
      <c r="G5" s="264"/>
      <c r="H5" s="264"/>
      <c r="I5" s="264" t="s">
        <v>159</v>
      </c>
      <c r="J5" s="264"/>
      <c r="K5" s="264"/>
      <c r="L5" s="43" t="s">
        <v>160</v>
      </c>
      <c r="M5" s="43" t="s">
        <v>161</v>
      </c>
    </row>
    <row r="6" spans="1:14" x14ac:dyDescent="0.25">
      <c r="A6" s="46"/>
      <c r="B6" s="8"/>
      <c r="C6" s="47"/>
      <c r="D6" s="47"/>
      <c r="E6" s="46"/>
      <c r="F6" s="46"/>
      <c r="G6" s="46"/>
      <c r="H6" s="46"/>
      <c r="I6" s="46"/>
      <c r="J6" s="46"/>
      <c r="K6" s="46"/>
      <c r="L6" s="48"/>
      <c r="M6" s="47"/>
    </row>
    <row r="7" spans="1:14" s="6" customFormat="1" ht="50.25" customHeight="1" x14ac:dyDescent="0.25">
      <c r="A7" s="264"/>
      <c r="B7" s="266">
        <v>1916</v>
      </c>
      <c r="C7" s="269" t="s">
        <v>234</v>
      </c>
      <c r="D7" s="270"/>
      <c r="E7" s="271"/>
      <c r="F7" s="278"/>
      <c r="G7" s="278"/>
      <c r="H7" s="278"/>
      <c r="I7" s="278"/>
      <c r="J7" s="278"/>
      <c r="K7" s="278"/>
      <c r="L7" s="45" t="s">
        <v>235</v>
      </c>
      <c r="M7" s="265" t="s">
        <v>236</v>
      </c>
    </row>
    <row r="8" spans="1:14" s="6" customFormat="1" ht="55.5" customHeight="1" x14ac:dyDescent="0.25">
      <c r="A8" s="264"/>
      <c r="B8" s="267"/>
      <c r="C8" s="272"/>
      <c r="D8" s="273"/>
      <c r="E8" s="274"/>
      <c r="F8" s="278"/>
      <c r="G8" s="278"/>
      <c r="H8" s="278"/>
      <c r="I8" s="278"/>
      <c r="J8" s="278"/>
      <c r="K8" s="278"/>
      <c r="L8" s="45" t="s">
        <v>237</v>
      </c>
      <c r="M8" s="265"/>
    </row>
    <row r="9" spans="1:14" s="6" customFormat="1" ht="45" customHeight="1" x14ac:dyDescent="0.25">
      <c r="A9" s="264"/>
      <c r="B9" s="267"/>
      <c r="C9" s="272"/>
      <c r="D9" s="273"/>
      <c r="E9" s="274"/>
      <c r="F9" s="278"/>
      <c r="G9" s="278"/>
      <c r="H9" s="278"/>
      <c r="I9" s="278"/>
      <c r="J9" s="278"/>
      <c r="K9" s="278"/>
      <c r="L9" s="45" t="s">
        <v>238</v>
      </c>
      <c r="M9" s="265"/>
    </row>
    <row r="10" spans="1:14" s="6" customFormat="1" ht="54.75" customHeight="1" x14ac:dyDescent="0.25">
      <c r="A10" s="264"/>
      <c r="B10" s="267"/>
      <c r="C10" s="272"/>
      <c r="D10" s="273"/>
      <c r="E10" s="274"/>
      <c r="F10" s="278"/>
      <c r="G10" s="278"/>
      <c r="H10" s="278"/>
      <c r="I10" s="278"/>
      <c r="J10" s="278"/>
      <c r="K10" s="278"/>
      <c r="L10" s="45" t="s">
        <v>239</v>
      </c>
      <c r="M10" s="265"/>
    </row>
    <row r="11" spans="1:14" s="6" customFormat="1" ht="68.25" customHeight="1" x14ac:dyDescent="0.25">
      <c r="A11" s="264"/>
      <c r="B11" s="268"/>
      <c r="C11" s="275"/>
      <c r="D11" s="276"/>
      <c r="E11" s="277"/>
      <c r="F11" s="278"/>
      <c r="G11" s="278"/>
      <c r="H11" s="278"/>
      <c r="I11" s="278"/>
      <c r="J11" s="278"/>
      <c r="K11" s="278"/>
      <c r="L11" s="45" t="s">
        <v>240</v>
      </c>
      <c r="M11" s="265"/>
    </row>
    <row r="12" spans="1:14" s="6" customFormat="1" ht="54" customHeight="1" x14ac:dyDescent="0.25">
      <c r="A12" s="264"/>
      <c r="B12" s="266">
        <v>1917</v>
      </c>
      <c r="C12" s="278"/>
      <c r="D12" s="278"/>
      <c r="E12" s="278"/>
      <c r="F12" s="279" t="s">
        <v>241</v>
      </c>
      <c r="G12" s="280"/>
      <c r="H12" s="281"/>
      <c r="I12" s="288"/>
      <c r="J12" s="288"/>
      <c r="K12" s="288"/>
      <c r="L12" s="45" t="s">
        <v>242</v>
      </c>
      <c r="M12" s="265" t="s">
        <v>243</v>
      </c>
    </row>
    <row r="13" spans="1:14" s="6" customFormat="1" ht="58.5" customHeight="1" x14ac:dyDescent="0.25">
      <c r="A13" s="264"/>
      <c r="B13" s="267"/>
      <c r="C13" s="278"/>
      <c r="D13" s="278"/>
      <c r="E13" s="278"/>
      <c r="F13" s="282"/>
      <c r="G13" s="283"/>
      <c r="H13" s="284"/>
      <c r="I13" s="288"/>
      <c r="J13" s="288"/>
      <c r="K13" s="288"/>
      <c r="L13" s="45" t="s">
        <v>244</v>
      </c>
      <c r="M13" s="265"/>
    </row>
    <row r="14" spans="1:14" s="6" customFormat="1" ht="48.75" customHeight="1" x14ac:dyDescent="0.25">
      <c r="A14" s="264"/>
      <c r="B14" s="267"/>
      <c r="C14" s="278"/>
      <c r="D14" s="278"/>
      <c r="E14" s="278"/>
      <c r="F14" s="282"/>
      <c r="G14" s="283"/>
      <c r="H14" s="284"/>
      <c r="I14" s="288"/>
      <c r="J14" s="288"/>
      <c r="K14" s="288"/>
      <c r="L14" s="45" t="s">
        <v>238</v>
      </c>
      <c r="M14" s="265"/>
    </row>
    <row r="15" spans="1:14" s="6" customFormat="1" ht="66" customHeight="1" x14ac:dyDescent="0.25">
      <c r="A15" s="264"/>
      <c r="B15" s="267"/>
      <c r="C15" s="278"/>
      <c r="D15" s="278"/>
      <c r="E15" s="278"/>
      <c r="F15" s="282"/>
      <c r="G15" s="283"/>
      <c r="H15" s="284"/>
      <c r="I15" s="288"/>
      <c r="J15" s="288"/>
      <c r="K15" s="288"/>
      <c r="L15" s="45" t="s">
        <v>239</v>
      </c>
      <c r="M15" s="265"/>
    </row>
    <row r="16" spans="1:14" s="6" customFormat="1" ht="47.25" customHeight="1" x14ac:dyDescent="0.25">
      <c r="A16" s="264"/>
      <c r="B16" s="268"/>
      <c r="C16" s="278"/>
      <c r="D16" s="278"/>
      <c r="E16" s="278"/>
      <c r="F16" s="285"/>
      <c r="G16" s="286"/>
      <c r="H16" s="287"/>
      <c r="I16" s="288"/>
      <c r="J16" s="288"/>
      <c r="K16" s="288"/>
      <c r="L16" s="45" t="s">
        <v>245</v>
      </c>
      <c r="M16" s="265"/>
    </row>
    <row r="17" spans="1:13" s="6" customFormat="1" ht="44.25" customHeight="1" x14ac:dyDescent="0.25">
      <c r="A17" s="264"/>
      <c r="B17" s="266">
        <v>1918</v>
      </c>
      <c r="C17" s="278"/>
      <c r="D17" s="278"/>
      <c r="E17" s="278"/>
      <c r="F17" s="288"/>
      <c r="G17" s="288"/>
      <c r="H17" s="288"/>
      <c r="I17" s="269" t="s">
        <v>246</v>
      </c>
      <c r="J17" s="270"/>
      <c r="K17" s="271"/>
      <c r="L17" s="45" t="s">
        <v>247</v>
      </c>
      <c r="M17" s="289" t="s">
        <v>248</v>
      </c>
    </row>
    <row r="18" spans="1:13" s="6" customFormat="1" ht="39" customHeight="1" x14ac:dyDescent="0.25">
      <c r="A18" s="264"/>
      <c r="B18" s="267"/>
      <c r="C18" s="278"/>
      <c r="D18" s="278"/>
      <c r="E18" s="278"/>
      <c r="F18" s="288"/>
      <c r="G18" s="288"/>
      <c r="H18" s="288"/>
      <c r="I18" s="272"/>
      <c r="J18" s="273"/>
      <c r="K18" s="274"/>
      <c r="L18" s="45" t="s">
        <v>249</v>
      </c>
      <c r="M18" s="290"/>
    </row>
    <row r="19" spans="1:13" s="6" customFormat="1" ht="53.25" customHeight="1" x14ac:dyDescent="0.25">
      <c r="A19" s="264"/>
      <c r="B19" s="267"/>
      <c r="C19" s="278"/>
      <c r="D19" s="278"/>
      <c r="E19" s="278"/>
      <c r="F19" s="288"/>
      <c r="G19" s="288"/>
      <c r="H19" s="288"/>
      <c r="I19" s="272"/>
      <c r="J19" s="273"/>
      <c r="K19" s="274"/>
      <c r="L19" s="45" t="s">
        <v>238</v>
      </c>
      <c r="M19" s="290"/>
    </row>
    <row r="20" spans="1:13" s="6" customFormat="1" ht="53.25" customHeight="1" x14ac:dyDescent="0.25">
      <c r="A20" s="264"/>
      <c r="B20" s="267"/>
      <c r="C20" s="278"/>
      <c r="D20" s="278"/>
      <c r="E20" s="278"/>
      <c r="F20" s="288"/>
      <c r="G20" s="288"/>
      <c r="H20" s="288"/>
      <c r="I20" s="272"/>
      <c r="J20" s="273"/>
      <c r="K20" s="274"/>
      <c r="L20" s="45" t="s">
        <v>239</v>
      </c>
      <c r="M20" s="290"/>
    </row>
    <row r="21" spans="1:13" s="6" customFormat="1" ht="39.75" customHeight="1" x14ac:dyDescent="0.25">
      <c r="A21" s="264"/>
      <c r="B21" s="268"/>
      <c r="C21" s="278"/>
      <c r="D21" s="278"/>
      <c r="E21" s="278"/>
      <c r="F21" s="288"/>
      <c r="G21" s="288"/>
      <c r="H21" s="288"/>
      <c r="I21" s="275"/>
      <c r="J21" s="276"/>
      <c r="K21" s="277"/>
      <c r="L21" s="45" t="s">
        <v>250</v>
      </c>
      <c r="M21" s="291"/>
    </row>
    <row r="22" spans="1:13" s="6" customFormat="1" ht="22.5" customHeight="1" x14ac:dyDescent="0.25">
      <c r="A22" s="292" t="s">
        <v>251</v>
      </c>
      <c r="B22" s="266">
        <v>1919</v>
      </c>
      <c r="C22" s="295"/>
      <c r="D22" s="296"/>
      <c r="E22" s="297"/>
      <c r="F22" s="295"/>
      <c r="G22" s="296"/>
      <c r="H22" s="297"/>
      <c r="I22" s="295"/>
      <c r="J22" s="296"/>
      <c r="K22" s="297"/>
      <c r="L22" s="45" t="s">
        <v>252</v>
      </c>
      <c r="M22" s="265" t="s">
        <v>253</v>
      </c>
    </row>
    <row r="23" spans="1:13" s="6" customFormat="1" ht="40.5" customHeight="1" x14ac:dyDescent="0.25">
      <c r="A23" s="293"/>
      <c r="B23" s="267"/>
      <c r="C23" s="298"/>
      <c r="D23" s="299"/>
      <c r="E23" s="300"/>
      <c r="F23" s="298"/>
      <c r="G23" s="299"/>
      <c r="H23" s="300"/>
      <c r="I23" s="298"/>
      <c r="J23" s="299"/>
      <c r="K23" s="300"/>
      <c r="L23" s="45" t="s">
        <v>249</v>
      </c>
      <c r="M23" s="265"/>
    </row>
    <row r="24" spans="1:13" s="6" customFormat="1" ht="38.25" customHeight="1" x14ac:dyDescent="0.25">
      <c r="A24" s="293"/>
      <c r="B24" s="267"/>
      <c r="C24" s="298"/>
      <c r="D24" s="299"/>
      <c r="E24" s="300"/>
      <c r="F24" s="298"/>
      <c r="G24" s="299"/>
      <c r="H24" s="300"/>
      <c r="I24" s="298"/>
      <c r="J24" s="299"/>
      <c r="K24" s="300"/>
      <c r="L24" s="45" t="s">
        <v>238</v>
      </c>
      <c r="M24" s="265"/>
    </row>
    <row r="25" spans="1:13" s="6" customFormat="1" ht="40.5" customHeight="1" x14ac:dyDescent="0.25">
      <c r="A25" s="293"/>
      <c r="B25" s="267"/>
      <c r="C25" s="298"/>
      <c r="D25" s="299"/>
      <c r="E25" s="300"/>
      <c r="F25" s="298"/>
      <c r="G25" s="299"/>
      <c r="H25" s="300"/>
      <c r="I25" s="298"/>
      <c r="J25" s="299"/>
      <c r="K25" s="300"/>
      <c r="L25" s="45" t="s">
        <v>239</v>
      </c>
      <c r="M25" s="265"/>
    </row>
    <row r="26" spans="1:13" s="6" customFormat="1" ht="48" customHeight="1" x14ac:dyDescent="0.25">
      <c r="A26" s="294"/>
      <c r="B26" s="268"/>
      <c r="C26" s="301"/>
      <c r="D26" s="302"/>
      <c r="E26" s="303"/>
      <c r="F26" s="301"/>
      <c r="G26" s="302"/>
      <c r="H26" s="303"/>
      <c r="I26" s="301"/>
      <c r="J26" s="302"/>
      <c r="K26" s="303"/>
      <c r="L26" s="45" t="s">
        <v>254</v>
      </c>
      <c r="M26" s="265"/>
    </row>
  </sheetData>
  <mergeCells count="31">
    <mergeCell ref="M22:M26"/>
    <mergeCell ref="A17:A21"/>
    <mergeCell ref="B17:B21"/>
    <mergeCell ref="C17:E21"/>
    <mergeCell ref="F17:H21"/>
    <mergeCell ref="I17:K21"/>
    <mergeCell ref="M17:M21"/>
    <mergeCell ref="A22:A26"/>
    <mergeCell ref="B22:B26"/>
    <mergeCell ref="C22:E26"/>
    <mergeCell ref="F22:H26"/>
    <mergeCell ref="I22:K26"/>
    <mergeCell ref="M12:M16"/>
    <mergeCell ref="A7:A11"/>
    <mergeCell ref="B7:B11"/>
    <mergeCell ref="C7:E11"/>
    <mergeCell ref="F7:H11"/>
    <mergeCell ref="I7:K11"/>
    <mergeCell ref="M7:M11"/>
    <mergeCell ref="A12:A16"/>
    <mergeCell ref="B12:B16"/>
    <mergeCell ref="C12:E16"/>
    <mergeCell ref="F12:H16"/>
    <mergeCell ref="I12:K16"/>
    <mergeCell ref="A1:M1"/>
    <mergeCell ref="A2:M2"/>
    <mergeCell ref="A3:M3"/>
    <mergeCell ref="A4:M4"/>
    <mergeCell ref="C5:E5"/>
    <mergeCell ref="F5:H5"/>
    <mergeCell ref="I5:K5"/>
  </mergeCells>
  <pageMargins left="0.7" right="0.7" top="0.75" bottom="0.75" header="0.3" footer="0.3"/>
  <pageSetup scale="65" orientation="landscape" r:id="rId1"/>
  <rowBreaks count="1" manualBreakCount="1">
    <brk id="16" max="12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110"/>
  <sheetViews>
    <sheetView tabSelected="1" view="pageBreakPreview" zoomScale="110" zoomScaleNormal="80" zoomScaleSheetLayoutView="110" workbookViewId="0">
      <selection activeCell="B44" sqref="B44:B47"/>
    </sheetView>
  </sheetViews>
  <sheetFormatPr baseColWidth="10" defaultColWidth="11.42578125" defaultRowHeight="15" x14ac:dyDescent="0.25"/>
  <cols>
    <col min="1" max="1" width="56.28515625" customWidth="1"/>
    <col min="2" max="2" width="3.7109375" customWidth="1"/>
    <col min="3" max="3" width="4.140625" style="9" customWidth="1"/>
    <col min="4" max="4" width="4.42578125" style="9" customWidth="1"/>
    <col min="5" max="5" width="4.7109375" style="9" customWidth="1"/>
    <col min="6" max="6" width="4.42578125" style="9" customWidth="1"/>
    <col min="7" max="7" width="4" style="10" customWidth="1"/>
    <col min="8" max="8" width="4.42578125" style="10" customWidth="1"/>
    <col min="9" max="9" width="5" style="10" customWidth="1"/>
    <col min="10" max="10" width="5.7109375" style="10" customWidth="1"/>
    <col min="11" max="11" width="5.140625" style="10" customWidth="1"/>
    <col min="12" max="12" width="7" style="10" customWidth="1"/>
    <col min="13" max="13" width="4.7109375" style="10" customWidth="1"/>
    <col min="14" max="14" width="35.42578125" style="10" customWidth="1"/>
    <col min="15" max="15" width="21.85546875" style="10" customWidth="1"/>
  </cols>
  <sheetData>
    <row r="1" spans="1:45" ht="20.25" customHeight="1" x14ac:dyDescent="0.25">
      <c r="A1" s="304" t="s">
        <v>340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19.5" customHeight="1" thickBot="1" x14ac:dyDescent="0.3">
      <c r="A2" s="305" t="s">
        <v>28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ht="20.25" customHeight="1" x14ac:dyDescent="0.25">
      <c r="A3" s="317" t="s">
        <v>377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9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21" customHeight="1" x14ac:dyDescent="0.25">
      <c r="A4" s="306" t="s">
        <v>172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</row>
    <row r="5" spans="1:45" ht="34.5" customHeight="1" x14ac:dyDescent="0.25">
      <c r="A5" s="307" t="s">
        <v>156</v>
      </c>
      <c r="B5" s="309" t="s">
        <v>35</v>
      </c>
      <c r="C5" s="311" t="s">
        <v>173</v>
      </c>
      <c r="D5" s="311"/>
      <c r="E5" s="311"/>
      <c r="F5" s="311"/>
      <c r="G5" s="311"/>
      <c r="H5" s="312" t="s">
        <v>174</v>
      </c>
      <c r="I5" s="313"/>
      <c r="J5" s="314"/>
      <c r="K5" s="312" t="s">
        <v>175</v>
      </c>
      <c r="L5" s="313"/>
      <c r="M5" s="314"/>
      <c r="N5" s="315" t="s">
        <v>176</v>
      </c>
      <c r="O5" s="307" t="s">
        <v>161</v>
      </c>
    </row>
    <row r="6" spans="1:45" ht="127.5" customHeight="1" x14ac:dyDescent="0.25">
      <c r="A6" s="308"/>
      <c r="B6" s="310"/>
      <c r="C6" s="107" t="s">
        <v>177</v>
      </c>
      <c r="D6" s="107" t="s">
        <v>178</v>
      </c>
      <c r="E6" s="107" t="s">
        <v>179</v>
      </c>
      <c r="F6" s="107" t="s">
        <v>180</v>
      </c>
      <c r="G6" s="107" t="s">
        <v>181</v>
      </c>
      <c r="H6" s="107" t="s">
        <v>182</v>
      </c>
      <c r="I6" s="107" t="s">
        <v>183</v>
      </c>
      <c r="J6" s="107" t="s">
        <v>184</v>
      </c>
      <c r="K6" s="107" t="s">
        <v>185</v>
      </c>
      <c r="L6" s="107" t="s">
        <v>186</v>
      </c>
      <c r="M6" s="107" t="s">
        <v>187</v>
      </c>
      <c r="N6" s="316"/>
      <c r="O6" s="308"/>
    </row>
    <row r="7" spans="1:45" x14ac:dyDescent="0.25">
      <c r="A7" s="78"/>
      <c r="B7" s="79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45" ht="30.75" customHeight="1" x14ac:dyDescent="0.25">
      <c r="A8" s="264"/>
      <c r="B8" s="266">
        <v>1901</v>
      </c>
      <c r="C8" s="278"/>
      <c r="D8" s="288" t="s">
        <v>188</v>
      </c>
      <c r="E8" s="288"/>
      <c r="F8" s="288"/>
      <c r="G8" s="288"/>
      <c r="H8" s="288"/>
      <c r="I8" s="288"/>
      <c r="J8" s="288" t="s">
        <v>188</v>
      </c>
      <c r="K8" s="288"/>
      <c r="L8" s="288"/>
      <c r="M8" s="288" t="s">
        <v>188</v>
      </c>
      <c r="N8" s="81" t="s">
        <v>189</v>
      </c>
      <c r="O8" s="265" t="s">
        <v>190</v>
      </c>
    </row>
    <row r="9" spans="1:45" ht="36" customHeight="1" x14ac:dyDescent="0.25">
      <c r="A9" s="264"/>
      <c r="B9" s="267"/>
      <c r="C9" s="27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81" t="s">
        <v>191</v>
      </c>
      <c r="O9" s="265"/>
    </row>
    <row r="10" spans="1:45" ht="28.5" customHeight="1" x14ac:dyDescent="0.25">
      <c r="A10" s="264"/>
      <c r="B10" s="267"/>
      <c r="C10" s="27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81" t="s">
        <v>192</v>
      </c>
      <c r="O10" s="265"/>
    </row>
    <row r="11" spans="1:45" ht="27.75" customHeight="1" x14ac:dyDescent="0.25">
      <c r="A11" s="264"/>
      <c r="B11" s="267"/>
      <c r="C11" s="27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81" t="s">
        <v>193</v>
      </c>
      <c r="O11" s="265"/>
    </row>
    <row r="12" spans="1:45" ht="48" customHeight="1" x14ac:dyDescent="0.25">
      <c r="A12" s="264"/>
      <c r="B12" s="268"/>
      <c r="C12" s="27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81" t="s">
        <v>194</v>
      </c>
      <c r="O12" s="265"/>
    </row>
    <row r="13" spans="1:45" ht="29.25" customHeight="1" x14ac:dyDescent="0.25">
      <c r="A13" s="264"/>
      <c r="B13" s="266">
        <v>1902</v>
      </c>
      <c r="C13" s="288" t="s">
        <v>188</v>
      </c>
      <c r="D13" s="288"/>
      <c r="E13" s="288"/>
      <c r="F13" s="288"/>
      <c r="G13" s="288"/>
      <c r="H13" s="288"/>
      <c r="I13" s="288" t="s">
        <v>188</v>
      </c>
      <c r="J13" s="288"/>
      <c r="K13" s="288"/>
      <c r="L13" s="288"/>
      <c r="M13" s="288" t="s">
        <v>188</v>
      </c>
      <c r="N13" s="81" t="s">
        <v>189</v>
      </c>
      <c r="O13" s="265" t="s">
        <v>195</v>
      </c>
    </row>
    <row r="14" spans="1:45" ht="33" customHeight="1" x14ac:dyDescent="0.25">
      <c r="A14" s="264"/>
      <c r="B14" s="267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81" t="s">
        <v>196</v>
      </c>
      <c r="O14" s="265"/>
    </row>
    <row r="15" spans="1:45" ht="26.25" customHeight="1" x14ac:dyDescent="0.25">
      <c r="A15" s="264"/>
      <c r="B15" s="26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81" t="s">
        <v>197</v>
      </c>
      <c r="O15" s="265"/>
    </row>
    <row r="16" spans="1:45" ht="22.5" customHeight="1" x14ac:dyDescent="0.25">
      <c r="A16" s="264"/>
      <c r="B16" s="267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81" t="s">
        <v>198</v>
      </c>
      <c r="O16" s="265"/>
    </row>
    <row r="17" spans="1:15" ht="50.25" customHeight="1" x14ac:dyDescent="0.25">
      <c r="A17" s="264"/>
      <c r="B17" s="26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81" t="s">
        <v>199</v>
      </c>
      <c r="O17" s="265"/>
    </row>
    <row r="18" spans="1:15" ht="33" customHeight="1" x14ac:dyDescent="0.25">
      <c r="A18" s="307"/>
      <c r="B18" s="266">
        <v>1903</v>
      </c>
      <c r="C18" s="278" t="s">
        <v>188</v>
      </c>
      <c r="D18" s="288"/>
      <c r="E18" s="288"/>
      <c r="F18" s="288"/>
      <c r="G18" s="288"/>
      <c r="H18" s="288"/>
      <c r="I18" s="288"/>
      <c r="J18" s="288" t="s">
        <v>188</v>
      </c>
      <c r="K18" s="288"/>
      <c r="L18" s="288"/>
      <c r="M18" s="288" t="s">
        <v>188</v>
      </c>
      <c r="N18" s="81" t="s">
        <v>189</v>
      </c>
      <c r="O18" s="265" t="s">
        <v>200</v>
      </c>
    </row>
    <row r="19" spans="1:15" ht="29.25" x14ac:dyDescent="0.25">
      <c r="A19" s="320"/>
      <c r="B19" s="267"/>
      <c r="C19" s="27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81" t="s">
        <v>201</v>
      </c>
      <c r="O19" s="265"/>
    </row>
    <row r="20" spans="1:15" ht="30" customHeight="1" x14ac:dyDescent="0.25">
      <c r="A20" s="320"/>
      <c r="B20" s="267"/>
      <c r="C20" s="27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81" t="s">
        <v>202</v>
      </c>
      <c r="O20" s="265"/>
    </row>
    <row r="21" spans="1:15" ht="25.5" customHeight="1" x14ac:dyDescent="0.25">
      <c r="A21" s="320"/>
      <c r="B21" s="267"/>
      <c r="C21" s="27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81" t="s">
        <v>198</v>
      </c>
      <c r="O21" s="265"/>
    </row>
    <row r="22" spans="1:15" ht="37.5" customHeight="1" x14ac:dyDescent="0.25">
      <c r="A22" s="308"/>
      <c r="B22" s="268"/>
      <c r="C22" s="27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81" t="s">
        <v>203</v>
      </c>
      <c r="O22" s="265"/>
    </row>
    <row r="23" spans="1:15" ht="35.25" customHeight="1" x14ac:dyDescent="0.25">
      <c r="A23" s="264"/>
      <c r="B23" s="266">
        <v>1904</v>
      </c>
      <c r="C23" s="278"/>
      <c r="D23" s="288"/>
      <c r="E23" s="288"/>
      <c r="F23" s="288" t="s">
        <v>188</v>
      </c>
      <c r="G23" s="288"/>
      <c r="H23" s="288"/>
      <c r="I23" s="288"/>
      <c r="J23" s="288" t="s">
        <v>188</v>
      </c>
      <c r="K23" s="288"/>
      <c r="L23" s="288"/>
      <c r="M23" s="288" t="s">
        <v>188</v>
      </c>
      <c r="N23" s="81" t="s">
        <v>189</v>
      </c>
      <c r="O23" s="265" t="s">
        <v>204</v>
      </c>
    </row>
    <row r="24" spans="1:15" ht="30" customHeight="1" x14ac:dyDescent="0.25">
      <c r="A24" s="264"/>
      <c r="B24" s="267"/>
      <c r="C24" s="27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81" t="s">
        <v>205</v>
      </c>
      <c r="O24" s="265"/>
    </row>
    <row r="25" spans="1:15" ht="30.75" customHeight="1" x14ac:dyDescent="0.25">
      <c r="A25" s="264"/>
      <c r="B25" s="267"/>
      <c r="C25" s="27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81" t="s">
        <v>206</v>
      </c>
      <c r="O25" s="265"/>
    </row>
    <row r="26" spans="1:15" ht="27" x14ac:dyDescent="0.25">
      <c r="A26" s="264"/>
      <c r="B26" s="267"/>
      <c r="C26" s="27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81" t="s">
        <v>207</v>
      </c>
      <c r="O26" s="265"/>
    </row>
    <row r="27" spans="1:15" ht="43.5" customHeight="1" x14ac:dyDescent="0.25">
      <c r="A27" s="264"/>
      <c r="B27" s="268"/>
      <c r="C27" s="27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81" t="s">
        <v>203</v>
      </c>
      <c r="O27" s="265"/>
    </row>
    <row r="28" spans="1:15" ht="32.25" customHeight="1" x14ac:dyDescent="0.25">
      <c r="A28" s="264"/>
      <c r="B28" s="266">
        <v>1905</v>
      </c>
      <c r="C28" s="278"/>
      <c r="D28" s="288"/>
      <c r="E28" s="288"/>
      <c r="F28" s="288" t="s">
        <v>188</v>
      </c>
      <c r="G28" s="288"/>
      <c r="H28" s="288"/>
      <c r="I28" s="288"/>
      <c r="J28" s="288" t="s">
        <v>188</v>
      </c>
      <c r="K28" s="288"/>
      <c r="L28" s="288"/>
      <c r="M28" s="288" t="s">
        <v>188</v>
      </c>
      <c r="N28" s="81" t="s">
        <v>189</v>
      </c>
      <c r="O28" s="265" t="s">
        <v>204</v>
      </c>
    </row>
    <row r="29" spans="1:15" ht="29.25" x14ac:dyDescent="0.25">
      <c r="A29" s="264"/>
      <c r="B29" s="267"/>
      <c r="C29" s="27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81" t="s">
        <v>205</v>
      </c>
      <c r="O29" s="265"/>
    </row>
    <row r="30" spans="1:15" x14ac:dyDescent="0.25">
      <c r="A30" s="264"/>
      <c r="B30" s="267"/>
      <c r="C30" s="27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81" t="s">
        <v>208</v>
      </c>
      <c r="O30" s="265"/>
    </row>
    <row r="31" spans="1:15" ht="27" x14ac:dyDescent="0.25">
      <c r="A31" s="264"/>
      <c r="B31" s="267"/>
      <c r="C31" s="27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81" t="s">
        <v>207</v>
      </c>
      <c r="O31" s="265"/>
    </row>
    <row r="32" spans="1:15" ht="46.5" customHeight="1" x14ac:dyDescent="0.25">
      <c r="A32" s="264"/>
      <c r="B32" s="268"/>
      <c r="C32" s="27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81" t="s">
        <v>203</v>
      </c>
      <c r="O32" s="265"/>
    </row>
    <row r="33" spans="1:15" ht="31.5" customHeight="1" x14ac:dyDescent="0.25">
      <c r="A33" s="264"/>
      <c r="B33" s="266">
        <v>1906</v>
      </c>
      <c r="C33" s="278"/>
      <c r="D33" s="288"/>
      <c r="E33" s="288"/>
      <c r="F33" s="288" t="s">
        <v>188</v>
      </c>
      <c r="G33" s="288"/>
      <c r="H33" s="288"/>
      <c r="I33" s="288"/>
      <c r="J33" s="288" t="s">
        <v>188</v>
      </c>
      <c r="K33" s="288"/>
      <c r="L33" s="288"/>
      <c r="M33" s="288" t="s">
        <v>188</v>
      </c>
      <c r="N33" s="81" t="s">
        <v>189</v>
      </c>
      <c r="O33" s="265" t="s">
        <v>209</v>
      </c>
    </row>
    <row r="34" spans="1:15" ht="29.25" x14ac:dyDescent="0.25">
      <c r="A34" s="264"/>
      <c r="B34" s="267"/>
      <c r="C34" s="27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81" t="s">
        <v>210</v>
      </c>
      <c r="O34" s="265"/>
    </row>
    <row r="35" spans="1:15" ht="26.25" customHeight="1" x14ac:dyDescent="0.25">
      <c r="A35" s="264"/>
      <c r="B35" s="267"/>
      <c r="C35" s="27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81" t="s">
        <v>211</v>
      </c>
      <c r="O35" s="265"/>
    </row>
    <row r="36" spans="1:15" ht="27" x14ac:dyDescent="0.25">
      <c r="A36" s="264"/>
      <c r="B36" s="267"/>
      <c r="C36" s="27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81" t="s">
        <v>207</v>
      </c>
      <c r="O36" s="265"/>
    </row>
    <row r="37" spans="1:15" ht="39.75" customHeight="1" x14ac:dyDescent="0.25">
      <c r="A37" s="264"/>
      <c r="B37" s="268"/>
      <c r="C37" s="27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81" t="s">
        <v>203</v>
      </c>
      <c r="O37" s="265"/>
    </row>
    <row r="38" spans="1:15" ht="30.75" customHeight="1" x14ac:dyDescent="0.25">
      <c r="A38" s="264"/>
      <c r="B38" s="266">
        <v>1907</v>
      </c>
      <c r="C38" s="278"/>
      <c r="D38" s="288"/>
      <c r="E38" s="288"/>
      <c r="F38" s="288" t="s">
        <v>188</v>
      </c>
      <c r="G38" s="288"/>
      <c r="H38" s="288"/>
      <c r="I38" s="288" t="s">
        <v>188</v>
      </c>
      <c r="J38" s="288"/>
      <c r="K38" s="288"/>
      <c r="L38" s="288" t="s">
        <v>188</v>
      </c>
      <c r="M38" s="288"/>
      <c r="N38" s="81" t="s">
        <v>189</v>
      </c>
      <c r="O38" s="265" t="s">
        <v>209</v>
      </c>
    </row>
    <row r="39" spans="1:15" ht="29.25" x14ac:dyDescent="0.25">
      <c r="A39" s="264"/>
      <c r="B39" s="267"/>
      <c r="C39" s="27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81" t="s">
        <v>205</v>
      </c>
      <c r="O39" s="265"/>
    </row>
    <row r="40" spans="1:15" ht="27" x14ac:dyDescent="0.25">
      <c r="A40" s="264"/>
      <c r="B40" s="267"/>
      <c r="C40" s="27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81" t="s">
        <v>212</v>
      </c>
      <c r="O40" s="265"/>
    </row>
    <row r="41" spans="1:15" ht="27" x14ac:dyDescent="0.25">
      <c r="A41" s="264"/>
      <c r="B41" s="267"/>
      <c r="C41" s="27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81" t="s">
        <v>207</v>
      </c>
      <c r="O41" s="265"/>
    </row>
    <row r="42" spans="1:15" ht="49.5" customHeight="1" x14ac:dyDescent="0.25">
      <c r="A42" s="264"/>
      <c r="B42" s="268"/>
      <c r="C42" s="27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81" t="s">
        <v>203</v>
      </c>
      <c r="O42" s="265"/>
    </row>
    <row r="43" spans="1:15" ht="37.5" customHeight="1" x14ac:dyDescent="0.25">
      <c r="A43" s="264"/>
      <c r="B43" s="266">
        <v>1908</v>
      </c>
      <c r="C43" s="278" t="s">
        <v>188</v>
      </c>
      <c r="D43" s="288"/>
      <c r="E43" s="288"/>
      <c r="F43" s="288"/>
      <c r="G43" s="288"/>
      <c r="H43" s="288" t="s">
        <v>188</v>
      </c>
      <c r="I43" s="288"/>
      <c r="J43" s="288"/>
      <c r="K43" s="288" t="s">
        <v>188</v>
      </c>
      <c r="L43" s="288"/>
      <c r="M43" s="288"/>
      <c r="N43" s="81" t="s">
        <v>213</v>
      </c>
      <c r="O43" s="265" t="s">
        <v>214</v>
      </c>
    </row>
    <row r="44" spans="1:15" ht="29.25" x14ac:dyDescent="0.25">
      <c r="A44" s="264"/>
      <c r="B44" s="267"/>
      <c r="C44" s="27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81" t="s">
        <v>205</v>
      </c>
      <c r="O44" s="265"/>
    </row>
    <row r="45" spans="1:15" ht="27" x14ac:dyDescent="0.25">
      <c r="A45" s="264"/>
      <c r="B45" s="267"/>
      <c r="C45" s="27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81" t="s">
        <v>203</v>
      </c>
      <c r="O45" s="265"/>
    </row>
    <row r="46" spans="1:15" ht="27" x14ac:dyDescent="0.25">
      <c r="A46" s="264"/>
      <c r="B46" s="267"/>
      <c r="C46" s="27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81" t="s">
        <v>215</v>
      </c>
      <c r="O46" s="265"/>
    </row>
    <row r="47" spans="1:15" ht="52.5" customHeight="1" x14ac:dyDescent="0.25">
      <c r="A47" s="264"/>
      <c r="B47" s="268"/>
      <c r="C47" s="27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81" t="s">
        <v>216</v>
      </c>
      <c r="O47" s="265"/>
    </row>
    <row r="48" spans="1:15" ht="41.25" customHeight="1" x14ac:dyDescent="0.25">
      <c r="A48" s="264"/>
      <c r="B48" s="266">
        <v>1909</v>
      </c>
      <c r="C48" s="278"/>
      <c r="D48" s="288"/>
      <c r="E48" s="288"/>
      <c r="F48" s="288"/>
      <c r="G48" s="288" t="s">
        <v>188</v>
      </c>
      <c r="H48" s="288"/>
      <c r="I48" s="288"/>
      <c r="J48" s="288" t="s">
        <v>188</v>
      </c>
      <c r="K48" s="288"/>
      <c r="L48" s="288"/>
      <c r="M48" s="288" t="s">
        <v>188</v>
      </c>
      <c r="N48" s="81" t="s">
        <v>217</v>
      </c>
      <c r="O48" s="265" t="s">
        <v>218</v>
      </c>
    </row>
    <row r="49" spans="1:15" ht="29.25" x14ac:dyDescent="0.25">
      <c r="A49" s="264"/>
      <c r="B49" s="267"/>
      <c r="C49" s="27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81" t="s">
        <v>219</v>
      </c>
      <c r="O49" s="265"/>
    </row>
    <row r="50" spans="1:15" ht="19.5" customHeight="1" x14ac:dyDescent="0.25">
      <c r="A50" s="264"/>
      <c r="B50" s="267"/>
      <c r="C50" s="27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81" t="s">
        <v>220</v>
      </c>
      <c r="O50" s="265"/>
    </row>
    <row r="51" spans="1:15" ht="27" customHeight="1" x14ac:dyDescent="0.25">
      <c r="A51" s="264"/>
      <c r="B51" s="267"/>
      <c r="C51" s="27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81" t="s">
        <v>221</v>
      </c>
      <c r="O51" s="265"/>
    </row>
    <row r="52" spans="1:15" ht="39" customHeight="1" x14ac:dyDescent="0.25">
      <c r="A52" s="264"/>
      <c r="B52" s="268"/>
      <c r="C52" s="27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81" t="s">
        <v>203</v>
      </c>
      <c r="O52" s="265"/>
    </row>
    <row r="53" spans="1:15" ht="36" customHeight="1" x14ac:dyDescent="0.25">
      <c r="A53" s="264"/>
      <c r="B53" s="266">
        <v>1910</v>
      </c>
      <c r="C53" s="278"/>
      <c r="D53" s="288"/>
      <c r="E53" s="288"/>
      <c r="F53" s="288"/>
      <c r="G53" s="288" t="s">
        <v>188</v>
      </c>
      <c r="H53" s="288"/>
      <c r="I53" s="288"/>
      <c r="J53" s="288" t="s">
        <v>188</v>
      </c>
      <c r="K53" s="288"/>
      <c r="L53" s="288"/>
      <c r="M53" s="288" t="s">
        <v>188</v>
      </c>
      <c r="N53" s="81" t="s">
        <v>217</v>
      </c>
      <c r="O53" s="265" t="s">
        <v>222</v>
      </c>
    </row>
    <row r="54" spans="1:15" ht="29.25" x14ac:dyDescent="0.25">
      <c r="A54" s="264"/>
      <c r="B54" s="267"/>
      <c r="C54" s="27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81" t="s">
        <v>219</v>
      </c>
      <c r="O54" s="265"/>
    </row>
    <row r="55" spans="1:15" x14ac:dyDescent="0.25">
      <c r="A55" s="264"/>
      <c r="B55" s="267"/>
      <c r="C55" s="27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81" t="s">
        <v>220</v>
      </c>
      <c r="O55" s="265"/>
    </row>
    <row r="56" spans="1:15" ht="28.5" customHeight="1" x14ac:dyDescent="0.25">
      <c r="A56" s="264"/>
      <c r="B56" s="267"/>
      <c r="C56" s="27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81" t="s">
        <v>221</v>
      </c>
      <c r="O56" s="265"/>
    </row>
    <row r="57" spans="1:15" ht="43.5" customHeight="1" x14ac:dyDescent="0.25">
      <c r="A57" s="264"/>
      <c r="B57" s="268"/>
      <c r="C57" s="27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81" t="s">
        <v>203</v>
      </c>
      <c r="O57" s="265"/>
    </row>
    <row r="58" spans="1:15" ht="39.75" customHeight="1" x14ac:dyDescent="0.25">
      <c r="A58" s="264"/>
      <c r="B58" s="266">
        <v>1911</v>
      </c>
      <c r="C58" s="278"/>
      <c r="D58" s="288"/>
      <c r="E58" s="288"/>
      <c r="F58" s="288"/>
      <c r="G58" s="288" t="s">
        <v>188</v>
      </c>
      <c r="H58" s="288"/>
      <c r="I58" s="288"/>
      <c r="J58" s="288" t="s">
        <v>188</v>
      </c>
      <c r="K58" s="288"/>
      <c r="L58" s="288"/>
      <c r="M58" s="288" t="s">
        <v>188</v>
      </c>
      <c r="N58" s="81" t="s">
        <v>217</v>
      </c>
      <c r="O58" s="265" t="s">
        <v>222</v>
      </c>
    </row>
    <row r="59" spans="1:15" ht="29.25" x14ac:dyDescent="0.25">
      <c r="A59" s="264"/>
      <c r="B59" s="267"/>
      <c r="C59" s="27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81" t="s">
        <v>219</v>
      </c>
      <c r="O59" s="265"/>
    </row>
    <row r="60" spans="1:15" x14ac:dyDescent="0.25">
      <c r="A60" s="264"/>
      <c r="B60" s="267"/>
      <c r="C60" s="27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81" t="s">
        <v>220</v>
      </c>
      <c r="O60" s="265"/>
    </row>
    <row r="61" spans="1:15" ht="31.5" customHeight="1" x14ac:dyDescent="0.25">
      <c r="A61" s="264"/>
      <c r="B61" s="267"/>
      <c r="C61" s="27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81" t="s">
        <v>221</v>
      </c>
      <c r="O61" s="265"/>
    </row>
    <row r="62" spans="1:15" ht="43.5" customHeight="1" x14ac:dyDescent="0.25">
      <c r="A62" s="264"/>
      <c r="B62" s="268"/>
      <c r="C62" s="27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81" t="s">
        <v>203</v>
      </c>
      <c r="O62" s="265"/>
    </row>
    <row r="63" spans="1:15" ht="42" customHeight="1" x14ac:dyDescent="0.25">
      <c r="A63" s="264"/>
      <c r="B63" s="266">
        <v>1912</v>
      </c>
      <c r="C63" s="278"/>
      <c r="D63" s="288"/>
      <c r="E63" s="288"/>
      <c r="F63" s="288" t="s">
        <v>188</v>
      </c>
      <c r="G63" s="288"/>
      <c r="H63" s="288"/>
      <c r="I63" s="288"/>
      <c r="J63" s="288" t="s">
        <v>188</v>
      </c>
      <c r="K63" s="288"/>
      <c r="L63" s="288"/>
      <c r="M63" s="288" t="s">
        <v>188</v>
      </c>
      <c r="N63" s="81" t="s">
        <v>217</v>
      </c>
      <c r="O63" s="265" t="s">
        <v>223</v>
      </c>
    </row>
    <row r="64" spans="1:15" ht="29.25" x14ac:dyDescent="0.25">
      <c r="A64" s="264"/>
      <c r="B64" s="267"/>
      <c r="C64" s="27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81" t="s">
        <v>219</v>
      </c>
      <c r="O64" s="265"/>
    </row>
    <row r="65" spans="1:15" x14ac:dyDescent="0.25">
      <c r="A65" s="264"/>
      <c r="B65" s="267"/>
      <c r="C65" s="27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81" t="s">
        <v>220</v>
      </c>
      <c r="O65" s="265"/>
    </row>
    <row r="66" spans="1:15" ht="29.25" customHeight="1" x14ac:dyDescent="0.25">
      <c r="A66" s="264"/>
      <c r="B66" s="267"/>
      <c r="C66" s="27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81" t="s">
        <v>221</v>
      </c>
      <c r="O66" s="265"/>
    </row>
    <row r="67" spans="1:15" ht="37.5" customHeight="1" x14ac:dyDescent="0.25">
      <c r="A67" s="264"/>
      <c r="B67" s="268"/>
      <c r="C67" s="27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81" t="s">
        <v>203</v>
      </c>
      <c r="O67" s="265"/>
    </row>
    <row r="68" spans="1:15" ht="27" x14ac:dyDescent="0.25">
      <c r="A68" s="264"/>
      <c r="B68" s="266">
        <v>1913</v>
      </c>
      <c r="C68" s="278"/>
      <c r="D68" s="288"/>
      <c r="E68" s="288" t="s">
        <v>188</v>
      </c>
      <c r="F68" s="288"/>
      <c r="G68" s="288"/>
      <c r="H68" s="288"/>
      <c r="I68" s="288"/>
      <c r="J68" s="288" t="s">
        <v>188</v>
      </c>
      <c r="K68" s="288"/>
      <c r="L68" s="288"/>
      <c r="M68" s="288" t="s">
        <v>188</v>
      </c>
      <c r="N68" s="81" t="s">
        <v>224</v>
      </c>
      <c r="O68" s="265" t="s">
        <v>225</v>
      </c>
    </row>
    <row r="69" spans="1:15" ht="29.25" x14ac:dyDescent="0.25">
      <c r="A69" s="264"/>
      <c r="B69" s="267"/>
      <c r="C69" s="27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81" t="s">
        <v>219</v>
      </c>
      <c r="O69" s="265"/>
    </row>
    <row r="70" spans="1:15" ht="20.25" customHeight="1" x14ac:dyDescent="0.25">
      <c r="A70" s="264"/>
      <c r="B70" s="267"/>
      <c r="C70" s="27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81" t="s">
        <v>226</v>
      </c>
      <c r="O70" s="265"/>
    </row>
    <row r="71" spans="1:15" ht="30" customHeight="1" x14ac:dyDescent="0.25">
      <c r="A71" s="264"/>
      <c r="B71" s="267"/>
      <c r="C71" s="27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81" t="s">
        <v>227</v>
      </c>
      <c r="O71" s="265"/>
    </row>
    <row r="72" spans="1:15" ht="50.25" customHeight="1" x14ac:dyDescent="0.25">
      <c r="A72" s="264"/>
      <c r="B72" s="268"/>
      <c r="C72" s="27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81" t="s">
        <v>194</v>
      </c>
      <c r="O72" s="265"/>
    </row>
    <row r="73" spans="1:15" ht="39" customHeight="1" x14ac:dyDescent="0.25">
      <c r="A73" s="264"/>
      <c r="B73" s="266">
        <v>1914</v>
      </c>
      <c r="C73" s="278"/>
      <c r="D73" s="288"/>
      <c r="E73" s="288"/>
      <c r="F73" s="288"/>
      <c r="G73" s="288" t="s">
        <v>188</v>
      </c>
      <c r="H73" s="288"/>
      <c r="I73" s="288"/>
      <c r="J73" s="288" t="s">
        <v>188</v>
      </c>
      <c r="K73" s="288"/>
      <c r="L73" s="288"/>
      <c r="M73" s="288" t="s">
        <v>188</v>
      </c>
      <c r="N73" s="81" t="s">
        <v>217</v>
      </c>
      <c r="O73" s="265" t="s">
        <v>228</v>
      </c>
    </row>
    <row r="74" spans="1:15" ht="29.25" x14ac:dyDescent="0.25">
      <c r="A74" s="264"/>
      <c r="B74" s="267"/>
      <c r="C74" s="27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81" t="s">
        <v>219</v>
      </c>
      <c r="O74" s="265"/>
    </row>
    <row r="75" spans="1:15" x14ac:dyDescent="0.25">
      <c r="A75" s="264"/>
      <c r="B75" s="267"/>
      <c r="C75" s="27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81" t="s">
        <v>220</v>
      </c>
      <c r="O75" s="265"/>
    </row>
    <row r="76" spans="1:15" ht="28.5" customHeight="1" x14ac:dyDescent="0.25">
      <c r="A76" s="264"/>
      <c r="B76" s="267"/>
      <c r="C76" s="27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81" t="s">
        <v>221</v>
      </c>
      <c r="O76" s="265"/>
    </row>
    <row r="77" spans="1:15" ht="52.5" customHeight="1" x14ac:dyDescent="0.25">
      <c r="A77" s="264"/>
      <c r="B77" s="268"/>
      <c r="C77" s="27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81" t="s">
        <v>203</v>
      </c>
      <c r="O77" s="265"/>
    </row>
    <row r="78" spans="1:15" ht="40.5" customHeight="1" x14ac:dyDescent="0.25">
      <c r="A78" s="264"/>
      <c r="B78" s="266">
        <v>1915</v>
      </c>
      <c r="C78" s="27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81" t="s">
        <v>229</v>
      </c>
      <c r="O78" s="265" t="s">
        <v>230</v>
      </c>
    </row>
    <row r="79" spans="1:15" ht="23.25" customHeight="1" x14ac:dyDescent="0.25">
      <c r="A79" s="264"/>
      <c r="B79" s="267"/>
      <c r="C79" s="27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81" t="s">
        <v>231</v>
      </c>
      <c r="O79" s="265"/>
    </row>
    <row r="80" spans="1:15" ht="20.25" customHeight="1" x14ac:dyDescent="0.25">
      <c r="A80" s="264"/>
      <c r="B80" s="267"/>
      <c r="C80" s="27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81" t="s">
        <v>232</v>
      </c>
      <c r="O80" s="265"/>
    </row>
    <row r="81" spans="1:15" ht="21.75" customHeight="1" x14ac:dyDescent="0.25">
      <c r="A81" s="264"/>
      <c r="B81" s="267"/>
      <c r="C81" s="27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81" t="s">
        <v>231</v>
      </c>
      <c r="O81" s="265"/>
    </row>
    <row r="82" spans="1:15" ht="42" customHeight="1" x14ac:dyDescent="0.25">
      <c r="A82" s="264"/>
      <c r="B82" s="268"/>
      <c r="C82" s="27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81" t="s">
        <v>233</v>
      </c>
      <c r="O82" s="265"/>
    </row>
    <row r="83" spans="1:15" x14ac:dyDescent="0.25">
      <c r="C83" s="7"/>
      <c r="D83" s="7"/>
      <c r="E83" s="7"/>
      <c r="F83" s="7"/>
      <c r="G83" s="8"/>
      <c r="H83" s="8"/>
      <c r="I83" s="8"/>
      <c r="J83" s="8"/>
      <c r="K83" s="8"/>
      <c r="L83" s="8"/>
      <c r="M83" s="8"/>
      <c r="N83" s="8"/>
      <c r="O83" s="8"/>
    </row>
    <row r="84" spans="1:15" x14ac:dyDescent="0.25">
      <c r="C84" s="7"/>
      <c r="D84" s="7"/>
      <c r="E84" s="7"/>
      <c r="F84" s="7"/>
      <c r="G84" s="8"/>
      <c r="H84" s="8"/>
      <c r="I84" s="8"/>
      <c r="J84" s="8"/>
      <c r="K84" s="8"/>
      <c r="L84" s="8"/>
      <c r="M84" s="8"/>
      <c r="N84" s="8"/>
      <c r="O84" s="8"/>
    </row>
    <row r="85" spans="1:15" x14ac:dyDescent="0.25">
      <c r="C85" s="7"/>
      <c r="D85" s="7"/>
      <c r="E85" s="7"/>
      <c r="F85" s="7"/>
      <c r="G85" s="8"/>
      <c r="H85" s="8"/>
      <c r="I85" s="8"/>
      <c r="J85" s="8"/>
      <c r="K85" s="8"/>
      <c r="L85" s="8"/>
      <c r="M85" s="8"/>
      <c r="N85" s="8"/>
      <c r="O85" s="8"/>
    </row>
    <row r="86" spans="1:15" x14ac:dyDescent="0.25">
      <c r="C86" s="7"/>
      <c r="D86" s="7"/>
      <c r="E86" s="7"/>
      <c r="F86" s="7"/>
      <c r="G86" s="8"/>
      <c r="H86" s="8"/>
      <c r="I86" s="8"/>
      <c r="J86" s="8"/>
      <c r="K86" s="8"/>
      <c r="L86" s="8"/>
      <c r="M86" s="8"/>
      <c r="N86" s="8"/>
      <c r="O86" s="8"/>
    </row>
    <row r="87" spans="1:15" x14ac:dyDescent="0.25">
      <c r="C87" s="7"/>
      <c r="D87" s="7"/>
      <c r="E87" s="7"/>
      <c r="F87" s="7"/>
      <c r="G87" s="8"/>
      <c r="H87" s="8"/>
      <c r="I87" s="8"/>
      <c r="J87" s="8"/>
      <c r="K87" s="8"/>
      <c r="L87" s="8"/>
      <c r="M87" s="8"/>
      <c r="N87" s="8"/>
      <c r="O87" s="8"/>
    </row>
    <row r="88" spans="1:15" x14ac:dyDescent="0.25">
      <c r="C88" s="7"/>
      <c r="D88" s="7"/>
      <c r="E88" s="7"/>
      <c r="F88" s="7"/>
      <c r="G88" s="8"/>
      <c r="H88" s="8"/>
      <c r="I88" s="8"/>
      <c r="J88" s="8"/>
      <c r="K88" s="8"/>
      <c r="L88" s="8"/>
      <c r="M88" s="8"/>
      <c r="N88" s="8"/>
      <c r="O88" s="8"/>
    </row>
    <row r="89" spans="1:15" x14ac:dyDescent="0.25">
      <c r="C89" s="7"/>
      <c r="D89" s="7"/>
      <c r="E89" s="7"/>
      <c r="F89" s="7"/>
      <c r="G89" s="8"/>
      <c r="H89" s="8"/>
      <c r="I89" s="8"/>
      <c r="J89" s="8"/>
      <c r="K89" s="8"/>
      <c r="L89" s="8"/>
      <c r="M89" s="8"/>
      <c r="N89" s="8"/>
      <c r="O89" s="8"/>
    </row>
    <row r="90" spans="1:15" x14ac:dyDescent="0.25">
      <c r="C90" s="7"/>
      <c r="D90" s="7"/>
      <c r="E90" s="7"/>
      <c r="F90" s="7"/>
      <c r="G90" s="8"/>
      <c r="H90" s="8"/>
      <c r="I90" s="8"/>
      <c r="J90" s="8"/>
      <c r="K90" s="8"/>
      <c r="L90" s="8"/>
      <c r="M90" s="8"/>
      <c r="N90" s="8"/>
      <c r="O90" s="8"/>
    </row>
    <row r="91" spans="1:15" x14ac:dyDescent="0.25">
      <c r="C91" s="7"/>
      <c r="D91" s="7"/>
      <c r="E91" s="7"/>
      <c r="F91" s="7"/>
      <c r="G91" s="8"/>
      <c r="H91" s="8"/>
      <c r="I91" s="8"/>
      <c r="J91" s="8"/>
      <c r="K91" s="8"/>
      <c r="L91" s="8"/>
      <c r="M91" s="8"/>
      <c r="N91" s="8"/>
      <c r="O91" s="8"/>
    </row>
    <row r="92" spans="1:15" x14ac:dyDescent="0.25">
      <c r="C92" s="7"/>
      <c r="D92" s="7"/>
      <c r="E92" s="7"/>
      <c r="F92" s="7"/>
      <c r="G92" s="8"/>
      <c r="H92" s="8"/>
      <c r="I92" s="8"/>
      <c r="J92" s="8"/>
      <c r="K92" s="8"/>
      <c r="L92" s="8"/>
      <c r="M92" s="8"/>
      <c r="N92" s="8"/>
      <c r="O92" s="8"/>
    </row>
    <row r="93" spans="1:15" x14ac:dyDescent="0.25">
      <c r="C93" s="7"/>
      <c r="D93" s="7"/>
      <c r="E93" s="7"/>
      <c r="F93" s="7"/>
      <c r="G93" s="8"/>
      <c r="H93" s="8"/>
      <c r="I93" s="8"/>
      <c r="J93" s="8"/>
      <c r="K93" s="8"/>
      <c r="L93" s="8"/>
      <c r="M93" s="8"/>
      <c r="N93" s="8"/>
      <c r="O93" s="8"/>
    </row>
    <row r="94" spans="1:15" x14ac:dyDescent="0.25">
      <c r="C94" s="7"/>
      <c r="D94" s="7"/>
      <c r="E94" s="7"/>
      <c r="F94" s="7"/>
      <c r="G94" s="8"/>
      <c r="H94" s="8"/>
      <c r="I94" s="8"/>
      <c r="J94" s="8"/>
      <c r="K94" s="8"/>
      <c r="L94" s="8"/>
      <c r="M94" s="8"/>
      <c r="N94" s="8"/>
      <c r="O94" s="8"/>
    </row>
    <row r="95" spans="1:15" x14ac:dyDescent="0.25">
      <c r="C95" s="7"/>
      <c r="D95" s="7"/>
      <c r="E95" s="7"/>
      <c r="F95" s="7"/>
      <c r="G95" s="8"/>
      <c r="H95" s="8"/>
      <c r="I95" s="8"/>
      <c r="J95" s="8"/>
      <c r="K95" s="8"/>
      <c r="L95" s="8"/>
      <c r="M95" s="8"/>
      <c r="N95" s="8"/>
      <c r="O95" s="8"/>
    </row>
    <row r="96" spans="1:15" x14ac:dyDescent="0.25">
      <c r="C96" s="7"/>
      <c r="D96" s="7"/>
      <c r="E96" s="7"/>
      <c r="F96" s="7"/>
      <c r="G96" s="8"/>
      <c r="H96" s="8"/>
      <c r="I96" s="8"/>
      <c r="J96" s="8"/>
      <c r="K96" s="8"/>
      <c r="L96" s="8"/>
      <c r="M96" s="8"/>
      <c r="N96" s="8"/>
      <c r="O96" s="8"/>
    </row>
    <row r="97" spans="3:15" x14ac:dyDescent="0.25">
      <c r="C97" s="7"/>
      <c r="D97" s="7"/>
      <c r="E97" s="7"/>
      <c r="F97" s="7"/>
      <c r="G97" s="8"/>
      <c r="H97" s="8"/>
      <c r="I97" s="8"/>
      <c r="J97" s="8"/>
      <c r="K97" s="8"/>
      <c r="L97" s="8"/>
      <c r="M97" s="8"/>
      <c r="N97" s="8"/>
      <c r="O97" s="8"/>
    </row>
    <row r="98" spans="3:15" x14ac:dyDescent="0.25">
      <c r="C98" s="7"/>
      <c r="D98" s="7"/>
      <c r="E98" s="7"/>
      <c r="F98" s="7"/>
      <c r="G98" s="8"/>
      <c r="H98" s="8"/>
      <c r="I98" s="8"/>
      <c r="J98" s="8"/>
      <c r="K98" s="8"/>
      <c r="L98" s="8"/>
      <c r="M98" s="8"/>
      <c r="N98" s="8"/>
      <c r="O98" s="8"/>
    </row>
    <row r="99" spans="3:15" x14ac:dyDescent="0.25">
      <c r="C99" s="7"/>
      <c r="D99" s="7"/>
      <c r="E99" s="7"/>
      <c r="F99" s="7"/>
      <c r="G99" s="8"/>
      <c r="H99" s="8"/>
      <c r="I99" s="8"/>
      <c r="J99" s="8"/>
      <c r="K99" s="8"/>
      <c r="L99" s="8"/>
      <c r="M99" s="8"/>
      <c r="N99" s="8"/>
      <c r="O99" s="8"/>
    </row>
    <row r="100" spans="3:15" x14ac:dyDescent="0.25">
      <c r="C100" s="7"/>
      <c r="D100" s="7"/>
      <c r="E100" s="7"/>
      <c r="F100" s="7"/>
      <c r="G100" s="8"/>
      <c r="H100" s="8"/>
      <c r="I100" s="8"/>
      <c r="J100" s="8"/>
      <c r="K100" s="8"/>
      <c r="L100" s="8"/>
      <c r="M100" s="8"/>
      <c r="N100" s="8"/>
      <c r="O100" s="8"/>
    </row>
    <row r="101" spans="3:15" x14ac:dyDescent="0.25">
      <c r="C101" s="7"/>
      <c r="D101" s="7"/>
      <c r="E101" s="7"/>
      <c r="F101" s="7"/>
      <c r="G101" s="8"/>
      <c r="H101" s="8"/>
      <c r="I101" s="8"/>
      <c r="J101" s="8"/>
      <c r="K101" s="8"/>
      <c r="L101" s="8"/>
      <c r="M101" s="8"/>
      <c r="N101" s="8"/>
      <c r="O101" s="8"/>
    </row>
    <row r="102" spans="3:15" x14ac:dyDescent="0.25">
      <c r="C102" s="7"/>
      <c r="D102" s="7"/>
      <c r="E102" s="7"/>
      <c r="F102" s="7"/>
      <c r="G102" s="8"/>
      <c r="H102" s="8"/>
      <c r="I102" s="8"/>
      <c r="J102" s="8"/>
      <c r="K102" s="8"/>
      <c r="L102" s="8"/>
      <c r="M102" s="8"/>
      <c r="N102" s="8"/>
      <c r="O102" s="8"/>
    </row>
    <row r="103" spans="3:15" x14ac:dyDescent="0.25">
      <c r="C103" s="7"/>
      <c r="D103" s="7"/>
      <c r="E103" s="7"/>
      <c r="F103" s="7"/>
      <c r="G103" s="8"/>
      <c r="H103" s="8"/>
      <c r="I103" s="8"/>
      <c r="J103" s="8"/>
      <c r="K103" s="8"/>
      <c r="L103" s="8"/>
      <c r="M103" s="8"/>
      <c r="N103" s="8"/>
      <c r="O103" s="8"/>
    </row>
    <row r="104" spans="3:15" x14ac:dyDescent="0.25">
      <c r="C104" s="7"/>
      <c r="D104" s="7"/>
      <c r="E104" s="7"/>
      <c r="F104" s="7"/>
      <c r="G104" s="8"/>
      <c r="H104" s="8"/>
      <c r="I104" s="8"/>
      <c r="J104" s="8"/>
      <c r="K104" s="8"/>
      <c r="L104" s="8"/>
      <c r="M104" s="8"/>
      <c r="N104" s="8"/>
      <c r="O104" s="8"/>
    </row>
    <row r="105" spans="3:15" x14ac:dyDescent="0.25">
      <c r="C105" s="7"/>
      <c r="D105" s="7"/>
      <c r="E105" s="7"/>
      <c r="F105" s="7"/>
      <c r="G105" s="8"/>
      <c r="H105" s="8"/>
      <c r="I105" s="8"/>
      <c r="J105" s="8"/>
      <c r="K105" s="8"/>
      <c r="L105" s="8"/>
      <c r="M105" s="8"/>
      <c r="N105" s="8"/>
      <c r="O105" s="8"/>
    </row>
    <row r="106" spans="3:15" x14ac:dyDescent="0.25">
      <c r="C106" s="7"/>
      <c r="D106" s="7"/>
      <c r="E106" s="7"/>
      <c r="F106" s="7"/>
      <c r="G106" s="8"/>
      <c r="H106" s="8"/>
      <c r="I106" s="8"/>
      <c r="J106" s="8"/>
      <c r="K106" s="8"/>
      <c r="L106" s="8"/>
      <c r="M106" s="8"/>
      <c r="N106" s="8"/>
      <c r="O106" s="8"/>
    </row>
    <row r="107" spans="3:15" x14ac:dyDescent="0.25">
      <c r="C107" s="7"/>
      <c r="D107" s="7"/>
      <c r="E107" s="7"/>
      <c r="F107" s="7"/>
      <c r="G107" s="8"/>
      <c r="H107" s="8"/>
      <c r="I107" s="8"/>
      <c r="J107" s="8"/>
      <c r="K107" s="8"/>
      <c r="L107" s="8"/>
      <c r="M107" s="8"/>
      <c r="N107" s="8"/>
      <c r="O107" s="8"/>
    </row>
    <row r="108" spans="3:15" x14ac:dyDescent="0.25">
      <c r="C108" s="7"/>
      <c r="D108" s="7"/>
      <c r="E108" s="7"/>
      <c r="F108" s="7"/>
      <c r="G108" s="8"/>
      <c r="H108" s="8"/>
      <c r="I108" s="8"/>
      <c r="J108" s="8"/>
      <c r="K108" s="8"/>
      <c r="L108" s="8"/>
      <c r="M108" s="8"/>
      <c r="N108" s="8"/>
      <c r="O108" s="8"/>
    </row>
    <row r="109" spans="3:15" x14ac:dyDescent="0.25">
      <c r="C109" s="7"/>
      <c r="D109" s="7"/>
      <c r="E109" s="7"/>
      <c r="F109" s="7"/>
      <c r="G109" s="8"/>
      <c r="H109" s="8"/>
      <c r="I109" s="8"/>
      <c r="J109" s="8"/>
      <c r="K109" s="8"/>
      <c r="L109" s="8"/>
      <c r="M109" s="8"/>
      <c r="N109" s="8"/>
      <c r="O109" s="8"/>
    </row>
    <row r="110" spans="3:15" x14ac:dyDescent="0.25">
      <c r="C110" s="7"/>
      <c r="D110" s="7"/>
      <c r="E110" s="7"/>
      <c r="F110" s="7"/>
      <c r="G110" s="8"/>
      <c r="H110" s="8"/>
      <c r="I110" s="8"/>
      <c r="J110" s="8"/>
      <c r="K110" s="8"/>
      <c r="L110" s="8"/>
      <c r="M110" s="8"/>
      <c r="N110" s="8"/>
      <c r="O110" s="8"/>
    </row>
  </sheetData>
  <mergeCells count="221">
    <mergeCell ref="F78:F82"/>
    <mergeCell ref="G78:G82"/>
    <mergeCell ref="F73:F77"/>
    <mergeCell ref="G73:G77"/>
    <mergeCell ref="O78:O82"/>
    <mergeCell ref="H78:H82"/>
    <mergeCell ref="I78:I82"/>
    <mergeCell ref="J78:J82"/>
    <mergeCell ref="K78:K82"/>
    <mergeCell ref="L78:L82"/>
    <mergeCell ref="M78:M82"/>
    <mergeCell ref="L73:L77"/>
    <mergeCell ref="M73:M77"/>
    <mergeCell ref="O73:O77"/>
    <mergeCell ref="H73:H77"/>
    <mergeCell ref="I73:I77"/>
    <mergeCell ref="J73:J77"/>
    <mergeCell ref="K73:K77"/>
    <mergeCell ref="A73:A77"/>
    <mergeCell ref="B73:B77"/>
    <mergeCell ref="C73:C77"/>
    <mergeCell ref="D73:D77"/>
    <mergeCell ref="E73:E77"/>
    <mergeCell ref="A78:A82"/>
    <mergeCell ref="B78:B82"/>
    <mergeCell ref="C78:C82"/>
    <mergeCell ref="D78:D82"/>
    <mergeCell ref="E78:E82"/>
    <mergeCell ref="J63:J67"/>
    <mergeCell ref="K63:K67"/>
    <mergeCell ref="L63:L67"/>
    <mergeCell ref="M63:M67"/>
    <mergeCell ref="J68:J72"/>
    <mergeCell ref="K68:K72"/>
    <mergeCell ref="L68:L72"/>
    <mergeCell ref="M68:M72"/>
    <mergeCell ref="O68:O72"/>
    <mergeCell ref="A68:A72"/>
    <mergeCell ref="B68:B72"/>
    <mergeCell ref="C68:C72"/>
    <mergeCell ref="D68:D72"/>
    <mergeCell ref="E68:E72"/>
    <mergeCell ref="F68:F72"/>
    <mergeCell ref="G68:G72"/>
    <mergeCell ref="H68:H72"/>
    <mergeCell ref="I68:I72"/>
    <mergeCell ref="A58:A62"/>
    <mergeCell ref="B58:B62"/>
    <mergeCell ref="C58:C62"/>
    <mergeCell ref="D58:D62"/>
    <mergeCell ref="E58:E62"/>
    <mergeCell ref="L58:L62"/>
    <mergeCell ref="M58:M62"/>
    <mergeCell ref="O58:O62"/>
    <mergeCell ref="A63:A67"/>
    <mergeCell ref="B63:B67"/>
    <mergeCell ref="C63:C67"/>
    <mergeCell ref="D63:D67"/>
    <mergeCell ref="E63:E67"/>
    <mergeCell ref="F63:F67"/>
    <mergeCell ref="G63:G67"/>
    <mergeCell ref="F58:F62"/>
    <mergeCell ref="G58:G62"/>
    <mergeCell ref="H58:H62"/>
    <mergeCell ref="I58:I62"/>
    <mergeCell ref="J58:J62"/>
    <mergeCell ref="K58:K62"/>
    <mergeCell ref="O63:O67"/>
    <mergeCell ref="H63:H67"/>
    <mergeCell ref="I63:I67"/>
    <mergeCell ref="J48:J52"/>
    <mergeCell ref="K48:K52"/>
    <mergeCell ref="L48:L52"/>
    <mergeCell ref="M48:M52"/>
    <mergeCell ref="J53:J57"/>
    <mergeCell ref="K53:K57"/>
    <mergeCell ref="L53:L57"/>
    <mergeCell ref="M53:M57"/>
    <mergeCell ref="O53:O57"/>
    <mergeCell ref="A53:A57"/>
    <mergeCell ref="B53:B57"/>
    <mergeCell ref="C53:C57"/>
    <mergeCell ref="D53:D57"/>
    <mergeCell ref="E53:E57"/>
    <mergeCell ref="F53:F57"/>
    <mergeCell ref="G53:G57"/>
    <mergeCell ref="H53:H57"/>
    <mergeCell ref="I53:I57"/>
    <mergeCell ref="A43:A47"/>
    <mergeCell ref="B43:B47"/>
    <mergeCell ref="C43:C47"/>
    <mergeCell ref="D43:D47"/>
    <mergeCell ref="E43:E47"/>
    <mergeCell ref="L43:L47"/>
    <mergeCell ref="M43:M47"/>
    <mergeCell ref="O43:O47"/>
    <mergeCell ref="A48:A52"/>
    <mergeCell ref="B48:B52"/>
    <mergeCell ref="C48:C52"/>
    <mergeCell ref="D48:D52"/>
    <mergeCell ref="E48:E52"/>
    <mergeCell ref="F48:F52"/>
    <mergeCell ref="G48:G52"/>
    <mergeCell ref="F43:F47"/>
    <mergeCell ref="G43:G47"/>
    <mergeCell ref="H43:H47"/>
    <mergeCell ref="I43:I47"/>
    <mergeCell ref="J43:J47"/>
    <mergeCell ref="K43:K47"/>
    <mergeCell ref="O48:O52"/>
    <mergeCell ref="H48:H52"/>
    <mergeCell ref="I48:I52"/>
    <mergeCell ref="J33:J37"/>
    <mergeCell ref="K33:K37"/>
    <mergeCell ref="L33:L37"/>
    <mergeCell ref="M33:M37"/>
    <mergeCell ref="J38:J42"/>
    <mergeCell ref="K38:K42"/>
    <mergeCell ref="L38:L42"/>
    <mergeCell ref="M38:M42"/>
    <mergeCell ref="O38:O42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A28:A32"/>
    <mergeCell ref="B28:B32"/>
    <mergeCell ref="C28:C32"/>
    <mergeCell ref="D28:D32"/>
    <mergeCell ref="E28:E32"/>
    <mergeCell ref="L28:L32"/>
    <mergeCell ref="M28:M32"/>
    <mergeCell ref="O28:O32"/>
    <mergeCell ref="A33:A37"/>
    <mergeCell ref="B33:B37"/>
    <mergeCell ref="C33:C37"/>
    <mergeCell ref="D33:D37"/>
    <mergeCell ref="E33:E37"/>
    <mergeCell ref="F33:F37"/>
    <mergeCell ref="G33:G37"/>
    <mergeCell ref="F28:F32"/>
    <mergeCell ref="G28:G32"/>
    <mergeCell ref="H28:H32"/>
    <mergeCell ref="I28:I32"/>
    <mergeCell ref="J28:J32"/>
    <mergeCell ref="K28:K32"/>
    <mergeCell ref="O33:O37"/>
    <mergeCell ref="H33:H37"/>
    <mergeCell ref="I33:I37"/>
    <mergeCell ref="O18:O22"/>
    <mergeCell ref="A23:A27"/>
    <mergeCell ref="B23:B27"/>
    <mergeCell ref="C23:C27"/>
    <mergeCell ref="D23:D27"/>
    <mergeCell ref="E23:E27"/>
    <mergeCell ref="F23:F27"/>
    <mergeCell ref="G23:G27"/>
    <mergeCell ref="H23:H27"/>
    <mergeCell ref="I23:I27"/>
    <mergeCell ref="H18:H22"/>
    <mergeCell ref="I18:I22"/>
    <mergeCell ref="J18:J22"/>
    <mergeCell ref="K18:K22"/>
    <mergeCell ref="L18:L22"/>
    <mergeCell ref="M18:M22"/>
    <mergeCell ref="J23:J27"/>
    <mergeCell ref="K23:K27"/>
    <mergeCell ref="L23:L27"/>
    <mergeCell ref="M23:M27"/>
    <mergeCell ref="O23:O27"/>
    <mergeCell ref="A18:A22"/>
    <mergeCell ref="B18:B22"/>
    <mergeCell ref="C18:C22"/>
    <mergeCell ref="D18:D22"/>
    <mergeCell ref="E18:E22"/>
    <mergeCell ref="F18:F22"/>
    <mergeCell ref="G18:G22"/>
    <mergeCell ref="F13:F17"/>
    <mergeCell ref="G13:G17"/>
    <mergeCell ref="J8:J12"/>
    <mergeCell ref="K8:K12"/>
    <mergeCell ref="L8:L12"/>
    <mergeCell ref="M8:M12"/>
    <mergeCell ref="O8:O12"/>
    <mergeCell ref="A13:A17"/>
    <mergeCell ref="B13:B17"/>
    <mergeCell ref="C13:C17"/>
    <mergeCell ref="D13:D17"/>
    <mergeCell ref="E13:E17"/>
    <mergeCell ref="L13:L17"/>
    <mergeCell ref="M13:M17"/>
    <mergeCell ref="O13:O17"/>
    <mergeCell ref="H13:H17"/>
    <mergeCell ref="I13:I17"/>
    <mergeCell ref="J13:J17"/>
    <mergeCell ref="K13:K17"/>
    <mergeCell ref="A8:A12"/>
    <mergeCell ref="B8:B12"/>
    <mergeCell ref="C8:C12"/>
    <mergeCell ref="D8:D12"/>
    <mergeCell ref="E8:E12"/>
    <mergeCell ref="F8:F12"/>
    <mergeCell ref="G8:G12"/>
    <mergeCell ref="H8:H12"/>
    <mergeCell ref="I8:I12"/>
    <mergeCell ref="A1:O1"/>
    <mergeCell ref="A2:O2"/>
    <mergeCell ref="A4:O4"/>
    <mergeCell ref="A5:A6"/>
    <mergeCell ref="B5:B6"/>
    <mergeCell ref="C5:G5"/>
    <mergeCell ref="H5:J5"/>
    <mergeCell ref="K5:M5"/>
    <mergeCell ref="N5:N6"/>
    <mergeCell ref="O5:O6"/>
    <mergeCell ref="A3:O3"/>
  </mergeCells>
  <pageMargins left="0.7" right="0.7" top="0.75" bottom="0.75" header="0.3" footer="0.3"/>
  <pageSetup scale="69" orientation="landscape" verticalDpi="0" r:id="rId1"/>
  <rowBreaks count="3" manualBreakCount="3">
    <brk id="22" max="14" man="1"/>
    <brk id="42" max="14" man="1"/>
    <brk id="62" max="1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8"/>
  <sheetViews>
    <sheetView tabSelected="1" view="pageBreakPreview" zoomScale="90" zoomScaleNormal="100" zoomScaleSheetLayoutView="90" workbookViewId="0">
      <selection activeCell="B44" sqref="B44:B47"/>
    </sheetView>
  </sheetViews>
  <sheetFormatPr baseColWidth="10" defaultColWidth="11.42578125" defaultRowHeight="15" x14ac:dyDescent="0.25"/>
  <cols>
    <col min="1" max="1" width="13.85546875" customWidth="1"/>
    <col min="2" max="2" width="16.140625" customWidth="1"/>
    <col min="3" max="3" width="15" customWidth="1"/>
    <col min="4" max="4" width="15.42578125" customWidth="1"/>
    <col min="5" max="5" width="14.5703125" customWidth="1"/>
  </cols>
  <sheetData>
    <row r="1" spans="1:6" x14ac:dyDescent="0.25">
      <c r="A1" s="115" t="s">
        <v>340</v>
      </c>
      <c r="B1" s="116"/>
      <c r="C1" s="116"/>
      <c r="D1" s="116"/>
      <c r="E1" s="117"/>
      <c r="F1" s="1"/>
    </row>
    <row r="2" spans="1:6" ht="15.75" thickBot="1" x14ac:dyDescent="0.3">
      <c r="A2" s="118" t="s">
        <v>28</v>
      </c>
      <c r="B2" s="119"/>
      <c r="C2" s="119"/>
      <c r="D2" s="119"/>
      <c r="E2" s="120"/>
      <c r="F2" s="1"/>
    </row>
    <row r="3" spans="1:6" ht="15.75" thickBot="1" x14ac:dyDescent="0.3">
      <c r="A3" s="321" t="s">
        <v>286</v>
      </c>
      <c r="B3" s="182"/>
      <c r="C3" s="182"/>
      <c r="D3" s="182"/>
      <c r="E3" s="322"/>
      <c r="F3" s="1"/>
    </row>
    <row r="4" spans="1:6" ht="15.75" thickBot="1" x14ac:dyDescent="0.3">
      <c r="A4" s="136" t="s">
        <v>287</v>
      </c>
      <c r="B4" s="137"/>
      <c r="C4" s="137"/>
      <c r="D4" s="137"/>
      <c r="E4" s="323"/>
      <c r="F4" s="1"/>
    </row>
    <row r="5" spans="1:6" ht="15.75" thickBot="1" x14ac:dyDescent="0.3">
      <c r="A5" s="28" t="s">
        <v>288</v>
      </c>
      <c r="B5" s="21">
        <v>55</v>
      </c>
      <c r="C5" s="28">
        <v>65</v>
      </c>
      <c r="D5" s="21">
        <v>75</v>
      </c>
      <c r="E5" s="28">
        <v>85</v>
      </c>
      <c r="F5" s="1"/>
    </row>
    <row r="6" spans="1:6" x14ac:dyDescent="0.25">
      <c r="A6" s="57">
        <v>1</v>
      </c>
      <c r="B6" s="57">
        <v>0.99219999999999997</v>
      </c>
      <c r="C6" s="57">
        <v>0.99219999999999997</v>
      </c>
      <c r="D6" s="57">
        <v>0.99319999999999997</v>
      </c>
      <c r="E6" s="57">
        <v>0.99399999999999999</v>
      </c>
      <c r="F6" s="1"/>
    </row>
    <row r="7" spans="1:6" x14ac:dyDescent="0.25">
      <c r="A7" s="33">
        <v>2</v>
      </c>
      <c r="B7" s="33">
        <v>0.98409999999999997</v>
      </c>
      <c r="C7" s="33">
        <v>0.98409999999999997</v>
      </c>
      <c r="D7" s="33">
        <v>0.98629999999999995</v>
      </c>
      <c r="E7" s="33">
        <v>0.98799999999999999</v>
      </c>
      <c r="F7" s="1"/>
    </row>
    <row r="8" spans="1:6" x14ac:dyDescent="0.25">
      <c r="A8" s="33">
        <v>3</v>
      </c>
      <c r="B8" s="33">
        <v>0.97589999999999999</v>
      </c>
      <c r="C8" s="33">
        <v>0.97589999999999999</v>
      </c>
      <c r="D8" s="33">
        <v>0.97919999999999996</v>
      </c>
      <c r="E8" s="33">
        <v>0.98170000000000002</v>
      </c>
      <c r="F8" s="1"/>
    </row>
    <row r="9" spans="1:6" x14ac:dyDescent="0.25">
      <c r="A9" s="33">
        <v>4</v>
      </c>
      <c r="B9" s="33">
        <v>0.96730000000000005</v>
      </c>
      <c r="C9" s="33">
        <v>0.96730000000000005</v>
      </c>
      <c r="D9" s="33">
        <v>0.97189999999999999</v>
      </c>
      <c r="E9" s="33">
        <v>0.97540000000000004</v>
      </c>
      <c r="F9" s="1"/>
    </row>
    <row r="10" spans="1:6" x14ac:dyDescent="0.25">
      <c r="A10" s="33">
        <v>5</v>
      </c>
      <c r="B10" s="33">
        <v>0.95860000000000001</v>
      </c>
      <c r="C10" s="33">
        <v>0.95860000000000001</v>
      </c>
      <c r="D10" s="33">
        <v>0.96440000000000003</v>
      </c>
      <c r="E10" s="33">
        <v>0.96889999999999998</v>
      </c>
      <c r="F10" s="1"/>
    </row>
    <row r="11" spans="1:6" x14ac:dyDescent="0.25">
      <c r="A11" s="33">
        <v>6</v>
      </c>
      <c r="B11" s="33">
        <v>0.9496</v>
      </c>
      <c r="C11" s="33">
        <v>0.9496</v>
      </c>
      <c r="D11" s="33">
        <v>0.95679999999999998</v>
      </c>
      <c r="E11" s="33">
        <v>0.96220000000000006</v>
      </c>
      <c r="F11" s="1"/>
    </row>
    <row r="12" spans="1:6" x14ac:dyDescent="0.25">
      <c r="A12" s="33">
        <v>7</v>
      </c>
      <c r="B12" s="33">
        <v>0.94040000000000001</v>
      </c>
      <c r="C12" s="33">
        <v>0.94040000000000001</v>
      </c>
      <c r="D12" s="33">
        <v>0.94899999999999995</v>
      </c>
      <c r="E12" s="33">
        <v>0.95540000000000003</v>
      </c>
      <c r="F12" s="1"/>
    </row>
    <row r="13" spans="1:6" x14ac:dyDescent="0.25">
      <c r="A13" s="33">
        <v>8</v>
      </c>
      <c r="B13" s="33">
        <v>0.93089999999999995</v>
      </c>
      <c r="C13" s="33">
        <v>0.93089999999999995</v>
      </c>
      <c r="D13" s="33">
        <v>0.94099999999999995</v>
      </c>
      <c r="E13" s="33">
        <v>0.94850000000000001</v>
      </c>
      <c r="F13" s="1"/>
    </row>
    <row r="14" spans="1:6" x14ac:dyDescent="0.25">
      <c r="A14" s="33">
        <v>9</v>
      </c>
      <c r="B14" s="33">
        <v>0.92120000000000002</v>
      </c>
      <c r="C14" s="33">
        <v>0.92120000000000002</v>
      </c>
      <c r="D14" s="33">
        <v>0.93279999999999996</v>
      </c>
      <c r="E14" s="33">
        <v>0.9415</v>
      </c>
      <c r="F14" s="1"/>
    </row>
    <row r="15" spans="1:6" x14ac:dyDescent="0.25">
      <c r="A15" s="33">
        <v>10</v>
      </c>
      <c r="B15" s="33">
        <v>0.91120000000000001</v>
      </c>
      <c r="C15" s="33">
        <v>0.91120000000000001</v>
      </c>
      <c r="D15" s="33">
        <v>0.9244</v>
      </c>
      <c r="E15" s="33">
        <v>0.93430000000000002</v>
      </c>
      <c r="F15" s="1"/>
    </row>
    <row r="16" spans="1:6" x14ac:dyDescent="0.25">
      <c r="A16" s="33">
        <v>11</v>
      </c>
      <c r="B16" s="33">
        <v>0.90110000000000001</v>
      </c>
      <c r="C16" s="33">
        <v>0.90110000000000001</v>
      </c>
      <c r="D16" s="33">
        <v>0.91590000000000005</v>
      </c>
      <c r="E16" s="33">
        <v>0.92689999999999995</v>
      </c>
      <c r="F16" s="1"/>
    </row>
    <row r="17" spans="1:6" x14ac:dyDescent="0.25">
      <c r="A17" s="33">
        <v>12</v>
      </c>
      <c r="B17" s="33">
        <v>0.89070000000000005</v>
      </c>
      <c r="C17" s="33">
        <v>0.89070000000000005</v>
      </c>
      <c r="D17" s="33">
        <v>0.90720000000000001</v>
      </c>
      <c r="E17" s="33">
        <v>0.9194</v>
      </c>
      <c r="F17" s="1"/>
    </row>
    <row r="18" spans="1:6" x14ac:dyDescent="0.25">
      <c r="A18" s="33">
        <v>13</v>
      </c>
      <c r="B18" s="33">
        <v>0.88</v>
      </c>
      <c r="C18" s="33">
        <v>0.88</v>
      </c>
      <c r="D18" s="33">
        <v>0.89829999999999999</v>
      </c>
      <c r="E18" s="33">
        <v>0.91180000000000005</v>
      </c>
      <c r="F18" s="1"/>
    </row>
    <row r="19" spans="1:6" x14ac:dyDescent="0.25">
      <c r="A19" s="33">
        <v>14</v>
      </c>
      <c r="B19" s="33">
        <v>0.86909999999999998</v>
      </c>
      <c r="C19" s="33">
        <v>0.86909999999999998</v>
      </c>
      <c r="D19" s="33">
        <v>0.88919999999999999</v>
      </c>
      <c r="E19" s="33">
        <v>0.90410000000000001</v>
      </c>
      <c r="F19" s="1"/>
    </row>
    <row r="20" spans="1:6" x14ac:dyDescent="0.25">
      <c r="A20" s="33">
        <v>15</v>
      </c>
      <c r="B20" s="33">
        <v>0.85799999999999998</v>
      </c>
      <c r="C20" s="33">
        <v>0.85799999999999998</v>
      </c>
      <c r="D20" s="33">
        <v>0.88</v>
      </c>
      <c r="E20" s="33">
        <v>0.8962</v>
      </c>
      <c r="F20" s="1"/>
    </row>
    <row r="21" spans="1:6" x14ac:dyDescent="0.25">
      <c r="A21" s="33">
        <v>16</v>
      </c>
      <c r="B21" s="33">
        <v>0.84660000000000002</v>
      </c>
      <c r="C21" s="33">
        <v>0.84660000000000002</v>
      </c>
      <c r="D21" s="33">
        <v>0.87060000000000004</v>
      </c>
      <c r="E21" s="33">
        <v>0.88819999999999999</v>
      </c>
      <c r="F21" s="1"/>
    </row>
    <row r="22" spans="1:6" x14ac:dyDescent="0.25">
      <c r="A22" s="33">
        <v>17</v>
      </c>
      <c r="B22" s="33">
        <v>0.83499999999999996</v>
      </c>
      <c r="C22" s="33">
        <v>0.83499999999999996</v>
      </c>
      <c r="D22" s="33">
        <v>0.86099999999999999</v>
      </c>
      <c r="E22" s="33">
        <v>0.88</v>
      </c>
      <c r="F22" s="1"/>
    </row>
    <row r="23" spans="1:6" x14ac:dyDescent="0.25">
      <c r="A23" s="33">
        <v>18</v>
      </c>
      <c r="B23" s="33">
        <v>0.82320000000000004</v>
      </c>
      <c r="C23" s="33">
        <v>0.82320000000000004</v>
      </c>
      <c r="D23" s="33">
        <v>0.85119999999999996</v>
      </c>
      <c r="E23" s="33">
        <v>0.87170000000000003</v>
      </c>
      <c r="F23" s="1"/>
    </row>
    <row r="24" spans="1:6" x14ac:dyDescent="0.25">
      <c r="A24" s="33">
        <v>19</v>
      </c>
      <c r="B24" s="33">
        <v>0.81110000000000004</v>
      </c>
      <c r="C24" s="33">
        <v>0.81110000000000004</v>
      </c>
      <c r="D24" s="33">
        <v>0.84119999999999995</v>
      </c>
      <c r="E24" s="33">
        <v>0.86329999999999996</v>
      </c>
      <c r="F24" s="1"/>
    </row>
    <row r="25" spans="1:6" x14ac:dyDescent="0.25">
      <c r="A25" s="33">
        <v>20</v>
      </c>
      <c r="B25" s="33">
        <v>0.79879999999999995</v>
      </c>
      <c r="C25" s="33">
        <v>0.79879999999999995</v>
      </c>
      <c r="D25" s="33">
        <v>0.83109999999999995</v>
      </c>
      <c r="E25" s="33">
        <v>0.85470000000000002</v>
      </c>
      <c r="F25" s="1"/>
    </row>
    <row r="26" spans="1:6" x14ac:dyDescent="0.25">
      <c r="A26" s="33">
        <v>21</v>
      </c>
      <c r="B26" s="33">
        <v>0.7863</v>
      </c>
      <c r="C26" s="33">
        <v>0.7863</v>
      </c>
      <c r="D26" s="33">
        <v>0.82079999999999997</v>
      </c>
      <c r="E26" s="33">
        <v>0.84599999999999997</v>
      </c>
      <c r="F26" s="1"/>
    </row>
    <row r="27" spans="1:6" x14ac:dyDescent="0.25">
      <c r="A27" s="33">
        <v>22</v>
      </c>
      <c r="B27" s="33">
        <v>0.77349999999999997</v>
      </c>
      <c r="C27" s="33">
        <v>0.77349999999999997</v>
      </c>
      <c r="D27" s="33">
        <v>0.81030000000000002</v>
      </c>
      <c r="E27" s="33">
        <v>0.83709999999999996</v>
      </c>
      <c r="F27" s="1"/>
    </row>
    <row r="28" spans="1:6" x14ac:dyDescent="0.25">
      <c r="A28" s="33">
        <v>23</v>
      </c>
      <c r="B28" s="33">
        <v>0.76049999999999995</v>
      </c>
      <c r="C28" s="33">
        <v>0.76049999999999995</v>
      </c>
      <c r="D28" s="33">
        <v>0.79959999999999998</v>
      </c>
      <c r="E28" s="33">
        <v>0.82809999999999995</v>
      </c>
      <c r="F28" s="1"/>
    </row>
    <row r="29" spans="1:6" x14ac:dyDescent="0.25">
      <c r="A29" s="33">
        <v>24</v>
      </c>
      <c r="B29" s="33">
        <v>0.74719999999999998</v>
      </c>
      <c r="C29" s="33">
        <v>0.74719999999999998</v>
      </c>
      <c r="D29" s="33">
        <v>0.78879999999999995</v>
      </c>
      <c r="E29" s="33">
        <v>0.81899999999999995</v>
      </c>
      <c r="F29" s="1"/>
    </row>
    <row r="30" spans="1:6" x14ac:dyDescent="0.25">
      <c r="A30" s="33">
        <v>25</v>
      </c>
      <c r="B30" s="33">
        <v>0.73370000000000002</v>
      </c>
      <c r="C30" s="33">
        <v>0.73370000000000002</v>
      </c>
      <c r="D30" s="33">
        <v>0.77780000000000005</v>
      </c>
      <c r="E30" s="33">
        <v>0.80969999999999998</v>
      </c>
      <c r="F30" s="1"/>
    </row>
    <row r="31" spans="1:6" x14ac:dyDescent="0.25">
      <c r="A31" s="33">
        <v>26</v>
      </c>
      <c r="B31" s="33">
        <v>0.72</v>
      </c>
      <c r="C31" s="33">
        <v>0.72</v>
      </c>
      <c r="D31" s="33">
        <v>0.76659999999999995</v>
      </c>
      <c r="E31" s="33">
        <v>0.80030000000000001</v>
      </c>
      <c r="F31" s="1"/>
    </row>
    <row r="32" spans="1:6" x14ac:dyDescent="0.25">
      <c r="A32" s="33">
        <v>27</v>
      </c>
      <c r="B32" s="33">
        <v>0.70599999999999996</v>
      </c>
      <c r="C32" s="33">
        <v>0.70599999999999996</v>
      </c>
      <c r="D32" s="33">
        <v>0.75519999999999998</v>
      </c>
      <c r="E32" s="33">
        <v>0.79069999999999996</v>
      </c>
      <c r="F32" s="1"/>
    </row>
    <row r="33" spans="1:6" x14ac:dyDescent="0.25">
      <c r="A33" s="33">
        <v>28</v>
      </c>
      <c r="B33" s="33">
        <v>0.69179999999999997</v>
      </c>
      <c r="C33" s="33">
        <v>0.69179999999999997</v>
      </c>
      <c r="D33" s="33">
        <v>0.74360000000000004</v>
      </c>
      <c r="E33" s="33">
        <v>0.78100000000000003</v>
      </c>
      <c r="F33" s="1"/>
    </row>
    <row r="34" spans="1:6" x14ac:dyDescent="0.25">
      <c r="A34" s="33">
        <v>29</v>
      </c>
      <c r="B34" s="33">
        <v>0.6774</v>
      </c>
      <c r="C34" s="33">
        <v>0.6774</v>
      </c>
      <c r="D34" s="33">
        <v>0.7319</v>
      </c>
      <c r="E34" s="33">
        <v>0.7712</v>
      </c>
      <c r="F34" s="1"/>
    </row>
    <row r="35" spans="1:6" x14ac:dyDescent="0.25">
      <c r="A35" s="33">
        <v>30</v>
      </c>
      <c r="B35" s="33">
        <v>0.66269999999999996</v>
      </c>
      <c r="C35" s="33">
        <v>0.66269999999999996</v>
      </c>
      <c r="D35" s="33">
        <v>0.72</v>
      </c>
      <c r="E35" s="33">
        <v>0.76119999999999999</v>
      </c>
      <c r="F35" s="1"/>
    </row>
    <row r="36" spans="1:6" ht="22.5" customHeight="1" x14ac:dyDescent="0.25">
      <c r="A36" s="160" t="s">
        <v>289</v>
      </c>
      <c r="B36" s="160"/>
      <c r="C36" s="160"/>
      <c r="D36" s="160"/>
      <c r="E36" s="160"/>
      <c r="F36" s="1"/>
    </row>
    <row r="37" spans="1:6" x14ac:dyDescent="0.25">
      <c r="A37" s="160"/>
      <c r="B37" s="160"/>
      <c r="C37" s="160"/>
      <c r="D37" s="160"/>
      <c r="E37" s="160"/>
      <c r="F37" s="1"/>
    </row>
    <row r="38" spans="1:6" x14ac:dyDescent="0.25">
      <c r="A38" s="16" t="s">
        <v>290</v>
      </c>
    </row>
  </sheetData>
  <mergeCells count="5">
    <mergeCell ref="A36:E37"/>
    <mergeCell ref="A1:E1"/>
    <mergeCell ref="A2:E2"/>
    <mergeCell ref="A3:E3"/>
    <mergeCell ref="A4:E4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0"/>
  <sheetViews>
    <sheetView tabSelected="1" view="pageBreakPreview" zoomScale="90" zoomScaleNormal="100" zoomScaleSheetLayoutView="90" workbookViewId="0">
      <selection activeCell="B44" sqref="B44:B47"/>
    </sheetView>
  </sheetViews>
  <sheetFormatPr baseColWidth="10" defaultColWidth="11.42578125" defaultRowHeight="15" x14ac:dyDescent="0.25"/>
  <cols>
    <col min="1" max="1" width="10.140625" customWidth="1"/>
    <col min="2" max="3" width="9" customWidth="1"/>
    <col min="4" max="4" width="8.7109375" customWidth="1"/>
    <col min="5" max="5" width="8.5703125" customWidth="1"/>
    <col min="6" max="6" width="10.28515625" customWidth="1"/>
    <col min="7" max="7" width="9.7109375" customWidth="1"/>
    <col min="8" max="8" width="11.42578125" customWidth="1"/>
    <col min="9" max="9" width="10.85546875" customWidth="1"/>
    <col min="10" max="10" width="8.7109375" customWidth="1"/>
    <col min="11" max="11" width="6.5703125" style="61" customWidth="1"/>
    <col min="12" max="12" width="7.5703125" customWidth="1"/>
  </cols>
  <sheetData>
    <row r="1" spans="1:12" ht="19.5" customHeight="1" x14ac:dyDescent="0.25">
      <c r="A1" s="326" t="s">
        <v>340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8"/>
    </row>
    <row r="2" spans="1:12" ht="23.25" customHeight="1" thickBot="1" x14ac:dyDescent="0.3">
      <c r="A2" s="329" t="s">
        <v>28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1"/>
    </row>
    <row r="3" spans="1:12" x14ac:dyDescent="0.25">
      <c r="A3" s="58" t="s">
        <v>291</v>
      </c>
      <c r="B3" s="59">
        <v>65</v>
      </c>
      <c r="C3" s="335"/>
      <c r="D3" s="336"/>
      <c r="E3" s="336"/>
      <c r="F3" s="336"/>
      <c r="G3" s="336"/>
      <c r="H3" s="336"/>
      <c r="I3" s="336"/>
      <c r="J3" s="336"/>
      <c r="K3" s="336"/>
      <c r="L3" s="337"/>
    </row>
    <row r="4" spans="1:12" ht="15.75" thickBot="1" x14ac:dyDescent="0.3">
      <c r="A4" s="332"/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4"/>
    </row>
    <row r="5" spans="1:12" ht="28.5" customHeight="1" thickBot="1" x14ac:dyDescent="0.3">
      <c r="A5" s="96"/>
      <c r="B5" s="324" t="s">
        <v>292</v>
      </c>
      <c r="C5" s="324"/>
      <c r="D5" s="324"/>
      <c r="E5" s="324"/>
      <c r="F5" s="324"/>
      <c r="G5" s="324"/>
      <c r="H5" s="324"/>
      <c r="I5" s="324"/>
      <c r="J5" s="324"/>
      <c r="K5" s="97"/>
      <c r="L5" s="98"/>
    </row>
    <row r="6" spans="1:12" ht="35.25" customHeight="1" x14ac:dyDescent="0.25">
      <c r="A6" s="94" t="s">
        <v>293</v>
      </c>
      <c r="B6" s="94" t="s">
        <v>294</v>
      </c>
      <c r="C6" s="95" t="s">
        <v>295</v>
      </c>
      <c r="D6" s="95" t="s">
        <v>296</v>
      </c>
      <c r="E6" s="95" t="s">
        <v>297</v>
      </c>
      <c r="F6" s="95" t="s">
        <v>395</v>
      </c>
      <c r="G6" s="95" t="s">
        <v>396</v>
      </c>
      <c r="H6" s="95" t="s">
        <v>397</v>
      </c>
      <c r="I6" s="95" t="s">
        <v>398</v>
      </c>
      <c r="J6" s="95" t="s">
        <v>298</v>
      </c>
      <c r="K6" s="92"/>
      <c r="L6" s="93"/>
    </row>
    <row r="7" spans="1:12" ht="15.75" x14ac:dyDescent="0.3">
      <c r="A7" s="108"/>
      <c r="B7" s="109">
        <v>1</v>
      </c>
      <c r="C7" s="109">
        <f>1-0.0032</f>
        <v>0.99680000000000002</v>
      </c>
      <c r="D7" s="109">
        <f>1-0.0252</f>
        <v>0.9748</v>
      </c>
      <c r="E7" s="109">
        <f>1-0.0809</f>
        <v>0.91910000000000003</v>
      </c>
      <c r="F7" s="109">
        <f>1-0.1801</f>
        <v>0.81989999999999996</v>
      </c>
      <c r="G7" s="109">
        <f>1-0.332</f>
        <v>0.66799999999999993</v>
      </c>
      <c r="H7" s="109">
        <f>1-0.526</f>
        <v>0.47399999999999998</v>
      </c>
      <c r="I7" s="109">
        <f>1-0.752</f>
        <v>0.248</v>
      </c>
      <c r="J7" s="109">
        <v>0.1</v>
      </c>
      <c r="K7" s="17"/>
      <c r="L7" s="17"/>
    </row>
    <row r="8" spans="1:12" ht="15.75" x14ac:dyDescent="0.3">
      <c r="A8" s="110">
        <v>0</v>
      </c>
      <c r="B8" s="111">
        <v>1</v>
      </c>
      <c r="C8" s="112">
        <v>0.99</v>
      </c>
      <c r="D8" s="112">
        <v>0.97499999999999998</v>
      </c>
      <c r="E8" s="112">
        <v>0.92</v>
      </c>
      <c r="F8" s="112">
        <v>0.82</v>
      </c>
      <c r="G8" s="112">
        <v>0.66</v>
      </c>
      <c r="H8" s="112">
        <v>0.47</v>
      </c>
      <c r="I8" s="112">
        <v>0.25</v>
      </c>
      <c r="J8" s="112">
        <v>0.13500000000000001</v>
      </c>
      <c r="K8" s="17"/>
      <c r="L8" s="17"/>
    </row>
    <row r="9" spans="1:12" ht="15.75" x14ac:dyDescent="0.3">
      <c r="A9" s="110">
        <v>1</v>
      </c>
      <c r="B9" s="18">
        <f>(1-(A9/L9)^1.4)*1</f>
        <v>0.99710318139767862</v>
      </c>
      <c r="C9" s="18">
        <f>(1-(A9/L9)^1.4)*0.99</f>
        <v>0.98713214958370177</v>
      </c>
      <c r="D9" s="18">
        <f>(1-(K9/L9)^1.4)*0.975</f>
        <v>0.97217560186273666</v>
      </c>
      <c r="E9" s="18">
        <f>(1-((K9/L9)^1.4))*0.92</f>
        <v>0.91733492688586438</v>
      </c>
      <c r="F9" s="18">
        <f>(1-((K9/L9)^1.4))*0.82</f>
        <v>0.81762460874609644</v>
      </c>
      <c r="G9" s="18">
        <f t="shared" ref="G9:G58" si="0">(1-((K9/L9)^1.4))*0.66</f>
        <v>0.65808809972246796</v>
      </c>
      <c r="H9" s="18">
        <f>(1-((K9/L9)^1.4))*0.47</f>
        <v>0.46863849525690893</v>
      </c>
      <c r="I9" s="18">
        <f>(1-(K9/L9)^1.4)*0.25</f>
        <v>0.24927579534941965</v>
      </c>
      <c r="J9" s="18">
        <f>(1-((A9/L9)^1.4))*0.135</f>
        <v>0.13460892948868663</v>
      </c>
      <c r="K9" s="60">
        <v>1</v>
      </c>
      <c r="L9" s="17">
        <v>65</v>
      </c>
    </row>
    <row r="10" spans="1:12" ht="15.75" x14ac:dyDescent="0.3">
      <c r="A10" s="110">
        <v>2</v>
      </c>
      <c r="B10" s="18">
        <f>(1-(A10/L10)^1.4)*1</f>
        <v>0.99235524987632573</v>
      </c>
      <c r="C10" s="18">
        <f>(1-(A10/L10)^1.4)*0.99</f>
        <v>0.98243169737756242</v>
      </c>
      <c r="D10" s="18">
        <f>(1-(K10/L10)^1.4)*0.975</f>
        <v>0.96754636862941756</v>
      </c>
      <c r="E10" s="18">
        <f t="shared" ref="E10:E57" si="1">(1-((K10/L10)^1.4))*0.92</f>
        <v>0.91296682988621969</v>
      </c>
      <c r="F10" s="18">
        <f t="shared" ref="F10:F58" si="2">(1-((K10/L10)^1.4))*0.82</f>
        <v>0.81373130489858703</v>
      </c>
      <c r="G10" s="18">
        <f t="shared" si="0"/>
        <v>0.65495446491837506</v>
      </c>
      <c r="H10" s="18">
        <f t="shared" ref="H10:H58" si="3">(1-((K10/L10)^1.4))*0.47</f>
        <v>0.46640696744187304</v>
      </c>
      <c r="I10" s="18">
        <f>(1-(K10/L10)^1.4)*0.25</f>
        <v>0.24808881246908143</v>
      </c>
      <c r="J10" s="18">
        <f>(1-((A10/L10)^1.4))*0.135</f>
        <v>0.13396795873330397</v>
      </c>
      <c r="K10" s="60">
        <v>2</v>
      </c>
      <c r="L10" s="17">
        <v>65</v>
      </c>
    </row>
    <row r="11" spans="1:12" ht="15.75" x14ac:dyDescent="0.3">
      <c r="A11" s="110">
        <v>3</v>
      </c>
      <c r="B11" s="18">
        <f>(1-(A11/L11)^1.4)*1</f>
        <v>0.98651375462065571</v>
      </c>
      <c r="C11" s="18">
        <f>(1-(A11/L11)^1.4)*0.99</f>
        <v>0.97664861707444917</v>
      </c>
      <c r="D11" s="18">
        <f t="shared" ref="D11:D58" si="4">(1-(K11/L11)^1.4)*0.975</f>
        <v>0.96185091075513929</v>
      </c>
      <c r="E11" s="18">
        <f t="shared" si="1"/>
        <v>0.90759265425100333</v>
      </c>
      <c r="F11" s="18">
        <f t="shared" si="2"/>
        <v>0.80894127878893762</v>
      </c>
      <c r="G11" s="18">
        <f t="shared" si="0"/>
        <v>0.65109907804963285</v>
      </c>
      <c r="H11" s="18">
        <f t="shared" si="3"/>
        <v>0.46366146467170816</v>
      </c>
      <c r="I11" s="18">
        <f>(1-(K11/L11)^1.4)*0.25</f>
        <v>0.24662843865516393</v>
      </c>
      <c r="J11" s="18">
        <f t="shared" ref="J11:J58" si="5">(1-((A11/L11)^1.4))*0.135</f>
        <v>0.13317935687378854</v>
      </c>
      <c r="K11" s="60">
        <v>3</v>
      </c>
      <c r="L11" s="17">
        <v>65</v>
      </c>
    </row>
    <row r="12" spans="1:12" ht="15.75" x14ac:dyDescent="0.3">
      <c r="A12" s="110">
        <v>4</v>
      </c>
      <c r="B12" s="18">
        <f>(1-(A12/L12)^1.4)*1</f>
        <v>0.97982538347185943</v>
      </c>
      <c r="C12" s="18">
        <f t="shared" ref="C12:C49" si="6">(1-(A12/L12)^1.4)*0.99</f>
        <v>0.97002712963714088</v>
      </c>
      <c r="D12" s="18">
        <f t="shared" si="4"/>
        <v>0.95532974888506295</v>
      </c>
      <c r="E12" s="18">
        <f t="shared" si="1"/>
        <v>0.90143935279411069</v>
      </c>
      <c r="F12" s="18">
        <f t="shared" si="2"/>
        <v>0.80345681444692474</v>
      </c>
      <c r="G12" s="18">
        <f t="shared" si="0"/>
        <v>0.64668475309142726</v>
      </c>
      <c r="H12" s="18">
        <f t="shared" si="3"/>
        <v>0.4605179302317739</v>
      </c>
      <c r="I12" s="18">
        <f t="shared" ref="I12:I34" si="7">(1-(K12/L12)^1.4)*0.25</f>
        <v>0.24495634586796486</v>
      </c>
      <c r="J12" s="18">
        <f t="shared" si="5"/>
        <v>0.13227642676870102</v>
      </c>
      <c r="K12" s="60">
        <v>4</v>
      </c>
      <c r="L12" s="17">
        <v>65</v>
      </c>
    </row>
    <row r="13" spans="1:12" ht="15.75" x14ac:dyDescent="0.3">
      <c r="A13" s="110">
        <v>5</v>
      </c>
      <c r="B13" s="18">
        <f>(1-(A13/L13)^1.4)*1</f>
        <v>0.97242729928972738</v>
      </c>
      <c r="C13" s="18">
        <f t="shared" si="6"/>
        <v>0.96270302629683013</v>
      </c>
      <c r="D13" s="18">
        <f t="shared" si="4"/>
        <v>0.94811661680748416</v>
      </c>
      <c r="E13" s="18">
        <f t="shared" si="1"/>
        <v>0.89463311534654921</v>
      </c>
      <c r="F13" s="18">
        <f t="shared" si="2"/>
        <v>0.79739038541757645</v>
      </c>
      <c r="G13" s="18">
        <f t="shared" si="0"/>
        <v>0.64180201753122013</v>
      </c>
      <c r="H13" s="18">
        <f t="shared" si="3"/>
        <v>0.45704083066617185</v>
      </c>
      <c r="I13" s="18">
        <f t="shared" si="7"/>
        <v>0.24310682482243184</v>
      </c>
      <c r="J13" s="18">
        <f t="shared" si="5"/>
        <v>0.13127768540411319</v>
      </c>
      <c r="K13" s="60">
        <v>5</v>
      </c>
      <c r="L13" s="17">
        <v>65</v>
      </c>
    </row>
    <row r="14" spans="1:12" ht="15.75" x14ac:dyDescent="0.3">
      <c r="A14" s="110">
        <v>6</v>
      </c>
      <c r="B14" s="18">
        <f t="shared" ref="B14:B21" si="8">(1-(A14/L14)^1.4)*1</f>
        <v>0.96440958507066155</v>
      </c>
      <c r="C14" s="18">
        <f t="shared" si="6"/>
        <v>0.95476548921995497</v>
      </c>
      <c r="D14" s="18">
        <f t="shared" si="4"/>
        <v>0.94029934544389504</v>
      </c>
      <c r="E14" s="18">
        <f t="shared" si="1"/>
        <v>0.88725681826500868</v>
      </c>
      <c r="F14" s="18">
        <f t="shared" si="2"/>
        <v>0.79081585975794244</v>
      </c>
      <c r="G14" s="18">
        <f t="shared" si="0"/>
        <v>0.63651032614663661</v>
      </c>
      <c r="H14" s="18">
        <f t="shared" si="3"/>
        <v>0.45327250498321092</v>
      </c>
      <c r="I14" s="18">
        <f t="shared" si="7"/>
        <v>0.24110239626766539</v>
      </c>
      <c r="J14" s="18">
        <f t="shared" si="5"/>
        <v>0.13019529398453933</v>
      </c>
      <c r="K14" s="60">
        <v>6</v>
      </c>
      <c r="L14" s="17">
        <v>65</v>
      </c>
    </row>
    <row r="15" spans="1:12" ht="15.75" x14ac:dyDescent="0.3">
      <c r="A15" s="110">
        <v>7</v>
      </c>
      <c r="B15" s="18">
        <f t="shared" si="8"/>
        <v>0.95583700108810132</v>
      </c>
      <c r="C15" s="18">
        <f t="shared" si="6"/>
        <v>0.94627863107722032</v>
      </c>
      <c r="D15" s="18">
        <f t="shared" si="4"/>
        <v>0.93194107606089882</v>
      </c>
      <c r="E15" s="18">
        <f t="shared" si="1"/>
        <v>0.8793700410010532</v>
      </c>
      <c r="F15" s="18">
        <f t="shared" si="2"/>
        <v>0.78378634089224308</v>
      </c>
      <c r="G15" s="18">
        <f t="shared" si="0"/>
        <v>0.63085242071814696</v>
      </c>
      <c r="H15" s="18">
        <f t="shared" si="3"/>
        <v>0.4492433905114076</v>
      </c>
      <c r="I15" s="18">
        <f t="shared" si="7"/>
        <v>0.23895925027202533</v>
      </c>
      <c r="J15" s="18">
        <f t="shared" si="5"/>
        <v>0.12903799514689368</v>
      </c>
      <c r="K15" s="60">
        <v>7</v>
      </c>
      <c r="L15" s="17">
        <v>65</v>
      </c>
    </row>
    <row r="16" spans="1:12" ht="15.75" x14ac:dyDescent="0.3">
      <c r="A16" s="110">
        <v>8</v>
      </c>
      <c r="B16" s="18">
        <f t="shared" si="8"/>
        <v>0.94675886778861795</v>
      </c>
      <c r="C16" s="18">
        <f t="shared" si="6"/>
        <v>0.93729127911073173</v>
      </c>
      <c r="D16" s="18">
        <f t="shared" si="4"/>
        <v>0.92308989609390246</v>
      </c>
      <c r="E16" s="18">
        <f t="shared" si="1"/>
        <v>0.87101815836552854</v>
      </c>
      <c r="F16" s="18">
        <f t="shared" si="2"/>
        <v>0.77634227158666669</v>
      </c>
      <c r="G16" s="18">
        <f t="shared" si="0"/>
        <v>0.62486085274048786</v>
      </c>
      <c r="H16" s="18">
        <f t="shared" si="3"/>
        <v>0.44497666786065043</v>
      </c>
      <c r="I16" s="18">
        <f t="shared" si="7"/>
        <v>0.23668971694715449</v>
      </c>
      <c r="J16" s="18">
        <f t="shared" si="5"/>
        <v>0.12781244715146342</v>
      </c>
      <c r="K16" s="60">
        <v>8</v>
      </c>
      <c r="L16" s="17">
        <v>65</v>
      </c>
    </row>
    <row r="17" spans="1:12" ht="15.75" x14ac:dyDescent="0.3">
      <c r="A17" s="110">
        <v>9</v>
      </c>
      <c r="B17" s="18">
        <f t="shared" si="8"/>
        <v>0.93721428939798412</v>
      </c>
      <c r="C17" s="18">
        <f t="shared" si="6"/>
        <v>0.92784214650400432</v>
      </c>
      <c r="D17" s="18">
        <f t="shared" si="4"/>
        <v>0.91378393216303455</v>
      </c>
      <c r="E17" s="18">
        <f t="shared" si="1"/>
        <v>0.86223714624614545</v>
      </c>
      <c r="F17" s="18">
        <f t="shared" si="2"/>
        <v>0.76851571730634693</v>
      </c>
      <c r="G17" s="18">
        <f t="shared" si="0"/>
        <v>0.61856143100266958</v>
      </c>
      <c r="H17" s="18">
        <f t="shared" si="3"/>
        <v>0.44049071601705253</v>
      </c>
      <c r="I17" s="18">
        <f t="shared" si="7"/>
        <v>0.23430357234949603</v>
      </c>
      <c r="J17" s="18">
        <f>(1-((A17/L17)^1.4))*0.135</f>
        <v>0.12652392906872786</v>
      </c>
      <c r="K17" s="60">
        <v>9</v>
      </c>
      <c r="L17" s="17">
        <v>65</v>
      </c>
    </row>
    <row r="18" spans="1:12" ht="15.75" x14ac:dyDescent="0.3">
      <c r="A18" s="110">
        <v>10</v>
      </c>
      <c r="B18" s="18">
        <f t="shared" si="8"/>
        <v>0.92723520658284386</v>
      </c>
      <c r="C18" s="18">
        <f t="shared" si="6"/>
        <v>0.91796285451701543</v>
      </c>
      <c r="D18" s="18">
        <f t="shared" si="4"/>
        <v>0.90405432641827277</v>
      </c>
      <c r="E18" s="18">
        <f t="shared" si="1"/>
        <v>0.85305639005621636</v>
      </c>
      <c r="F18" s="18">
        <f t="shared" si="2"/>
        <v>0.76033286939793188</v>
      </c>
      <c r="G18" s="18">
        <f t="shared" si="0"/>
        <v>0.61197523634467699</v>
      </c>
      <c r="H18" s="18">
        <f t="shared" si="3"/>
        <v>0.43580054709393656</v>
      </c>
      <c r="I18" s="18">
        <f t="shared" si="7"/>
        <v>0.23180880164571097</v>
      </c>
      <c r="J18" s="18">
        <f t="shared" si="5"/>
        <v>0.12517675288868393</v>
      </c>
      <c r="K18" s="60">
        <v>10</v>
      </c>
      <c r="L18" s="17">
        <v>65</v>
      </c>
    </row>
    <row r="19" spans="1:12" ht="15.75" x14ac:dyDescent="0.3">
      <c r="A19" s="110">
        <v>11</v>
      </c>
      <c r="B19" s="18">
        <f t="shared" si="8"/>
        <v>0.916848313916511</v>
      </c>
      <c r="C19" s="18">
        <f>(1-(A19/L19)^1.4)*0.99</f>
        <v>0.90767983077734593</v>
      </c>
      <c r="D19" s="18">
        <f t="shared" si="4"/>
        <v>0.89392710606859815</v>
      </c>
      <c r="E19" s="18">
        <f t="shared" si="1"/>
        <v>0.84350044880319019</v>
      </c>
      <c r="F19" s="18">
        <f t="shared" si="2"/>
        <v>0.75181561741153902</v>
      </c>
      <c r="G19" s="18">
        <f t="shared" si="0"/>
        <v>0.60511988718489729</v>
      </c>
      <c r="H19" s="18">
        <f t="shared" si="3"/>
        <v>0.43091870754076017</v>
      </c>
      <c r="I19" s="18">
        <f t="shared" si="7"/>
        <v>0.22921207847912775</v>
      </c>
      <c r="J19" s="18">
        <f t="shared" si="5"/>
        <v>0.12377452237872899</v>
      </c>
      <c r="K19" s="60">
        <v>11</v>
      </c>
      <c r="L19" s="17">
        <v>65</v>
      </c>
    </row>
    <row r="20" spans="1:12" ht="15.75" x14ac:dyDescent="0.3">
      <c r="A20" s="110">
        <v>12</v>
      </c>
      <c r="B20" s="18">
        <f t="shared" si="8"/>
        <v>0.90607633190609638</v>
      </c>
      <c r="C20" s="18">
        <f t="shared" si="6"/>
        <v>0.89701556858703535</v>
      </c>
      <c r="D20" s="18">
        <f t="shared" si="4"/>
        <v>0.88342442360844398</v>
      </c>
      <c r="E20" s="18">
        <f t="shared" si="1"/>
        <v>0.83359022535360872</v>
      </c>
      <c r="F20" s="18">
        <f t="shared" si="2"/>
        <v>0.742982592162999</v>
      </c>
      <c r="G20" s="18">
        <f t="shared" si="0"/>
        <v>0.59801037905802368</v>
      </c>
      <c r="H20" s="18">
        <f t="shared" si="3"/>
        <v>0.42585587599586527</v>
      </c>
      <c r="I20" s="18">
        <f t="shared" si="7"/>
        <v>0.22651908297652409</v>
      </c>
      <c r="J20" s="18">
        <f t="shared" si="5"/>
        <v>0.12232030480732302</v>
      </c>
      <c r="K20" s="60">
        <v>12</v>
      </c>
      <c r="L20" s="17">
        <v>65</v>
      </c>
    </row>
    <row r="21" spans="1:12" ht="15.75" x14ac:dyDescent="0.3">
      <c r="A21" s="110">
        <v>13</v>
      </c>
      <c r="B21" s="18">
        <f t="shared" si="8"/>
        <v>0.89493888782384934</v>
      </c>
      <c r="C21" s="18">
        <f t="shared" si="6"/>
        <v>0.88598949894561085</v>
      </c>
      <c r="D21" s="18">
        <f t="shared" si="4"/>
        <v>0.87256541562825307</v>
      </c>
      <c r="E21" s="18">
        <f t="shared" si="1"/>
        <v>0.82334377679794146</v>
      </c>
      <c r="F21" s="18">
        <f t="shared" si="2"/>
        <v>0.7338498880155564</v>
      </c>
      <c r="G21" s="18">
        <f t="shared" si="0"/>
        <v>0.59065966596374064</v>
      </c>
      <c r="H21" s="18">
        <f t="shared" si="3"/>
        <v>0.42062127727720916</v>
      </c>
      <c r="I21" s="18">
        <f t="shared" si="7"/>
        <v>0.22373472195596233</v>
      </c>
      <c r="J21" s="18">
        <f t="shared" si="5"/>
        <v>0.12081674985621967</v>
      </c>
      <c r="K21" s="60">
        <v>13</v>
      </c>
      <c r="L21" s="17">
        <v>65</v>
      </c>
    </row>
    <row r="22" spans="1:12" ht="15.75" x14ac:dyDescent="0.3">
      <c r="A22" s="110">
        <v>14</v>
      </c>
      <c r="B22" s="18">
        <f>(1-(A22/L22)^1.4)*1</f>
        <v>0.88345314714458989</v>
      </c>
      <c r="C22" s="18">
        <f t="shared" si="6"/>
        <v>0.87461861567314403</v>
      </c>
      <c r="D22" s="18">
        <f t="shared" si="4"/>
        <v>0.86136681846597507</v>
      </c>
      <c r="E22" s="18">
        <f t="shared" si="1"/>
        <v>0.81277689537302278</v>
      </c>
      <c r="F22" s="18">
        <f t="shared" si="2"/>
        <v>0.72443158065856361</v>
      </c>
      <c r="G22" s="18">
        <f t="shared" si="0"/>
        <v>0.58307907711542939</v>
      </c>
      <c r="H22" s="18">
        <f t="shared" si="3"/>
        <v>0.41522297915795725</v>
      </c>
      <c r="I22" s="18">
        <f t="shared" si="7"/>
        <v>0.22086328678614747</v>
      </c>
      <c r="J22" s="18">
        <f t="shared" si="5"/>
        <v>0.11926617486451964</v>
      </c>
      <c r="K22" s="60">
        <v>14</v>
      </c>
      <c r="L22" s="17">
        <v>65</v>
      </c>
    </row>
    <row r="23" spans="1:12" ht="15.75" x14ac:dyDescent="0.3">
      <c r="A23" s="110">
        <v>15</v>
      </c>
      <c r="B23" s="18">
        <f>(1-(A23/L23)^1.4)*1</f>
        <v>0.87163427932561177</v>
      </c>
      <c r="C23" s="18">
        <f t="shared" si="6"/>
        <v>0.8629179365323556</v>
      </c>
      <c r="D23" s="18">
        <f t="shared" si="4"/>
        <v>0.84984342234247146</v>
      </c>
      <c r="E23" s="18">
        <f t="shared" si="1"/>
        <v>0.80190353697956285</v>
      </c>
      <c r="F23" s="18">
        <f t="shared" si="2"/>
        <v>0.71474010904700158</v>
      </c>
      <c r="G23" s="18">
        <f t="shared" si="0"/>
        <v>0.57527862435490384</v>
      </c>
      <c r="H23" s="18">
        <f t="shared" si="3"/>
        <v>0.40966811128303748</v>
      </c>
      <c r="I23" s="18">
        <f t="shared" si="7"/>
        <v>0.21790856983140294</v>
      </c>
      <c r="J23" s="18">
        <f>(1-((A23/L23)^1.4))*0.135</f>
        <v>0.1176706277089576</v>
      </c>
      <c r="K23" s="60">
        <v>15</v>
      </c>
      <c r="L23" s="17">
        <v>65</v>
      </c>
    </row>
    <row r="24" spans="1:12" ht="15.75" x14ac:dyDescent="0.3">
      <c r="A24" s="110">
        <v>16</v>
      </c>
      <c r="B24" s="18">
        <f t="shared" ref="B24:B29" si="9">(1-(A24/L24)^1.4)*1</f>
        <v>0.85949580973715167</v>
      </c>
      <c r="C24" s="18">
        <f t="shared" si="6"/>
        <v>0.85090085163978013</v>
      </c>
      <c r="D24" s="18">
        <f t="shared" si="4"/>
        <v>0.83800841449372288</v>
      </c>
      <c r="E24" s="18">
        <f t="shared" si="1"/>
        <v>0.79073614495817957</v>
      </c>
      <c r="F24" s="18">
        <f t="shared" si="2"/>
        <v>0.70478656398446438</v>
      </c>
      <c r="G24" s="18">
        <f t="shared" si="0"/>
        <v>0.56726723442652016</v>
      </c>
      <c r="H24" s="18">
        <f t="shared" si="3"/>
        <v>0.40396303057646127</v>
      </c>
      <c r="I24" s="18">
        <f t="shared" si="7"/>
        <v>0.21487395243428792</v>
      </c>
      <c r="J24" s="18">
        <f t="shared" si="5"/>
        <v>0.11603193431451549</v>
      </c>
      <c r="K24" s="60">
        <v>16</v>
      </c>
      <c r="L24" s="17">
        <v>65</v>
      </c>
    </row>
    <row r="25" spans="1:12" ht="15.75" x14ac:dyDescent="0.3">
      <c r="A25" s="110">
        <v>17</v>
      </c>
      <c r="B25" s="18">
        <f t="shared" si="9"/>
        <v>0.84704989106743633</v>
      </c>
      <c r="C25" s="18">
        <f t="shared" si="6"/>
        <v>0.83857939215676192</v>
      </c>
      <c r="D25" s="18">
        <f t="shared" si="4"/>
        <v>0.82587364379075046</v>
      </c>
      <c r="E25" s="18">
        <f t="shared" si="1"/>
        <v>0.77928589978204144</v>
      </c>
      <c r="F25" s="18">
        <f t="shared" si="2"/>
        <v>0.6945809106752977</v>
      </c>
      <c r="G25" s="18">
        <f t="shared" si="0"/>
        <v>0.55905292810450802</v>
      </c>
      <c r="H25" s="18">
        <f t="shared" si="3"/>
        <v>0.39811344880169508</v>
      </c>
      <c r="I25" s="18">
        <f t="shared" si="7"/>
        <v>0.21176247276685908</v>
      </c>
      <c r="J25" s="18">
        <f t="shared" si="5"/>
        <v>0.11435173529410392</v>
      </c>
      <c r="K25" s="60">
        <v>17</v>
      </c>
      <c r="L25" s="17">
        <v>65</v>
      </c>
    </row>
    <row r="26" spans="1:12" ht="15.75" x14ac:dyDescent="0.3">
      <c r="A26" s="110">
        <v>18</v>
      </c>
      <c r="B26" s="18">
        <f t="shared" si="9"/>
        <v>0.83430751635428491</v>
      </c>
      <c r="C26" s="18">
        <f t="shared" si="6"/>
        <v>0.82596444119074208</v>
      </c>
      <c r="D26" s="18">
        <f t="shared" si="4"/>
        <v>0.81344982844542779</v>
      </c>
      <c r="E26" s="18">
        <f t="shared" si="1"/>
        <v>0.7675629150459421</v>
      </c>
      <c r="F26" s="18">
        <f t="shared" si="2"/>
        <v>0.68413216341051353</v>
      </c>
      <c r="G26" s="18">
        <f t="shared" si="0"/>
        <v>0.55064296079382802</v>
      </c>
      <c r="H26" s="18">
        <f t="shared" si="3"/>
        <v>0.39212453268651387</v>
      </c>
      <c r="I26" s="18">
        <f t="shared" si="7"/>
        <v>0.20857687908857123</v>
      </c>
      <c r="J26" s="18">
        <f t="shared" si="5"/>
        <v>0.11263151470782846</v>
      </c>
      <c r="K26" s="60">
        <v>18</v>
      </c>
      <c r="L26" s="17">
        <v>65</v>
      </c>
    </row>
    <row r="27" spans="1:12" ht="15.75" x14ac:dyDescent="0.3">
      <c r="A27" s="110">
        <v>19</v>
      </c>
      <c r="B27" s="18">
        <f t="shared" si="9"/>
        <v>0.82127868879082289</v>
      </c>
      <c r="C27" s="18">
        <f>(1-(A27/L27)^1.4)*0.99</f>
        <v>0.81306590190291461</v>
      </c>
      <c r="D27" s="18">
        <f t="shared" si="4"/>
        <v>0.80074672157105231</v>
      </c>
      <c r="E27" s="18">
        <f t="shared" si="1"/>
        <v>0.75557639368755714</v>
      </c>
      <c r="F27" s="18">
        <f t="shared" si="2"/>
        <v>0.67344852480847472</v>
      </c>
      <c r="G27" s="18">
        <f t="shared" si="0"/>
        <v>0.54204393460194311</v>
      </c>
      <c r="H27" s="18">
        <f t="shared" si="3"/>
        <v>0.38600098373168673</v>
      </c>
      <c r="I27" s="18">
        <f t="shared" si="7"/>
        <v>0.20531967219770572</v>
      </c>
      <c r="J27" s="18">
        <f t="shared" si="5"/>
        <v>0.11087262298676109</v>
      </c>
      <c r="K27" s="60">
        <v>19</v>
      </c>
      <c r="L27" s="17">
        <v>65</v>
      </c>
    </row>
    <row r="28" spans="1:12" ht="15.75" x14ac:dyDescent="0.3">
      <c r="A28" s="110">
        <v>20</v>
      </c>
      <c r="B28" s="18">
        <f t="shared" si="9"/>
        <v>0.80797255892061415</v>
      </c>
      <c r="C28" s="18">
        <f t="shared" si="6"/>
        <v>0.79989283333140804</v>
      </c>
      <c r="D28" s="18">
        <f t="shared" si="4"/>
        <v>0.78777324494759882</v>
      </c>
      <c r="E28" s="18">
        <f>(1-((K28/L28)^1.4))*0.92</f>
        <v>0.74333475420696504</v>
      </c>
      <c r="F28" s="18">
        <f t="shared" si="2"/>
        <v>0.66253749831490361</v>
      </c>
      <c r="G28" s="18">
        <f t="shared" si="0"/>
        <v>0.5332618888876054</v>
      </c>
      <c r="H28" s="18">
        <f>(1-((K28/L28)^1.4))*0.47</f>
        <v>0.37974710269268863</v>
      </c>
      <c r="I28" s="18">
        <f t="shared" si="7"/>
        <v>0.20199313973015354</v>
      </c>
      <c r="J28" s="18">
        <f t="shared" si="5"/>
        <v>0.10907629545428292</v>
      </c>
      <c r="K28" s="60">
        <v>20</v>
      </c>
      <c r="L28" s="17">
        <v>65</v>
      </c>
    </row>
    <row r="29" spans="1:12" ht="15.75" x14ac:dyDescent="0.3">
      <c r="A29" s="110">
        <v>21</v>
      </c>
      <c r="B29" s="18">
        <f t="shared" si="9"/>
        <v>0.79439753682322345</v>
      </c>
      <c r="C29" s="18">
        <f t="shared" si="6"/>
        <v>0.78645356145499123</v>
      </c>
      <c r="D29" s="18">
        <f t="shared" si="4"/>
        <v>0.7745375984026428</v>
      </c>
      <c r="E29" s="18">
        <f t="shared" si="1"/>
        <v>0.73084573387736562</v>
      </c>
      <c r="F29" s="18">
        <f t="shared" si="2"/>
        <v>0.65140598019504314</v>
      </c>
      <c r="G29" s="18">
        <f t="shared" si="0"/>
        <v>0.52430237430332749</v>
      </c>
      <c r="H29" s="18">
        <f t="shared" si="3"/>
        <v>0.37336684230691503</v>
      </c>
      <c r="I29" s="18">
        <f t="shared" si="7"/>
        <v>0.19859938420580586</v>
      </c>
      <c r="J29" s="18">
        <f t="shared" si="5"/>
        <v>0.10724366747113517</v>
      </c>
      <c r="K29" s="60">
        <v>21</v>
      </c>
      <c r="L29" s="17">
        <v>65</v>
      </c>
    </row>
    <row r="30" spans="1:12" ht="15.75" x14ac:dyDescent="0.3">
      <c r="A30" s="110">
        <v>22</v>
      </c>
      <c r="B30" s="18">
        <f>(1-(A30/L30)^1.4)*1</f>
        <v>0.78056138483746385</v>
      </c>
      <c r="C30" s="18">
        <f t="shared" si="6"/>
        <v>0.77275577098908921</v>
      </c>
      <c r="D30" s="18">
        <f t="shared" si="4"/>
        <v>0.76104735021652725</v>
      </c>
      <c r="E30" s="18">
        <f t="shared" si="1"/>
        <v>0.71811647405046675</v>
      </c>
      <c r="F30" s="18">
        <f t="shared" si="2"/>
        <v>0.64006033556672026</v>
      </c>
      <c r="G30" s="18">
        <f t="shared" si="0"/>
        <v>0.51517051399272618</v>
      </c>
      <c r="H30" s="18">
        <f t="shared" si="3"/>
        <v>0.36686385087360801</v>
      </c>
      <c r="I30" s="18">
        <f t="shared" si="7"/>
        <v>0.19514034620936596</v>
      </c>
      <c r="J30" s="18">
        <f>(1-((A30/L30)^1.4))*0.135</f>
        <v>0.10537578695305763</v>
      </c>
      <c r="K30" s="60">
        <v>22</v>
      </c>
      <c r="L30" s="17">
        <v>65</v>
      </c>
    </row>
    <row r="31" spans="1:12" ht="15.75" x14ac:dyDescent="0.3">
      <c r="A31" s="110">
        <v>23</v>
      </c>
      <c r="B31" s="18">
        <f>(1-(A31/L31)^1.4)*1</f>
        <v>0.76647129493998845</v>
      </c>
      <c r="C31" s="18">
        <f t="shared" si="6"/>
        <v>0.75880658199058859</v>
      </c>
      <c r="D31" s="18">
        <f t="shared" si="4"/>
        <v>0.7473095125664887</v>
      </c>
      <c r="E31" s="18">
        <f t="shared" si="1"/>
        <v>0.70515359134478939</v>
      </c>
      <c r="F31" s="18">
        <f t="shared" si="2"/>
        <v>0.62850646185079051</v>
      </c>
      <c r="G31" s="18">
        <f t="shared" si="0"/>
        <v>0.50587105466039239</v>
      </c>
      <c r="H31" s="18">
        <f t="shared" si="3"/>
        <v>0.36024150862179455</v>
      </c>
      <c r="I31" s="18">
        <f t="shared" si="7"/>
        <v>0.19161782373499711</v>
      </c>
      <c r="J31" s="18">
        <f t="shared" si="5"/>
        <v>0.10347362481689845</v>
      </c>
      <c r="K31" s="60">
        <v>23</v>
      </c>
      <c r="L31" s="17">
        <v>65</v>
      </c>
    </row>
    <row r="32" spans="1:12" ht="15.75" x14ac:dyDescent="0.3">
      <c r="A32" s="110">
        <v>24</v>
      </c>
      <c r="B32" s="18">
        <f t="shared" ref="B32:B39" si="10">(1-(A32/L32)^1.4)*1</f>
        <v>0.75213395388257298</v>
      </c>
      <c r="C32" s="18">
        <f t="shared" si="6"/>
        <v>0.74461261434374726</v>
      </c>
      <c r="D32" s="18">
        <f t="shared" si="4"/>
        <v>0.73333060503550862</v>
      </c>
      <c r="E32" s="18">
        <f t="shared" si="1"/>
        <v>0.6919632375719672</v>
      </c>
      <c r="F32" s="18">
        <f t="shared" si="2"/>
        <v>0.61674984218370976</v>
      </c>
      <c r="G32" s="18">
        <f t="shared" si="0"/>
        <v>0.49640840956249821</v>
      </c>
      <c r="H32" s="18">
        <f t="shared" si="3"/>
        <v>0.35350295832480927</v>
      </c>
      <c r="I32" s="18">
        <f t="shared" si="7"/>
        <v>0.18803348847064325</v>
      </c>
      <c r="J32" s="18">
        <f t="shared" si="5"/>
        <v>0.10153808377414736</v>
      </c>
      <c r="K32" s="60">
        <v>24</v>
      </c>
      <c r="L32" s="17">
        <v>65</v>
      </c>
    </row>
    <row r="33" spans="1:12" ht="15.75" x14ac:dyDescent="0.3">
      <c r="A33" s="110">
        <v>25</v>
      </c>
      <c r="B33" s="18">
        <f t="shared" si="10"/>
        <v>0.73755559845927743</v>
      </c>
      <c r="C33" s="18">
        <f t="shared" si="6"/>
        <v>0.7301800424746846</v>
      </c>
      <c r="D33" s="18">
        <f t="shared" si="4"/>
        <v>0.71911670849779552</v>
      </c>
      <c r="E33" s="18">
        <f t="shared" si="1"/>
        <v>0.67855115058253523</v>
      </c>
      <c r="F33" s="18">
        <f t="shared" si="2"/>
        <v>0.60479559073660749</v>
      </c>
      <c r="G33" s="18">
        <f t="shared" si="0"/>
        <v>0.4867866949831231</v>
      </c>
      <c r="H33" s="18">
        <f t="shared" si="3"/>
        <v>0.34665113127586039</v>
      </c>
      <c r="I33" s="18">
        <f t="shared" si="7"/>
        <v>0.18438889961481936</v>
      </c>
      <c r="J33" s="18">
        <f>(1-((A33/L33)^1.4))*0.135</f>
        <v>9.9570005792002453E-2</v>
      </c>
      <c r="K33" s="60">
        <v>25</v>
      </c>
      <c r="L33" s="17">
        <v>65</v>
      </c>
    </row>
    <row r="34" spans="1:12" ht="15.75" x14ac:dyDescent="0.3">
      <c r="A34" s="110">
        <v>26</v>
      </c>
      <c r="B34" s="18">
        <f t="shared" si="10"/>
        <v>0.7227420627379415</v>
      </c>
      <c r="C34" s="18">
        <f t="shared" si="6"/>
        <v>0.71551464211056204</v>
      </c>
      <c r="D34" s="18">
        <f t="shared" si="4"/>
        <v>0.70467351116949295</v>
      </c>
      <c r="E34" s="18">
        <f t="shared" si="1"/>
        <v>0.66492269771890622</v>
      </c>
      <c r="F34" s="18">
        <f t="shared" si="2"/>
        <v>0.592648491445112</v>
      </c>
      <c r="G34" s="18">
        <f t="shared" si="0"/>
        <v>0.47700976140704143</v>
      </c>
      <c r="H34" s="18">
        <f t="shared" si="3"/>
        <v>0.33968876948683246</v>
      </c>
      <c r="I34" s="18">
        <f t="shared" si="7"/>
        <v>0.18068551568448538</v>
      </c>
      <c r="J34" s="18">
        <f t="shared" si="5"/>
        <v>9.7570178469622112E-2</v>
      </c>
      <c r="K34" s="60">
        <v>26</v>
      </c>
      <c r="L34" s="17">
        <v>65</v>
      </c>
    </row>
    <row r="35" spans="1:12" ht="15.75" x14ac:dyDescent="0.3">
      <c r="A35" s="110">
        <v>27</v>
      </c>
      <c r="B35" s="18">
        <f t="shared" si="10"/>
        <v>0.70769881869139295</v>
      </c>
      <c r="C35" s="18">
        <f>(1-(A35/L35)^1.4)*0.99</f>
        <v>0.70062183050447902</v>
      </c>
      <c r="D35" s="18">
        <f t="shared" si="4"/>
        <v>0.69000634822410811</v>
      </c>
      <c r="E35" s="18">
        <f t="shared" si="1"/>
        <v>0.65108291319608158</v>
      </c>
      <c r="F35" s="18">
        <f t="shared" si="2"/>
        <v>0.58031303132694223</v>
      </c>
      <c r="G35" s="18">
        <f t="shared" si="0"/>
        <v>0.46708122033631938</v>
      </c>
      <c r="H35" s="18">
        <f t="shared" si="3"/>
        <v>0.33261844478495467</v>
      </c>
      <c r="I35" s="18">
        <f>(1-(K35/L35)^1.4)*0.25</f>
        <v>0.17692470467284824</v>
      </c>
      <c r="J35" s="18">
        <f t="shared" si="5"/>
        <v>9.5539340523338054E-2</v>
      </c>
      <c r="K35" s="60">
        <v>27</v>
      </c>
      <c r="L35" s="17">
        <v>65</v>
      </c>
    </row>
    <row r="36" spans="1:12" ht="15.75" x14ac:dyDescent="0.3">
      <c r="A36" s="110">
        <v>28</v>
      </c>
      <c r="B36" s="18">
        <f t="shared" si="10"/>
        <v>0.69243101136320384</v>
      </c>
      <c r="C36" s="18">
        <f t="shared" si="6"/>
        <v>0.6855067012495718</v>
      </c>
      <c r="D36" s="18">
        <f t="shared" si="4"/>
        <v>0.67512023607912375</v>
      </c>
      <c r="E36" s="18">
        <f t="shared" si="1"/>
        <v>0.63703653045414754</v>
      </c>
      <c r="F36" s="18">
        <f t="shared" si="2"/>
        <v>0.56779342931782717</v>
      </c>
      <c r="G36" s="18">
        <f t="shared" si="0"/>
        <v>0.45700446749971457</v>
      </c>
      <c r="H36" s="18">
        <f t="shared" si="3"/>
        <v>0.32544257534070581</v>
      </c>
      <c r="I36" s="18">
        <f>(1-(K36/L36)^1.4)*0.25</f>
        <v>0.17310775284080096</v>
      </c>
      <c r="J36" s="18">
        <f t="shared" si="5"/>
        <v>9.3478186534032531E-2</v>
      </c>
      <c r="K36" s="60">
        <v>28</v>
      </c>
      <c r="L36" s="17">
        <v>65</v>
      </c>
    </row>
    <row r="37" spans="1:12" ht="15.75" x14ac:dyDescent="0.3">
      <c r="A37" s="110">
        <v>29</v>
      </c>
      <c r="B37" s="18">
        <f t="shared" si="10"/>
        <v>0.67694348947378291</v>
      </c>
      <c r="C37" s="18">
        <f t="shared" si="6"/>
        <v>0.67017405457904511</v>
      </c>
      <c r="D37" s="18">
        <f t="shared" si="4"/>
        <v>0.66001990223693829</v>
      </c>
      <c r="E37" s="18">
        <f t="shared" si="1"/>
        <v>0.62278801031588027</v>
      </c>
      <c r="F37" s="18">
        <f t="shared" si="2"/>
        <v>0.55509366136850191</v>
      </c>
      <c r="G37" s="18">
        <f t="shared" si="0"/>
        <v>0.44678270305269674</v>
      </c>
      <c r="H37" s="18">
        <f t="shared" si="3"/>
        <v>0.31816344005267794</v>
      </c>
      <c r="I37" s="18">
        <f>(1-(K37/L37)^1.4)*0.25</f>
        <v>0.16923587236844573</v>
      </c>
      <c r="J37" s="18">
        <f t="shared" si="5"/>
        <v>9.1387371078960694E-2</v>
      </c>
      <c r="K37" s="60">
        <v>29</v>
      </c>
      <c r="L37" s="17">
        <v>65</v>
      </c>
    </row>
    <row r="38" spans="1:12" ht="15.75" x14ac:dyDescent="0.3">
      <c r="A38" s="110">
        <v>30</v>
      </c>
      <c r="B38" s="18">
        <f t="shared" si="10"/>
        <v>0.66124083219616225</v>
      </c>
      <c r="C38" s="18">
        <f t="shared" si="6"/>
        <v>0.65462842387420062</v>
      </c>
      <c r="D38" s="18">
        <f t="shared" si="4"/>
        <v>0.64470981139125816</v>
      </c>
      <c r="E38" s="18">
        <f t="shared" si="1"/>
        <v>0.60834156562046926</v>
      </c>
      <c r="F38" s="18">
        <f>(1-((K38/L38)^1.4))*0.82</f>
        <v>0.54221748240085299</v>
      </c>
      <c r="G38" s="18">
        <f t="shared" si="0"/>
        <v>0.43641894924946711</v>
      </c>
      <c r="H38" s="18">
        <f t="shared" si="3"/>
        <v>0.31078319113219627</v>
      </c>
      <c r="I38" s="18">
        <f t="shared" ref="I38:I58" si="11">(1-(K38/L38)^1.4)*0.25</f>
        <v>0.16531020804904056</v>
      </c>
      <c r="J38" s="18">
        <f t="shared" si="5"/>
        <v>8.9267512346481906E-2</v>
      </c>
      <c r="K38" s="60">
        <v>30</v>
      </c>
      <c r="L38" s="17">
        <v>65</v>
      </c>
    </row>
    <row r="39" spans="1:12" ht="15.75" x14ac:dyDescent="0.3">
      <c r="A39" s="110">
        <v>31</v>
      </c>
      <c r="B39" s="18">
        <f t="shared" si="10"/>
        <v>0.64532737269354434</v>
      </c>
      <c r="C39" s="18">
        <f t="shared" si="6"/>
        <v>0.63887409896660885</v>
      </c>
      <c r="D39" s="18">
        <f t="shared" si="4"/>
        <v>0.62919418837620567</v>
      </c>
      <c r="E39" s="18">
        <f t="shared" si="1"/>
        <v>0.59370118287806084</v>
      </c>
      <c r="F39" s="18">
        <f t="shared" si="2"/>
        <v>0.52916844560870635</v>
      </c>
      <c r="G39" s="18">
        <f t="shared" si="0"/>
        <v>0.42591606597773929</v>
      </c>
      <c r="H39" s="18">
        <f t="shared" si="3"/>
        <v>0.3033038651659658</v>
      </c>
      <c r="I39" s="18">
        <f t="shared" si="11"/>
        <v>0.16133184317338609</v>
      </c>
      <c r="J39" s="18">
        <f t="shared" si="5"/>
        <v>8.7119195313628495E-2</v>
      </c>
      <c r="K39" s="60">
        <v>31</v>
      </c>
      <c r="L39" s="17">
        <v>65</v>
      </c>
    </row>
    <row r="40" spans="1:12" ht="15.75" x14ac:dyDescent="0.3">
      <c r="A40" s="110">
        <v>32</v>
      </c>
      <c r="B40" s="18">
        <f>(1-(A40/L40)^1.4)*1</f>
        <v>0.62920721890286369</v>
      </c>
      <c r="C40" s="18">
        <f t="shared" si="6"/>
        <v>0.62291514671383508</v>
      </c>
      <c r="D40" s="18">
        <f t="shared" si="4"/>
        <v>0.61347703843029211</v>
      </c>
      <c r="E40" s="18">
        <f t="shared" si="1"/>
        <v>0.5788706413906346</v>
      </c>
      <c r="F40" s="18">
        <f t="shared" si="2"/>
        <v>0.51594991950034819</v>
      </c>
      <c r="G40" s="18">
        <f t="shared" si="0"/>
        <v>0.41527676447589007</v>
      </c>
      <c r="H40" s="18">
        <f t="shared" si="3"/>
        <v>0.29572739288434591</v>
      </c>
      <c r="I40" s="18">
        <f t="shared" si="11"/>
        <v>0.15730180472571592</v>
      </c>
      <c r="J40" s="18">
        <f>(1-((A40/L40)^1.4))*0.135</f>
        <v>8.4942974551886596E-2</v>
      </c>
      <c r="K40" s="60">
        <v>32</v>
      </c>
      <c r="L40" s="17">
        <v>65</v>
      </c>
    </row>
    <row r="41" spans="1:12" ht="15.75" x14ac:dyDescent="0.3">
      <c r="A41" s="110">
        <v>33</v>
      </c>
      <c r="B41" s="18">
        <f>(1-(A41/L41)^1.4)*1</f>
        <v>0.61288427196321482</v>
      </c>
      <c r="C41" s="18">
        <f t="shared" si="6"/>
        <v>0.60675542924358272</v>
      </c>
      <c r="D41" s="18">
        <f t="shared" si="4"/>
        <v>0.59756216516413441</v>
      </c>
      <c r="E41" s="18">
        <f t="shared" si="1"/>
        <v>0.56385353020615769</v>
      </c>
      <c r="F41" s="18">
        <f t="shared" si="2"/>
        <v>0.50256510300983614</v>
      </c>
      <c r="G41" s="18">
        <f t="shared" si="0"/>
        <v>0.40450361949572178</v>
      </c>
      <c r="H41" s="18">
        <f t="shared" si="3"/>
        <v>0.28805560782271095</v>
      </c>
      <c r="I41" s="18">
        <f t="shared" si="11"/>
        <v>0.15322106799080371</v>
      </c>
      <c r="J41" s="18">
        <f t="shared" si="5"/>
        <v>8.2739376715034008E-2</v>
      </c>
      <c r="K41" s="60">
        <v>33</v>
      </c>
      <c r="L41" s="17">
        <v>65</v>
      </c>
    </row>
    <row r="42" spans="1:12" ht="15.75" x14ac:dyDescent="0.3">
      <c r="A42" s="110">
        <v>34</v>
      </c>
      <c r="B42" s="18">
        <f t="shared" ref="B42:B49" si="12">(1-(A42/L42)^1.4)*1</f>
        <v>0.59636224261981252</v>
      </c>
      <c r="C42" s="18">
        <f>(1-(A42/L42)^1.4)*0.99</f>
        <v>0.59039862019361444</v>
      </c>
      <c r="D42" s="18">
        <f t="shared" si="4"/>
        <v>0.58145318655431721</v>
      </c>
      <c r="E42" s="18">
        <f t="shared" si="1"/>
        <v>0.54865326321022756</v>
      </c>
      <c r="F42" s="18">
        <f t="shared" si="2"/>
        <v>0.48901703894824622</v>
      </c>
      <c r="G42" s="18">
        <f t="shared" si="0"/>
        <v>0.3935990801290763</v>
      </c>
      <c r="H42" s="18">
        <f t="shared" si="3"/>
        <v>0.28029025403131186</v>
      </c>
      <c r="I42" s="18">
        <f t="shared" si="11"/>
        <v>0.14909056065495313</v>
      </c>
      <c r="J42" s="18">
        <f t="shared" si="5"/>
        <v>8.0508902753674699E-2</v>
      </c>
      <c r="K42" s="60">
        <v>34</v>
      </c>
      <c r="L42" s="17">
        <v>65</v>
      </c>
    </row>
    <row r="43" spans="1:12" ht="15.75" x14ac:dyDescent="0.3">
      <c r="A43" s="110">
        <v>35</v>
      </c>
      <c r="B43" s="18">
        <f t="shared" si="12"/>
        <v>0.57964466587929508</v>
      </c>
      <c r="C43" s="18">
        <f t="shared" si="6"/>
        <v>0.57384821922050211</v>
      </c>
      <c r="D43" s="18">
        <f t="shared" si="4"/>
        <v>0.56515354923231265</v>
      </c>
      <c r="E43" s="18">
        <f t="shared" si="1"/>
        <v>0.5332730926089515</v>
      </c>
      <c r="F43" s="18">
        <f t="shared" si="2"/>
        <v>0.47530862602102192</v>
      </c>
      <c r="G43" s="18">
        <f t="shared" si="0"/>
        <v>0.38256547948033476</v>
      </c>
      <c r="H43" s="18">
        <f t="shared" si="3"/>
        <v>0.27243299296326867</v>
      </c>
      <c r="I43" s="18">
        <f t="shared" si="11"/>
        <v>0.14491116646982377</v>
      </c>
      <c r="J43" s="18">
        <f t="shared" si="5"/>
        <v>7.8252029893704847E-2</v>
      </c>
      <c r="K43" s="60">
        <v>35</v>
      </c>
      <c r="L43" s="17">
        <v>65</v>
      </c>
    </row>
    <row r="44" spans="1:12" ht="15.75" x14ac:dyDescent="0.3">
      <c r="A44" s="110">
        <v>36</v>
      </c>
      <c r="B44" s="18">
        <f t="shared" si="12"/>
        <v>0.56273491414774113</v>
      </c>
      <c r="C44" s="18">
        <f t="shared" si="6"/>
        <v>0.55710756500626368</v>
      </c>
      <c r="D44" s="18">
        <f t="shared" si="4"/>
        <v>0.54866654129404757</v>
      </c>
      <c r="E44" s="18">
        <f t="shared" si="1"/>
        <v>0.5177161210159219</v>
      </c>
      <c r="F44" s="18">
        <f t="shared" si="2"/>
        <v>0.46144262960114768</v>
      </c>
      <c r="G44" s="18">
        <f t="shared" si="0"/>
        <v>0.37140504333750918</v>
      </c>
      <c r="H44" s="18">
        <f t="shared" si="3"/>
        <v>0.26448540964943834</v>
      </c>
      <c r="I44" s="18">
        <f t="shared" si="11"/>
        <v>0.14068372853693528</v>
      </c>
      <c r="J44" s="18">
        <f>(1-((A44/L44)^1.4))*0.135</f>
        <v>7.5969213409945058E-2</v>
      </c>
      <c r="K44" s="60">
        <v>36</v>
      </c>
      <c r="L44" s="17">
        <v>65</v>
      </c>
    </row>
    <row r="45" spans="1:12" ht="15.75" x14ac:dyDescent="0.3">
      <c r="A45" s="110">
        <v>37</v>
      </c>
      <c r="B45" s="18">
        <f t="shared" si="12"/>
        <v>0.54563620904654697</v>
      </c>
      <c r="C45" s="18">
        <f t="shared" si="6"/>
        <v>0.54017984695608146</v>
      </c>
      <c r="D45" s="18">
        <f t="shared" si="4"/>
        <v>0.53199530382038329</v>
      </c>
      <c r="E45" s="18">
        <f t="shared" si="1"/>
        <v>0.50198531232282328</v>
      </c>
      <c r="F45" s="18">
        <f t="shared" si="2"/>
        <v>0.44742169141816851</v>
      </c>
      <c r="G45" s="18">
        <f t="shared" si="0"/>
        <v>0.36011989797072103</v>
      </c>
      <c r="H45" s="18">
        <f t="shared" si="3"/>
        <v>0.25644901825187705</v>
      </c>
      <c r="I45" s="18">
        <f t="shared" si="11"/>
        <v>0.13640905226163674</v>
      </c>
      <c r="J45" s="18">
        <f t="shared" si="5"/>
        <v>7.3660888221283846E-2</v>
      </c>
      <c r="K45" s="60">
        <v>37</v>
      </c>
      <c r="L45" s="17">
        <v>65</v>
      </c>
    </row>
    <row r="46" spans="1:12" ht="15.75" x14ac:dyDescent="0.3">
      <c r="A46" s="110">
        <v>38</v>
      </c>
      <c r="B46" s="18">
        <f t="shared" si="12"/>
        <v>0.52835163207157287</v>
      </c>
      <c r="C46" s="18">
        <f t="shared" si="6"/>
        <v>0.5230681157508571</v>
      </c>
      <c r="D46" s="18">
        <f t="shared" si="4"/>
        <v>0.51514284126978349</v>
      </c>
      <c r="E46" s="18">
        <f>(1-((K46/L46)^1.4))*0.92</f>
        <v>0.48608350150584706</v>
      </c>
      <c r="F46" s="18">
        <f t="shared" si="2"/>
        <v>0.43324833829868975</v>
      </c>
      <c r="G46" s="18">
        <f t="shared" si="0"/>
        <v>0.34871207716723812</v>
      </c>
      <c r="H46" s="18">
        <f>(1-((K46/L46)^1.4))*0.47</f>
        <v>0.24832526707363925</v>
      </c>
      <c r="I46" s="18">
        <f t="shared" si="11"/>
        <v>0.13208790801789322</v>
      </c>
      <c r="J46" s="18">
        <f t="shared" si="5"/>
        <v>7.1327470329662343E-2</v>
      </c>
      <c r="K46" s="60">
        <v>38</v>
      </c>
      <c r="L46" s="17">
        <v>65</v>
      </c>
    </row>
    <row r="47" spans="1:12" ht="15.75" x14ac:dyDescent="0.3">
      <c r="A47" s="110">
        <v>39</v>
      </c>
      <c r="B47" s="18">
        <f t="shared" si="12"/>
        <v>0.5108841342364463</v>
      </c>
      <c r="C47" s="18">
        <f t="shared" si="6"/>
        <v>0.50577529289408185</v>
      </c>
      <c r="D47" s="18">
        <f t="shared" si="4"/>
        <v>0.49811203088053513</v>
      </c>
      <c r="E47" s="18">
        <f t="shared" si="1"/>
        <v>0.47001340349753062</v>
      </c>
      <c r="F47" s="18">
        <f t="shared" si="2"/>
        <v>0.41892499007388595</v>
      </c>
      <c r="G47" s="18">
        <f t="shared" si="0"/>
        <v>0.33718352859605455</v>
      </c>
      <c r="H47" s="18">
        <f t="shared" si="3"/>
        <v>0.24011554309112976</v>
      </c>
      <c r="I47" s="18">
        <f t="shared" si="11"/>
        <v>0.12772103355911157</v>
      </c>
      <c r="J47" s="18">
        <f t="shared" si="5"/>
        <v>6.896935812192026E-2</v>
      </c>
      <c r="K47" s="60">
        <v>39</v>
      </c>
      <c r="L47" s="17">
        <v>65</v>
      </c>
    </row>
    <row r="48" spans="1:12" ht="15.75" x14ac:dyDescent="0.3">
      <c r="A48" s="110">
        <v>40</v>
      </c>
      <c r="B48" s="18">
        <f t="shared" si="12"/>
        <v>0.49323654482054891</v>
      </c>
      <c r="C48" s="18">
        <f t="shared" si="6"/>
        <v>0.48830417937234344</v>
      </c>
      <c r="D48" s="18">
        <f t="shared" si="4"/>
        <v>0.48090563120003516</v>
      </c>
      <c r="E48" s="18">
        <f t="shared" si="1"/>
        <v>0.453777621234905</v>
      </c>
      <c r="F48" s="18">
        <f t="shared" si="2"/>
        <v>0.40445396675285006</v>
      </c>
      <c r="G48" s="18">
        <f t="shared" si="0"/>
        <v>0.32553611958156231</v>
      </c>
      <c r="H48" s="18">
        <f t="shared" si="3"/>
        <v>0.23182117606565797</v>
      </c>
      <c r="I48" s="18">
        <f t="shared" si="11"/>
        <v>0.12330913620513723</v>
      </c>
      <c r="J48" s="18">
        <f t="shared" si="5"/>
        <v>6.6586933550774108E-2</v>
      </c>
      <c r="K48" s="60">
        <v>40</v>
      </c>
      <c r="L48" s="17">
        <v>65</v>
      </c>
    </row>
    <row r="49" spans="1:12" ht="15.75" x14ac:dyDescent="0.3">
      <c r="A49" s="110">
        <v>41</v>
      </c>
      <c r="B49" s="18">
        <f t="shared" si="12"/>
        <v>0.47541157932524847</v>
      </c>
      <c r="C49" s="18">
        <f t="shared" si="6"/>
        <v>0.470657463531996</v>
      </c>
      <c r="D49" s="18">
        <f t="shared" si="4"/>
        <v>0.46352628984211725</v>
      </c>
      <c r="E49" s="18">
        <f t="shared" si="1"/>
        <v>0.43737865297922862</v>
      </c>
      <c r="F49" s="18">
        <f t="shared" si="2"/>
        <v>0.38983749504670373</v>
      </c>
      <c r="G49" s="18">
        <f t="shared" si="0"/>
        <v>0.31377164235466398</v>
      </c>
      <c r="H49" s="18">
        <f t="shared" si="3"/>
        <v>0.22344344228286678</v>
      </c>
      <c r="I49" s="18">
        <f t="shared" si="11"/>
        <v>0.11885289483131212</v>
      </c>
      <c r="J49" s="18">
        <f t="shared" si="5"/>
        <v>6.4180563208908553E-2</v>
      </c>
      <c r="K49" s="60">
        <v>41</v>
      </c>
      <c r="L49" s="17">
        <v>65</v>
      </c>
    </row>
    <row r="50" spans="1:12" ht="15.75" x14ac:dyDescent="0.3">
      <c r="A50" s="110">
        <v>42</v>
      </c>
      <c r="B50" s="18">
        <f>(1-(A50/L50)^1.4)*1</f>
        <v>0.45741184672770152</v>
      </c>
      <c r="C50" s="18">
        <f>(1-(A50/L50)^1.4)*0.99</f>
        <v>0.45283772826042451</v>
      </c>
      <c r="D50" s="18">
        <f t="shared" si="4"/>
        <v>0.44597655055950897</v>
      </c>
      <c r="E50" s="18">
        <f t="shared" si="1"/>
        <v>0.42081889898948543</v>
      </c>
      <c r="F50" s="18">
        <f t="shared" si="2"/>
        <v>0.37507771431671522</v>
      </c>
      <c r="G50" s="18">
        <f t="shared" si="0"/>
        <v>0.30189181884028304</v>
      </c>
      <c r="H50" s="18">
        <f t="shared" si="3"/>
        <v>0.2149835679620197</v>
      </c>
      <c r="I50" s="18">
        <f t="shared" si="11"/>
        <v>0.11435296168192538</v>
      </c>
      <c r="J50" s="18">
        <f t="shared" si="5"/>
        <v>6.1750599308239708E-2</v>
      </c>
      <c r="K50" s="60">
        <v>42</v>
      </c>
      <c r="L50" s="17">
        <v>65</v>
      </c>
    </row>
    <row r="51" spans="1:12" ht="15.75" x14ac:dyDescent="0.3">
      <c r="A51" s="110">
        <v>43</v>
      </c>
      <c r="B51" s="18">
        <f>(1-(A51/L51)^1.4)*1</f>
        <v>0.43923985610958383</v>
      </c>
      <c r="C51" s="18">
        <f>(1-(A51/L51)^1.4)*0.99</f>
        <v>0.43484745754848797</v>
      </c>
      <c r="D51" s="18">
        <f t="shared" si="4"/>
        <v>0.42825885970684424</v>
      </c>
      <c r="E51" s="18">
        <f t="shared" si="1"/>
        <v>0.40410066762081714</v>
      </c>
      <c r="F51" s="18">
        <f t="shared" si="2"/>
        <v>0.3601766820098587</v>
      </c>
      <c r="G51" s="18">
        <f t="shared" si="0"/>
        <v>0.28989830503232533</v>
      </c>
      <c r="H51" s="18">
        <f t="shared" si="3"/>
        <v>0.20644273237150437</v>
      </c>
      <c r="I51" s="18">
        <f t="shared" si="11"/>
        <v>0.10980996402739596</v>
      </c>
      <c r="J51" s="18">
        <f>(1-((A51/L51)^1.4))*0.135</f>
        <v>5.929738057479382E-2</v>
      </c>
      <c r="K51" s="60">
        <v>43</v>
      </c>
      <c r="L51" s="17">
        <v>65</v>
      </c>
    </row>
    <row r="52" spans="1:12" ht="15.75" x14ac:dyDescent="0.3">
      <c r="A52" s="110">
        <v>44</v>
      </c>
      <c r="B52" s="18">
        <f t="shared" ref="B52:B58" si="13">(1-(A52/L52)^1.4)*1</f>
        <v>0.4208980227279695</v>
      </c>
      <c r="C52" s="18">
        <f t="shared" ref="C52:C57" si="14">(1-(A52/L52)^1.4)*0.99</f>
        <v>0.41668904250068978</v>
      </c>
      <c r="D52" s="18">
        <f t="shared" si="4"/>
        <v>0.41037557215977027</v>
      </c>
      <c r="E52" s="18">
        <f t="shared" si="1"/>
        <v>0.38722618090973193</v>
      </c>
      <c r="F52" s="18">
        <f t="shared" si="2"/>
        <v>0.34513637863693497</v>
      </c>
      <c r="G52" s="18">
        <f t="shared" si="0"/>
        <v>0.27779269500045989</v>
      </c>
      <c r="H52" s="18">
        <f t="shared" si="3"/>
        <v>0.19782207068214566</v>
      </c>
      <c r="I52" s="18">
        <f t="shared" si="11"/>
        <v>0.10522450568199238</v>
      </c>
      <c r="J52" s="18">
        <f t="shared" si="5"/>
        <v>5.6821233068275884E-2</v>
      </c>
      <c r="K52" s="60">
        <v>44</v>
      </c>
      <c r="L52" s="17">
        <v>65</v>
      </c>
    </row>
    <row r="53" spans="1:12" ht="15.75" x14ac:dyDescent="0.3">
      <c r="A53" s="110">
        <v>45</v>
      </c>
      <c r="B53" s="18">
        <f t="shared" si="13"/>
        <v>0.40238867358698593</v>
      </c>
      <c r="C53" s="18">
        <f t="shared" si="14"/>
        <v>0.39836478685111609</v>
      </c>
      <c r="D53" s="18">
        <f t="shared" si="4"/>
        <v>0.39232895674731127</v>
      </c>
      <c r="E53" s="18">
        <f t="shared" si="1"/>
        <v>0.37019757970002709</v>
      </c>
      <c r="F53" s="18">
        <f t="shared" si="2"/>
        <v>0.32995871234132845</v>
      </c>
      <c r="G53" s="18">
        <f t="shared" si="0"/>
        <v>0.26557652456741071</v>
      </c>
      <c r="H53" s="18">
        <f t="shared" si="3"/>
        <v>0.18912267658588339</v>
      </c>
      <c r="I53" s="18">
        <f t="shared" si="11"/>
        <v>0.10059716839674648</v>
      </c>
      <c r="J53" s="18">
        <f t="shared" si="5"/>
        <v>5.4322470934243104E-2</v>
      </c>
      <c r="K53" s="60">
        <v>45</v>
      </c>
      <c r="L53" s="17">
        <v>65</v>
      </c>
    </row>
    <row r="54" spans="1:12" ht="15.75" x14ac:dyDescent="0.3">
      <c r="A54" s="110">
        <v>46</v>
      </c>
      <c r="B54" s="18">
        <f t="shared" si="13"/>
        <v>0.38371405256152946</v>
      </c>
      <c r="C54" s="18">
        <f t="shared" si="14"/>
        <v>0.37987691203591417</v>
      </c>
      <c r="D54" s="18">
        <f t="shared" si="4"/>
        <v>0.37412120124749121</v>
      </c>
      <c r="E54" s="18">
        <f t="shared" si="1"/>
        <v>0.35301692835660714</v>
      </c>
      <c r="F54" s="18">
        <f t="shared" si="2"/>
        <v>0.31464552310045413</v>
      </c>
      <c r="G54" s="18">
        <f t="shared" si="0"/>
        <v>0.25325127469060943</v>
      </c>
      <c r="H54" s="18">
        <f t="shared" si="3"/>
        <v>0.18034560470391883</v>
      </c>
      <c r="I54" s="18">
        <f t="shared" si="11"/>
        <v>9.5928513140382365E-2</v>
      </c>
      <c r="J54" s="18">
        <f t="shared" si="5"/>
        <v>5.180139709580648E-2</v>
      </c>
      <c r="K54" s="60">
        <v>46</v>
      </c>
      <c r="L54" s="17">
        <v>65</v>
      </c>
    </row>
    <row r="55" spans="1:12" ht="15.75" x14ac:dyDescent="0.3">
      <c r="A55" s="110">
        <v>47</v>
      </c>
      <c r="B55" s="18">
        <f t="shared" si="13"/>
        <v>0.36487632511806278</v>
      </c>
      <c r="C55" s="18">
        <f t="shared" si="14"/>
        <v>0.36122756186688215</v>
      </c>
      <c r="D55" s="18">
        <f t="shared" si="4"/>
        <v>0.35575441699011123</v>
      </c>
      <c r="E55" s="18">
        <f t="shared" si="1"/>
        <v>0.33568621910861779</v>
      </c>
      <c r="F55" s="18">
        <f t="shared" si="2"/>
        <v>0.29919858659681148</v>
      </c>
      <c r="G55" s="18">
        <f t="shared" si="0"/>
        <v>0.24081837457792143</v>
      </c>
      <c r="H55" s="18">
        <f t="shared" si="3"/>
        <v>0.1714918728054895</v>
      </c>
      <c r="I55" s="18">
        <f t="shared" si="11"/>
        <v>9.1219081279515696E-2</v>
      </c>
      <c r="J55" s="18">
        <f t="shared" si="5"/>
        <v>4.9258303890938479E-2</v>
      </c>
      <c r="K55" s="60">
        <v>47</v>
      </c>
      <c r="L55" s="17">
        <v>65</v>
      </c>
    </row>
    <row r="56" spans="1:12" ht="15.75" x14ac:dyDescent="0.3">
      <c r="A56" s="110">
        <v>48</v>
      </c>
      <c r="B56" s="18">
        <f t="shared" si="13"/>
        <v>0.34587758267211199</v>
      </c>
      <c r="C56" s="18">
        <f t="shared" si="14"/>
        <v>0.34241880684539089</v>
      </c>
      <c r="D56" s="18">
        <f t="shared" si="4"/>
        <v>0.3372306431053092</v>
      </c>
      <c r="E56" s="18">
        <f t="shared" si="1"/>
        <v>0.31820737605834304</v>
      </c>
      <c r="F56" s="18">
        <f t="shared" si="2"/>
        <v>0.28361961779113182</v>
      </c>
      <c r="G56" s="18">
        <f t="shared" si="0"/>
        <v>0.22827920456359393</v>
      </c>
      <c r="H56" s="18">
        <f t="shared" si="3"/>
        <v>0.16256246385589262</v>
      </c>
      <c r="I56" s="18">
        <f t="shared" si="11"/>
        <v>8.6469395668027998E-2</v>
      </c>
      <c r="J56" s="18">
        <f t="shared" si="5"/>
        <v>4.6693473660735126E-2</v>
      </c>
      <c r="K56" s="60">
        <v>48</v>
      </c>
      <c r="L56" s="17">
        <v>65</v>
      </c>
    </row>
    <row r="57" spans="1:12" ht="15.75" x14ac:dyDescent="0.3">
      <c r="A57" s="110">
        <v>49</v>
      </c>
      <c r="B57" s="18">
        <f t="shared" si="13"/>
        <v>0.32671984661744891</v>
      </c>
      <c r="C57" s="18">
        <f t="shared" si="14"/>
        <v>0.32345264815127439</v>
      </c>
      <c r="D57" s="18">
        <f t="shared" si="4"/>
        <v>0.31855185045201267</v>
      </c>
      <c r="E57" s="18">
        <f t="shared" si="1"/>
        <v>0.30058225888805301</v>
      </c>
      <c r="F57" s="18">
        <f t="shared" si="2"/>
        <v>0.26791027422630809</v>
      </c>
      <c r="G57" s="18">
        <f t="shared" si="0"/>
        <v>0.2156350987675163</v>
      </c>
      <c r="H57" s="18">
        <f t="shared" si="3"/>
        <v>0.15355832791020096</v>
      </c>
      <c r="I57" s="18">
        <f t="shared" si="11"/>
        <v>8.1679961654362226E-2</v>
      </c>
      <c r="J57" s="18">
        <f>(1-((A57/L57)^1.4))*0.135</f>
        <v>4.4107179293355607E-2</v>
      </c>
      <c r="K57" s="60">
        <v>49</v>
      </c>
      <c r="L57" s="17">
        <v>65</v>
      </c>
    </row>
    <row r="58" spans="1:12" ht="15.75" x14ac:dyDescent="0.3">
      <c r="A58" s="110">
        <v>50</v>
      </c>
      <c r="B58" s="18">
        <f t="shared" si="13"/>
        <v>0.30740507205791734</v>
      </c>
      <c r="C58" s="18">
        <f>(1-(A58/L58)^1.4)*0.99</f>
        <v>0.30433102133733814</v>
      </c>
      <c r="D58" s="18">
        <f t="shared" si="4"/>
        <v>0.29971994525646939</v>
      </c>
      <c r="E58" s="18">
        <f>(1-((K58/L58)^1.4))*0.92</f>
        <v>0.28281266629328394</v>
      </c>
      <c r="F58" s="18">
        <f t="shared" si="2"/>
        <v>0.2520721590874922</v>
      </c>
      <c r="G58" s="18">
        <f t="shared" si="0"/>
        <v>0.20288734755822546</v>
      </c>
      <c r="H58" s="18">
        <f t="shared" si="3"/>
        <v>0.14448038386722115</v>
      </c>
      <c r="I58" s="18">
        <f t="shared" si="11"/>
        <v>7.6851268014479335E-2</v>
      </c>
      <c r="J58" s="18">
        <f t="shared" si="5"/>
        <v>4.1499684727818842E-2</v>
      </c>
      <c r="K58" s="60">
        <v>50</v>
      </c>
      <c r="L58" s="17">
        <v>65</v>
      </c>
    </row>
    <row r="59" spans="1:12" x14ac:dyDescent="0.25">
      <c r="A59" s="325" t="s">
        <v>168</v>
      </c>
      <c r="B59" s="325"/>
      <c r="C59" s="325"/>
      <c r="D59" s="325"/>
      <c r="E59" s="325"/>
      <c r="F59" s="325"/>
      <c r="G59" s="325"/>
      <c r="H59" s="325"/>
      <c r="I59" s="325"/>
      <c r="J59" s="325"/>
      <c r="K59" s="325"/>
      <c r="L59" s="325"/>
    </row>
    <row r="60" spans="1:12" x14ac:dyDescent="0.25">
      <c r="A60" s="325"/>
      <c r="B60" s="325"/>
      <c r="C60" s="325"/>
      <c r="D60" s="325"/>
      <c r="E60" s="325"/>
      <c r="F60" s="325"/>
      <c r="G60" s="325"/>
      <c r="H60" s="325"/>
      <c r="I60" s="325"/>
      <c r="J60" s="325"/>
      <c r="K60" s="325"/>
      <c r="L60" s="325"/>
    </row>
  </sheetData>
  <mergeCells count="6">
    <mergeCell ref="B5:J5"/>
    <mergeCell ref="A59:L60"/>
    <mergeCell ref="A1:L1"/>
    <mergeCell ref="A2:L2"/>
    <mergeCell ref="A4:L4"/>
    <mergeCell ref="C3:L3"/>
  </mergeCells>
  <pageMargins left="0.7" right="0.7" top="0.75" bottom="0.75" header="0.3" footer="0.3"/>
  <pageSetup scale="71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9"/>
  <sheetViews>
    <sheetView tabSelected="1" view="pageBreakPreview" zoomScale="110" zoomScaleNormal="100" zoomScaleSheetLayoutView="110" workbookViewId="0">
      <selection activeCell="B44" sqref="B44:B47"/>
    </sheetView>
  </sheetViews>
  <sheetFormatPr baseColWidth="10" defaultRowHeight="15" x14ac:dyDescent="0.25"/>
  <cols>
    <col min="2" max="2" width="54" customWidth="1"/>
    <col min="3" max="3" width="21.85546875" customWidth="1"/>
  </cols>
  <sheetData>
    <row r="1" spans="1:3" ht="19.5" customHeight="1" x14ac:dyDescent="0.25">
      <c r="A1" s="115" t="s">
        <v>340</v>
      </c>
      <c r="B1" s="116"/>
      <c r="C1" s="117"/>
    </row>
    <row r="2" spans="1:3" ht="19.5" customHeight="1" thickBot="1" x14ac:dyDescent="0.3">
      <c r="A2" s="118" t="s">
        <v>28</v>
      </c>
      <c r="B2" s="119"/>
      <c r="C2" s="120"/>
    </row>
    <row r="3" spans="1:3" ht="6.75" customHeight="1" thickBot="1" x14ac:dyDescent="0.3"/>
    <row r="4" spans="1:3" ht="20.25" customHeight="1" thickBot="1" x14ac:dyDescent="0.3">
      <c r="A4" s="121" t="s">
        <v>30</v>
      </c>
      <c r="B4" s="122"/>
      <c r="C4" s="123"/>
    </row>
    <row r="5" spans="1:3" ht="15.75" thickBot="1" x14ac:dyDescent="0.3">
      <c r="A5" s="3" t="s">
        <v>0</v>
      </c>
      <c r="B5" s="4" t="s">
        <v>1</v>
      </c>
      <c r="C5" s="4" t="s">
        <v>2</v>
      </c>
    </row>
    <row r="6" spans="1:3" ht="23.25" customHeight="1" x14ac:dyDescent="0.25">
      <c r="A6" s="72">
        <v>22</v>
      </c>
      <c r="B6" s="126" t="s">
        <v>29</v>
      </c>
      <c r="C6" s="128">
        <v>402.19</v>
      </c>
    </row>
    <row r="7" spans="1:3" x14ac:dyDescent="0.25">
      <c r="A7" s="24">
        <v>105</v>
      </c>
      <c r="B7" s="126"/>
      <c r="C7" s="128"/>
    </row>
    <row r="8" spans="1:3" x14ac:dyDescent="0.25">
      <c r="A8" s="24">
        <v>104</v>
      </c>
      <c r="B8" s="126"/>
      <c r="C8" s="128"/>
    </row>
    <row r="9" spans="1:3" x14ac:dyDescent="0.25">
      <c r="A9" s="26"/>
      <c r="B9" s="127"/>
      <c r="C9" s="129"/>
    </row>
  </sheetData>
  <mergeCells count="5">
    <mergeCell ref="A1:C1"/>
    <mergeCell ref="A2:C2"/>
    <mergeCell ref="A4:C4"/>
    <mergeCell ref="B6:B9"/>
    <mergeCell ref="C6:C9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7"/>
  <sheetViews>
    <sheetView tabSelected="1" view="pageBreakPreview" topLeftCell="A52" zoomScale="90" zoomScaleNormal="100" zoomScaleSheetLayoutView="90" workbookViewId="0">
      <selection activeCell="B44" sqref="B44:B47"/>
    </sheetView>
  </sheetViews>
  <sheetFormatPr baseColWidth="10" defaultRowHeight="15" x14ac:dyDescent="0.25"/>
  <cols>
    <col min="1" max="1" width="6.5703125" customWidth="1"/>
    <col min="2" max="2" width="5.42578125" customWidth="1"/>
    <col min="3" max="3" width="5.7109375" customWidth="1"/>
    <col min="4" max="4" width="6" customWidth="1"/>
    <col min="5" max="5" width="22.28515625" customWidth="1"/>
    <col min="6" max="6" width="13.28515625" customWidth="1"/>
    <col min="8" max="8" width="17.85546875" style="38" customWidth="1"/>
  </cols>
  <sheetData>
    <row r="1" spans="1:9" ht="19.5" customHeight="1" x14ac:dyDescent="0.25">
      <c r="A1" s="141" t="s">
        <v>340</v>
      </c>
      <c r="B1" s="142"/>
      <c r="C1" s="142"/>
      <c r="D1" s="142"/>
      <c r="E1" s="142"/>
      <c r="F1" s="142"/>
      <c r="G1" s="142"/>
      <c r="H1" s="143"/>
    </row>
    <row r="2" spans="1:9" ht="19.5" customHeight="1" thickBot="1" x14ac:dyDescent="0.3">
      <c r="A2" s="130" t="s">
        <v>169</v>
      </c>
      <c r="B2" s="131"/>
      <c r="C2" s="131"/>
      <c r="D2" s="131"/>
      <c r="E2" s="131"/>
      <c r="F2" s="131"/>
      <c r="G2" s="131"/>
      <c r="H2" s="132"/>
    </row>
    <row r="3" spans="1:9" ht="95.25" customHeight="1" thickBot="1" x14ac:dyDescent="0.3">
      <c r="A3" s="84" t="s">
        <v>31</v>
      </c>
      <c r="B3" s="84" t="s">
        <v>32</v>
      </c>
      <c r="C3" s="84" t="s">
        <v>33</v>
      </c>
      <c r="D3" s="84" t="s">
        <v>34</v>
      </c>
      <c r="E3" s="133" t="s">
        <v>379</v>
      </c>
      <c r="F3" s="134"/>
      <c r="G3" s="134"/>
      <c r="H3" s="135"/>
      <c r="I3" s="1"/>
    </row>
    <row r="4" spans="1:9" ht="15.75" thickBot="1" x14ac:dyDescent="0.3">
      <c r="A4" s="136" t="s">
        <v>35</v>
      </c>
      <c r="B4" s="137"/>
      <c r="C4" s="137"/>
      <c r="D4" s="137"/>
      <c r="E4" s="19" t="s">
        <v>33</v>
      </c>
      <c r="F4" s="28" t="s">
        <v>34</v>
      </c>
      <c r="G4" s="20" t="s">
        <v>36</v>
      </c>
      <c r="H4" s="39" t="s">
        <v>37</v>
      </c>
      <c r="I4" s="1"/>
    </row>
    <row r="5" spans="1:9" x14ac:dyDescent="0.25">
      <c r="A5" s="150"/>
      <c r="B5" s="151"/>
      <c r="C5" s="151"/>
      <c r="D5" s="151"/>
      <c r="E5" s="151"/>
      <c r="F5" s="151"/>
      <c r="G5" s="151"/>
      <c r="H5" s="152"/>
      <c r="I5" s="1"/>
    </row>
    <row r="6" spans="1:9" x14ac:dyDescent="0.25">
      <c r="A6" s="24">
        <v>2</v>
      </c>
      <c r="B6" s="24">
        <v>1</v>
      </c>
      <c r="C6" s="24">
        <v>1</v>
      </c>
      <c r="D6" s="24">
        <v>1</v>
      </c>
      <c r="E6" s="25" t="s">
        <v>38</v>
      </c>
      <c r="F6" s="25" t="s">
        <v>39</v>
      </c>
      <c r="G6" s="24" t="s">
        <v>40</v>
      </c>
      <c r="H6" s="36">
        <v>2156.2800000000002</v>
      </c>
      <c r="I6" s="1"/>
    </row>
    <row r="7" spans="1:9" x14ac:dyDescent="0.25">
      <c r="A7" s="24">
        <v>2</v>
      </c>
      <c r="B7" s="24">
        <v>1</v>
      </c>
      <c r="C7" s="24">
        <v>1</v>
      </c>
      <c r="D7" s="24">
        <v>2</v>
      </c>
      <c r="E7" s="25" t="s">
        <v>38</v>
      </c>
      <c r="F7" s="25" t="s">
        <v>39</v>
      </c>
      <c r="G7" s="24" t="s">
        <v>41</v>
      </c>
      <c r="H7" s="36">
        <v>2005.34</v>
      </c>
      <c r="I7" s="1"/>
    </row>
    <row r="8" spans="1:9" x14ac:dyDescent="0.25">
      <c r="A8" s="24">
        <v>2</v>
      </c>
      <c r="B8" s="24">
        <v>1</v>
      </c>
      <c r="C8" s="24">
        <v>1</v>
      </c>
      <c r="D8" s="24">
        <v>3</v>
      </c>
      <c r="E8" s="25" t="s">
        <v>38</v>
      </c>
      <c r="F8" s="25" t="s">
        <v>39</v>
      </c>
      <c r="G8" s="24" t="s">
        <v>42</v>
      </c>
      <c r="H8" s="36">
        <v>1854.4</v>
      </c>
      <c r="I8" s="1"/>
    </row>
    <row r="9" spans="1:9" x14ac:dyDescent="0.25">
      <c r="A9" s="144"/>
      <c r="B9" s="145"/>
      <c r="C9" s="145"/>
      <c r="D9" s="145"/>
      <c r="E9" s="145"/>
      <c r="F9" s="145"/>
      <c r="G9" s="145"/>
      <c r="H9" s="146"/>
      <c r="I9" s="1"/>
    </row>
    <row r="10" spans="1:9" x14ac:dyDescent="0.25">
      <c r="A10" s="24">
        <v>2</v>
      </c>
      <c r="B10" s="24">
        <v>1</v>
      </c>
      <c r="C10" s="24">
        <v>1</v>
      </c>
      <c r="D10" s="24">
        <v>1</v>
      </c>
      <c r="E10" s="25" t="s">
        <v>38</v>
      </c>
      <c r="F10" s="25" t="s">
        <v>39</v>
      </c>
      <c r="G10" s="24" t="s">
        <v>40</v>
      </c>
      <c r="H10" s="36">
        <v>2744.35</v>
      </c>
      <c r="I10" s="1"/>
    </row>
    <row r="11" spans="1:9" x14ac:dyDescent="0.25">
      <c r="A11" s="24">
        <v>2</v>
      </c>
      <c r="B11" s="24">
        <v>1</v>
      </c>
      <c r="C11" s="24">
        <v>2</v>
      </c>
      <c r="D11" s="24">
        <v>2</v>
      </c>
      <c r="E11" s="25" t="s">
        <v>38</v>
      </c>
      <c r="F11" s="25" t="s">
        <v>43</v>
      </c>
      <c r="G11" s="24" t="s">
        <v>41</v>
      </c>
      <c r="H11" s="36">
        <v>2552.2399999999998</v>
      </c>
    </row>
    <row r="12" spans="1:9" x14ac:dyDescent="0.25">
      <c r="A12" s="24">
        <v>2</v>
      </c>
      <c r="B12" s="24">
        <v>1</v>
      </c>
      <c r="C12" s="24">
        <v>2</v>
      </c>
      <c r="D12" s="24">
        <v>3</v>
      </c>
      <c r="E12" s="25" t="s">
        <v>38</v>
      </c>
      <c r="F12" s="25" t="s">
        <v>43</v>
      </c>
      <c r="G12" s="24" t="s">
        <v>42</v>
      </c>
      <c r="H12" s="36">
        <v>2360.15</v>
      </c>
    </row>
    <row r="13" spans="1:9" x14ac:dyDescent="0.25">
      <c r="A13" s="147"/>
      <c r="B13" s="148"/>
      <c r="C13" s="148"/>
      <c r="D13" s="148"/>
      <c r="E13" s="148"/>
      <c r="F13" s="148"/>
      <c r="G13" s="148"/>
      <c r="H13" s="149"/>
    </row>
    <row r="14" spans="1:9" x14ac:dyDescent="0.25">
      <c r="A14" s="24">
        <v>2</v>
      </c>
      <c r="B14" s="24">
        <v>1</v>
      </c>
      <c r="C14" s="24">
        <v>3</v>
      </c>
      <c r="D14" s="24">
        <v>1</v>
      </c>
      <c r="E14" s="25" t="s">
        <v>38</v>
      </c>
      <c r="F14" s="25" t="s">
        <v>44</v>
      </c>
      <c r="G14" s="24" t="s">
        <v>40</v>
      </c>
      <c r="H14" s="36">
        <v>3862.85</v>
      </c>
    </row>
    <row r="15" spans="1:9" x14ac:dyDescent="0.25">
      <c r="A15" s="24">
        <v>2</v>
      </c>
      <c r="B15" s="24">
        <v>1</v>
      </c>
      <c r="C15" s="24">
        <v>3</v>
      </c>
      <c r="D15" s="24">
        <v>2</v>
      </c>
      <c r="E15" s="25" t="s">
        <v>38</v>
      </c>
      <c r="F15" s="25" t="s">
        <v>44</v>
      </c>
      <c r="G15" s="24" t="s">
        <v>41</v>
      </c>
      <c r="H15" s="36">
        <v>3592.45</v>
      </c>
    </row>
    <row r="16" spans="1:9" x14ac:dyDescent="0.25">
      <c r="A16" s="24">
        <v>2</v>
      </c>
      <c r="B16" s="24">
        <v>1</v>
      </c>
      <c r="C16" s="24">
        <v>3</v>
      </c>
      <c r="D16" s="24">
        <v>3</v>
      </c>
      <c r="E16" s="25" t="s">
        <v>38</v>
      </c>
      <c r="F16" s="25" t="s">
        <v>44</v>
      </c>
      <c r="G16" s="24" t="s">
        <v>42</v>
      </c>
      <c r="H16" s="36">
        <v>3322.05</v>
      </c>
    </row>
    <row r="17" spans="1:8" x14ac:dyDescent="0.25">
      <c r="A17" s="156"/>
      <c r="B17" s="157"/>
      <c r="C17" s="157"/>
      <c r="D17" s="157"/>
      <c r="E17" s="157"/>
      <c r="F17" s="157"/>
      <c r="G17" s="157"/>
      <c r="H17" s="158"/>
    </row>
    <row r="18" spans="1:8" x14ac:dyDescent="0.25">
      <c r="A18" s="24">
        <v>2</v>
      </c>
      <c r="B18" s="24">
        <v>1</v>
      </c>
      <c r="C18" s="24">
        <v>4</v>
      </c>
      <c r="D18" s="24">
        <v>1</v>
      </c>
      <c r="E18" s="25" t="s">
        <v>38</v>
      </c>
      <c r="F18" s="25" t="s">
        <v>45</v>
      </c>
      <c r="G18" s="24" t="s">
        <v>40</v>
      </c>
      <c r="H18" s="36">
        <v>5488.71</v>
      </c>
    </row>
    <row r="19" spans="1:8" x14ac:dyDescent="0.25">
      <c r="A19" s="24">
        <v>2</v>
      </c>
      <c r="B19" s="24">
        <v>1</v>
      </c>
      <c r="C19" s="24">
        <v>4</v>
      </c>
      <c r="D19" s="24">
        <v>4</v>
      </c>
      <c r="E19" s="25" t="s">
        <v>38</v>
      </c>
      <c r="F19" s="25" t="s">
        <v>45</v>
      </c>
      <c r="G19" s="24" t="s">
        <v>41</v>
      </c>
      <c r="H19" s="36">
        <v>5104.5</v>
      </c>
    </row>
    <row r="20" spans="1:8" x14ac:dyDescent="0.25">
      <c r="A20" s="24">
        <v>2</v>
      </c>
      <c r="B20" s="24">
        <v>1</v>
      </c>
      <c r="C20" s="24">
        <v>4</v>
      </c>
      <c r="D20" s="24">
        <v>5</v>
      </c>
      <c r="E20" s="25" t="s">
        <v>38</v>
      </c>
      <c r="F20" s="25" t="s">
        <v>45</v>
      </c>
      <c r="G20" s="24" t="s">
        <v>42</v>
      </c>
      <c r="H20" s="36">
        <v>4720.29</v>
      </c>
    </row>
    <row r="21" spans="1:8" x14ac:dyDescent="0.25">
      <c r="A21" s="147"/>
      <c r="B21" s="148"/>
      <c r="C21" s="148"/>
      <c r="D21" s="148"/>
      <c r="E21" s="148"/>
      <c r="F21" s="148"/>
      <c r="G21" s="148"/>
      <c r="H21" s="149"/>
    </row>
    <row r="22" spans="1:8" x14ac:dyDescent="0.25">
      <c r="A22" s="24">
        <v>2</v>
      </c>
      <c r="B22" s="24">
        <v>1</v>
      </c>
      <c r="C22" s="24">
        <v>4</v>
      </c>
      <c r="D22" s="24">
        <v>1</v>
      </c>
      <c r="E22" s="25" t="s">
        <v>38</v>
      </c>
      <c r="F22" s="25" t="s">
        <v>46</v>
      </c>
      <c r="G22" s="24" t="s">
        <v>40</v>
      </c>
      <c r="H22" s="36">
        <v>7483.55</v>
      </c>
    </row>
    <row r="23" spans="1:8" x14ac:dyDescent="0.25">
      <c r="A23" s="24">
        <v>2</v>
      </c>
      <c r="B23" s="24">
        <v>1</v>
      </c>
      <c r="C23" s="24">
        <v>4</v>
      </c>
      <c r="D23" s="24">
        <v>4</v>
      </c>
      <c r="E23" s="25" t="s">
        <v>38</v>
      </c>
      <c r="F23" s="25" t="s">
        <v>46</v>
      </c>
      <c r="G23" s="24" t="s">
        <v>41</v>
      </c>
      <c r="H23" s="36">
        <v>6959.7</v>
      </c>
    </row>
    <row r="24" spans="1:8" x14ac:dyDescent="0.25">
      <c r="A24" s="24">
        <v>2</v>
      </c>
      <c r="B24" s="24">
        <v>1</v>
      </c>
      <c r="C24" s="24">
        <v>4</v>
      </c>
      <c r="D24" s="24">
        <v>5</v>
      </c>
      <c r="E24" s="25" t="s">
        <v>38</v>
      </c>
      <c r="F24" s="25" t="s">
        <v>46</v>
      </c>
      <c r="G24" s="24" t="s">
        <v>42</v>
      </c>
      <c r="H24" s="36">
        <v>6435.86</v>
      </c>
    </row>
    <row r="25" spans="1:8" x14ac:dyDescent="0.25">
      <c r="A25" s="147"/>
      <c r="B25" s="148"/>
      <c r="C25" s="148"/>
      <c r="D25" s="148"/>
      <c r="E25" s="148"/>
      <c r="F25" s="148"/>
      <c r="G25" s="148"/>
      <c r="H25" s="149"/>
    </row>
    <row r="26" spans="1:8" x14ac:dyDescent="0.25">
      <c r="A26" s="24">
        <v>2</v>
      </c>
      <c r="B26" s="24">
        <v>2</v>
      </c>
      <c r="C26" s="24">
        <v>1</v>
      </c>
      <c r="D26" s="24">
        <v>1</v>
      </c>
      <c r="E26" s="25" t="s">
        <v>47</v>
      </c>
      <c r="F26" s="25" t="s">
        <v>43</v>
      </c>
      <c r="G26" s="24" t="s">
        <v>40</v>
      </c>
      <c r="H26" s="36">
        <v>2617.52</v>
      </c>
    </row>
    <row r="27" spans="1:8" x14ac:dyDescent="0.25">
      <c r="A27" s="24">
        <v>2</v>
      </c>
      <c r="B27" s="24">
        <v>2</v>
      </c>
      <c r="C27" s="24">
        <v>1</v>
      </c>
      <c r="D27" s="24">
        <v>2</v>
      </c>
      <c r="E27" s="25" t="s">
        <v>47</v>
      </c>
      <c r="F27" s="25" t="s">
        <v>43</v>
      </c>
      <c r="G27" s="24" t="s">
        <v>41</v>
      </c>
      <c r="H27" s="36">
        <v>2434.2800000000002</v>
      </c>
    </row>
    <row r="28" spans="1:8" x14ac:dyDescent="0.25">
      <c r="A28" s="24">
        <v>2</v>
      </c>
      <c r="B28" s="24">
        <v>2</v>
      </c>
      <c r="C28" s="24">
        <v>1</v>
      </c>
      <c r="D28" s="24">
        <v>3</v>
      </c>
      <c r="E28" s="25" t="s">
        <v>47</v>
      </c>
      <c r="F28" s="25" t="s">
        <v>43</v>
      </c>
      <c r="G28" s="24" t="s">
        <v>42</v>
      </c>
      <c r="H28" s="36">
        <v>2251.06</v>
      </c>
    </row>
    <row r="29" spans="1:8" x14ac:dyDescent="0.25">
      <c r="A29" s="147"/>
      <c r="B29" s="148"/>
      <c r="C29" s="148"/>
      <c r="D29" s="148"/>
      <c r="E29" s="148"/>
      <c r="F29" s="148"/>
      <c r="G29" s="148"/>
      <c r="H29" s="149"/>
    </row>
    <row r="30" spans="1:8" x14ac:dyDescent="0.25">
      <c r="A30" s="24">
        <v>2</v>
      </c>
      <c r="B30" s="24">
        <v>2</v>
      </c>
      <c r="C30" s="24">
        <v>2</v>
      </c>
      <c r="D30" s="24">
        <v>1</v>
      </c>
      <c r="E30" s="25" t="s">
        <v>47</v>
      </c>
      <c r="F30" s="25" t="s">
        <v>44</v>
      </c>
      <c r="G30" s="24" t="s">
        <v>40</v>
      </c>
      <c r="H30" s="36">
        <v>3113.34</v>
      </c>
    </row>
    <row r="31" spans="1:8" x14ac:dyDescent="0.25">
      <c r="A31" s="24">
        <v>2</v>
      </c>
      <c r="B31" s="24">
        <v>2</v>
      </c>
      <c r="C31" s="24">
        <v>2</v>
      </c>
      <c r="D31" s="24">
        <v>2</v>
      </c>
      <c r="E31" s="25" t="s">
        <v>47</v>
      </c>
      <c r="F31" s="25" t="s">
        <v>44</v>
      </c>
      <c r="G31" s="24" t="s">
        <v>41</v>
      </c>
      <c r="H31" s="36">
        <v>2895.41</v>
      </c>
    </row>
    <row r="32" spans="1:8" x14ac:dyDescent="0.25">
      <c r="A32" s="24">
        <v>2</v>
      </c>
      <c r="B32" s="24">
        <v>2</v>
      </c>
      <c r="C32" s="24">
        <v>2</v>
      </c>
      <c r="D32" s="24">
        <v>3</v>
      </c>
      <c r="E32" s="25" t="s">
        <v>47</v>
      </c>
      <c r="F32" s="25" t="s">
        <v>44</v>
      </c>
      <c r="G32" s="24" t="s">
        <v>42</v>
      </c>
      <c r="H32" s="36">
        <v>2677.48</v>
      </c>
    </row>
    <row r="33" spans="1:8" x14ac:dyDescent="0.25">
      <c r="A33" s="147"/>
      <c r="B33" s="148"/>
      <c r="C33" s="148"/>
      <c r="D33" s="148"/>
      <c r="E33" s="148"/>
      <c r="F33" s="148"/>
      <c r="G33" s="148"/>
      <c r="H33" s="149"/>
    </row>
    <row r="34" spans="1:8" x14ac:dyDescent="0.25">
      <c r="A34" s="24">
        <v>2</v>
      </c>
      <c r="B34" s="24">
        <v>2</v>
      </c>
      <c r="C34" s="24">
        <v>3</v>
      </c>
      <c r="D34" s="24">
        <v>1</v>
      </c>
      <c r="E34" s="25" t="s">
        <v>47</v>
      </c>
      <c r="F34" s="25" t="s">
        <v>45</v>
      </c>
      <c r="G34" s="24" t="s">
        <v>40</v>
      </c>
      <c r="H34" s="36">
        <v>4116.53</v>
      </c>
    </row>
    <row r="35" spans="1:8" x14ac:dyDescent="0.25">
      <c r="A35" s="24">
        <v>2</v>
      </c>
      <c r="B35" s="24">
        <v>2</v>
      </c>
      <c r="C35" s="24">
        <v>3</v>
      </c>
      <c r="D35" s="24">
        <v>2</v>
      </c>
      <c r="E35" s="25" t="s">
        <v>47</v>
      </c>
      <c r="F35" s="25" t="s">
        <v>45</v>
      </c>
      <c r="G35" s="24" t="s">
        <v>41</v>
      </c>
      <c r="H35" s="36">
        <v>3828.37</v>
      </c>
    </row>
    <row r="36" spans="1:8" x14ac:dyDescent="0.25">
      <c r="A36" s="24">
        <v>2</v>
      </c>
      <c r="B36" s="24">
        <v>2</v>
      </c>
      <c r="C36" s="24">
        <v>3</v>
      </c>
      <c r="D36" s="24">
        <v>3</v>
      </c>
      <c r="E36" s="25" t="s">
        <v>47</v>
      </c>
      <c r="F36" s="25" t="s">
        <v>45</v>
      </c>
      <c r="G36" s="24" t="s">
        <v>42</v>
      </c>
      <c r="H36" s="36">
        <v>3540.22</v>
      </c>
    </row>
    <row r="37" spans="1:8" x14ac:dyDescent="0.25">
      <c r="A37" s="147"/>
      <c r="B37" s="148"/>
      <c r="C37" s="148"/>
      <c r="D37" s="148"/>
      <c r="E37" s="148"/>
      <c r="F37" s="148"/>
      <c r="G37" s="148"/>
      <c r="H37" s="149"/>
    </row>
    <row r="38" spans="1:8" x14ac:dyDescent="0.25">
      <c r="A38" s="24">
        <v>2</v>
      </c>
      <c r="B38" s="24">
        <v>2</v>
      </c>
      <c r="C38" s="24">
        <v>4</v>
      </c>
      <c r="D38" s="24">
        <v>1</v>
      </c>
      <c r="E38" s="25" t="s">
        <v>47</v>
      </c>
      <c r="F38" s="25" t="s">
        <v>46</v>
      </c>
      <c r="G38" s="24" t="s">
        <v>40</v>
      </c>
      <c r="H38" s="36">
        <v>8071.63</v>
      </c>
    </row>
    <row r="39" spans="1:8" x14ac:dyDescent="0.25">
      <c r="A39" s="24">
        <v>2</v>
      </c>
      <c r="B39" s="24">
        <v>2</v>
      </c>
      <c r="C39" s="24">
        <v>4</v>
      </c>
      <c r="D39" s="24">
        <v>2</v>
      </c>
      <c r="E39" s="25" t="s">
        <v>47</v>
      </c>
      <c r="F39" s="25" t="s">
        <v>46</v>
      </c>
      <c r="G39" s="24" t="s">
        <v>41</v>
      </c>
      <c r="H39" s="36">
        <v>7506.62</v>
      </c>
    </row>
    <row r="40" spans="1:8" x14ac:dyDescent="0.25">
      <c r="A40" s="24">
        <v>2</v>
      </c>
      <c r="B40" s="24">
        <v>2</v>
      </c>
      <c r="C40" s="24">
        <v>4</v>
      </c>
      <c r="D40" s="24">
        <v>3</v>
      </c>
      <c r="E40" s="25" t="s">
        <v>47</v>
      </c>
      <c r="F40" s="25" t="s">
        <v>46</v>
      </c>
      <c r="G40" s="24" t="s">
        <v>42</v>
      </c>
      <c r="H40" s="36">
        <v>6941.6</v>
      </c>
    </row>
    <row r="41" spans="1:8" ht="15.75" thickBot="1" x14ac:dyDescent="0.3">
      <c r="A41" s="153"/>
      <c r="B41" s="154"/>
      <c r="C41" s="154"/>
      <c r="D41" s="154"/>
      <c r="E41" s="154"/>
      <c r="F41" s="154"/>
      <c r="G41" s="154"/>
      <c r="H41" s="155"/>
    </row>
    <row r="42" spans="1:8" ht="20.25" customHeight="1" x14ac:dyDescent="0.25">
      <c r="A42" s="141" t="s">
        <v>340</v>
      </c>
      <c r="B42" s="142"/>
      <c r="C42" s="142"/>
      <c r="D42" s="142"/>
      <c r="E42" s="142"/>
      <c r="F42" s="142"/>
      <c r="G42" s="142"/>
      <c r="H42" s="143"/>
    </row>
    <row r="43" spans="1:8" ht="20.25" customHeight="1" thickBot="1" x14ac:dyDescent="0.3">
      <c r="A43" s="130" t="s">
        <v>169</v>
      </c>
      <c r="B43" s="131"/>
      <c r="C43" s="131"/>
      <c r="D43" s="131"/>
      <c r="E43" s="131"/>
      <c r="F43" s="131"/>
      <c r="G43" s="131"/>
      <c r="H43" s="132"/>
    </row>
    <row r="44" spans="1:8" ht="79.5" customHeight="1" thickBot="1" x14ac:dyDescent="0.3">
      <c r="A44" s="84" t="s">
        <v>31</v>
      </c>
      <c r="B44" s="84" t="s">
        <v>32</v>
      </c>
      <c r="C44" s="84" t="s">
        <v>33</v>
      </c>
      <c r="D44" s="84" t="s">
        <v>34</v>
      </c>
      <c r="E44" s="133" t="s">
        <v>379</v>
      </c>
      <c r="F44" s="134"/>
      <c r="G44" s="134"/>
      <c r="H44" s="135"/>
    </row>
    <row r="45" spans="1:8" ht="22.5" customHeight="1" thickBot="1" x14ac:dyDescent="0.3">
      <c r="A45" s="136" t="s">
        <v>35</v>
      </c>
      <c r="B45" s="137"/>
      <c r="C45" s="137"/>
      <c r="D45" s="137"/>
      <c r="E45" s="83" t="s">
        <v>33</v>
      </c>
      <c r="F45" s="28" t="s">
        <v>34</v>
      </c>
      <c r="G45" s="85" t="s">
        <v>36</v>
      </c>
      <c r="H45" s="39" t="s">
        <v>37</v>
      </c>
    </row>
    <row r="46" spans="1:8" x14ac:dyDescent="0.25">
      <c r="A46" s="138"/>
      <c r="B46" s="139"/>
      <c r="C46" s="139"/>
      <c r="D46" s="139"/>
      <c r="E46" s="139"/>
      <c r="F46" s="139"/>
      <c r="G46" s="139"/>
      <c r="H46" s="140"/>
    </row>
    <row r="47" spans="1:8" x14ac:dyDescent="0.25">
      <c r="A47" s="24">
        <v>2</v>
      </c>
      <c r="B47" s="24">
        <v>2</v>
      </c>
      <c r="C47" s="24">
        <v>5</v>
      </c>
      <c r="D47" s="24">
        <v>1</v>
      </c>
      <c r="E47" s="25" t="s">
        <v>48</v>
      </c>
      <c r="F47" s="25" t="s">
        <v>45</v>
      </c>
      <c r="G47" s="24" t="s">
        <v>40</v>
      </c>
      <c r="H47" s="36">
        <v>6053.72</v>
      </c>
    </row>
    <row r="48" spans="1:8" x14ac:dyDescent="0.25">
      <c r="A48" s="24">
        <v>2</v>
      </c>
      <c r="B48" s="24">
        <v>2</v>
      </c>
      <c r="C48" s="24">
        <v>5</v>
      </c>
      <c r="D48" s="24">
        <v>2</v>
      </c>
      <c r="E48" s="25" t="s">
        <v>48</v>
      </c>
      <c r="F48" s="25" t="s">
        <v>44</v>
      </c>
      <c r="G48" s="24" t="s">
        <v>41</v>
      </c>
      <c r="H48" s="36">
        <v>4612.3599999999997</v>
      </c>
    </row>
    <row r="49" spans="1:8" x14ac:dyDescent="0.25">
      <c r="A49" s="24">
        <v>2</v>
      </c>
      <c r="B49" s="24">
        <v>2</v>
      </c>
      <c r="C49" s="24">
        <v>5</v>
      </c>
      <c r="D49" s="24">
        <v>3</v>
      </c>
      <c r="E49" s="25" t="s">
        <v>48</v>
      </c>
      <c r="F49" s="27" t="s">
        <v>43</v>
      </c>
      <c r="G49" s="24" t="s">
        <v>42</v>
      </c>
      <c r="H49" s="36">
        <v>2993.6</v>
      </c>
    </row>
    <row r="50" spans="1:8" x14ac:dyDescent="0.25">
      <c r="A50" s="153"/>
      <c r="B50" s="154"/>
      <c r="C50" s="154"/>
      <c r="D50" s="154"/>
      <c r="E50" s="154"/>
      <c r="F50" s="154"/>
      <c r="G50" s="154"/>
      <c r="H50" s="155"/>
    </row>
    <row r="51" spans="1:8" ht="27" x14ac:dyDescent="0.25">
      <c r="A51" s="24">
        <v>2</v>
      </c>
      <c r="B51" s="24">
        <v>2</v>
      </c>
      <c r="C51" s="24">
        <v>6</v>
      </c>
      <c r="D51" s="24">
        <v>1</v>
      </c>
      <c r="E51" s="25" t="s">
        <v>49</v>
      </c>
      <c r="F51" s="27" t="s">
        <v>50</v>
      </c>
      <c r="G51" s="24" t="s">
        <v>40</v>
      </c>
      <c r="H51" s="36">
        <v>5869.22</v>
      </c>
    </row>
    <row r="52" spans="1:8" ht="27" x14ac:dyDescent="0.25">
      <c r="A52" s="24">
        <v>2</v>
      </c>
      <c r="B52" s="24">
        <v>2</v>
      </c>
      <c r="C52" s="24">
        <v>6</v>
      </c>
      <c r="D52" s="24">
        <v>2</v>
      </c>
      <c r="E52" s="25" t="s">
        <v>49</v>
      </c>
      <c r="F52" s="27" t="s">
        <v>51</v>
      </c>
      <c r="G52" s="24" t="s">
        <v>41</v>
      </c>
      <c r="H52" s="36">
        <v>5869.22</v>
      </c>
    </row>
    <row r="53" spans="1:8" x14ac:dyDescent="0.25">
      <c r="A53" s="24">
        <v>2</v>
      </c>
      <c r="B53" s="24">
        <v>2</v>
      </c>
      <c r="C53" s="24">
        <v>6</v>
      </c>
      <c r="D53" s="24">
        <v>3</v>
      </c>
      <c r="E53" s="25" t="s">
        <v>49</v>
      </c>
      <c r="F53" s="27" t="s">
        <v>52</v>
      </c>
      <c r="G53" s="24" t="s">
        <v>42</v>
      </c>
      <c r="H53" s="36">
        <v>5869.22</v>
      </c>
    </row>
    <row r="54" spans="1:8" x14ac:dyDescent="0.25">
      <c r="A54" s="153"/>
      <c r="B54" s="154"/>
      <c r="C54" s="154"/>
      <c r="D54" s="154"/>
      <c r="E54" s="154"/>
      <c r="F54" s="154"/>
      <c r="G54" s="154"/>
      <c r="H54" s="155"/>
    </row>
    <row r="55" spans="1:8" x14ac:dyDescent="0.25">
      <c r="A55" s="24">
        <v>2</v>
      </c>
      <c r="B55" s="24">
        <v>2</v>
      </c>
      <c r="C55" s="24">
        <v>7</v>
      </c>
      <c r="D55" s="24">
        <v>1</v>
      </c>
      <c r="E55" s="25" t="s">
        <v>53</v>
      </c>
      <c r="F55" s="25" t="s">
        <v>45</v>
      </c>
      <c r="G55" s="24" t="s">
        <v>40</v>
      </c>
      <c r="H55" s="36">
        <v>5869.22</v>
      </c>
    </row>
    <row r="56" spans="1:8" x14ac:dyDescent="0.25">
      <c r="A56" s="24">
        <v>2</v>
      </c>
      <c r="B56" s="24">
        <v>2</v>
      </c>
      <c r="C56" s="24">
        <v>7</v>
      </c>
      <c r="D56" s="24">
        <v>2</v>
      </c>
      <c r="E56" s="25" t="s">
        <v>53</v>
      </c>
      <c r="F56" s="25" t="s">
        <v>45</v>
      </c>
      <c r="G56" s="24" t="s">
        <v>41</v>
      </c>
      <c r="H56" s="36">
        <v>5458.38</v>
      </c>
    </row>
    <row r="57" spans="1:8" x14ac:dyDescent="0.25">
      <c r="A57" s="24">
        <v>2</v>
      </c>
      <c r="B57" s="24">
        <v>2</v>
      </c>
      <c r="C57" s="24">
        <v>7</v>
      </c>
      <c r="D57" s="24">
        <v>3</v>
      </c>
      <c r="E57" s="25" t="s">
        <v>53</v>
      </c>
      <c r="F57" s="25" t="s">
        <v>45</v>
      </c>
      <c r="G57" s="24" t="s">
        <v>42</v>
      </c>
      <c r="H57" s="36">
        <v>5047.54</v>
      </c>
    </row>
    <row r="58" spans="1:8" x14ac:dyDescent="0.25">
      <c r="A58" s="153"/>
      <c r="B58" s="154"/>
      <c r="C58" s="154"/>
      <c r="D58" s="154"/>
      <c r="E58" s="154"/>
      <c r="F58" s="154"/>
      <c r="G58" s="154"/>
      <c r="H58" s="155"/>
    </row>
    <row r="59" spans="1:8" ht="27" x14ac:dyDescent="0.25">
      <c r="A59" s="24">
        <v>2</v>
      </c>
      <c r="B59" s="24">
        <v>2</v>
      </c>
      <c r="C59" s="24">
        <v>8</v>
      </c>
      <c r="D59" s="24">
        <v>1</v>
      </c>
      <c r="E59" s="25" t="s">
        <v>54</v>
      </c>
      <c r="F59" s="27" t="s">
        <v>341</v>
      </c>
      <c r="G59" s="24" t="s">
        <v>40</v>
      </c>
      <c r="H59" s="36">
        <v>9570.64</v>
      </c>
    </row>
    <row r="60" spans="1:8" ht="27" x14ac:dyDescent="0.25">
      <c r="A60" s="24">
        <v>2</v>
      </c>
      <c r="B60" s="24">
        <v>2</v>
      </c>
      <c r="C60" s="24">
        <v>8</v>
      </c>
      <c r="D60" s="24">
        <v>2</v>
      </c>
      <c r="E60" s="25" t="s">
        <v>54</v>
      </c>
      <c r="F60" s="27" t="s">
        <v>55</v>
      </c>
      <c r="G60" s="24" t="s">
        <v>41</v>
      </c>
      <c r="H60" s="36">
        <v>8210</v>
      </c>
    </row>
    <row r="61" spans="1:8" ht="27" x14ac:dyDescent="0.25">
      <c r="A61" s="24">
        <v>2</v>
      </c>
      <c r="B61" s="24">
        <v>2</v>
      </c>
      <c r="C61" s="24">
        <v>8</v>
      </c>
      <c r="D61" s="24">
        <v>3</v>
      </c>
      <c r="E61" s="25" t="s">
        <v>54</v>
      </c>
      <c r="F61" s="27" t="s">
        <v>56</v>
      </c>
      <c r="G61" s="24" t="s">
        <v>42</v>
      </c>
      <c r="H61" s="36">
        <v>5488.71</v>
      </c>
    </row>
    <row r="62" spans="1:8" x14ac:dyDescent="0.25">
      <c r="A62" s="29"/>
      <c r="B62" s="30"/>
      <c r="C62" s="29"/>
      <c r="D62" s="29"/>
      <c r="E62" s="31"/>
      <c r="F62" s="29"/>
      <c r="G62" s="29"/>
      <c r="H62" s="37"/>
    </row>
    <row r="63" spans="1:8" x14ac:dyDescent="0.25">
      <c r="A63" s="24">
        <v>2</v>
      </c>
      <c r="B63" s="24">
        <v>2</v>
      </c>
      <c r="C63" s="24">
        <v>9</v>
      </c>
      <c r="D63" s="24">
        <v>1</v>
      </c>
      <c r="E63" s="25" t="s">
        <v>57</v>
      </c>
      <c r="F63" s="25" t="s">
        <v>45</v>
      </c>
      <c r="G63" s="24" t="s">
        <v>40</v>
      </c>
      <c r="H63" s="40">
        <v>7819.55</v>
      </c>
    </row>
    <row r="64" spans="1:8" x14ac:dyDescent="0.25">
      <c r="A64" s="24">
        <v>2</v>
      </c>
      <c r="B64" s="24">
        <v>2</v>
      </c>
      <c r="C64" s="24">
        <v>9</v>
      </c>
      <c r="D64" s="24">
        <v>2</v>
      </c>
      <c r="E64" s="25" t="s">
        <v>57</v>
      </c>
      <c r="F64" s="25" t="s">
        <v>44</v>
      </c>
      <c r="G64" s="24" t="s">
        <v>41</v>
      </c>
      <c r="H64" s="36">
        <v>6226.68</v>
      </c>
    </row>
    <row r="65" spans="1:8" x14ac:dyDescent="0.25">
      <c r="A65" s="24">
        <v>2</v>
      </c>
      <c r="B65" s="24">
        <v>2</v>
      </c>
      <c r="C65" s="24">
        <v>9</v>
      </c>
      <c r="D65" s="24">
        <v>3</v>
      </c>
      <c r="E65" s="25" t="s">
        <v>57</v>
      </c>
      <c r="F65" s="25" t="s">
        <v>43</v>
      </c>
      <c r="G65" s="24" t="s">
        <v>42</v>
      </c>
      <c r="H65" s="36">
        <v>4958.29</v>
      </c>
    </row>
    <row r="66" spans="1:8" x14ac:dyDescent="0.25">
      <c r="A66" s="147"/>
      <c r="B66" s="148"/>
      <c r="C66" s="148"/>
      <c r="D66" s="148"/>
      <c r="E66" s="148"/>
      <c r="F66" s="148"/>
      <c r="G66" s="148"/>
      <c r="H66" s="149"/>
    </row>
    <row r="67" spans="1:8" x14ac:dyDescent="0.25">
      <c r="A67" s="24">
        <v>2</v>
      </c>
      <c r="B67" s="24">
        <v>3</v>
      </c>
      <c r="C67" s="24">
        <v>1</v>
      </c>
      <c r="D67" s="24">
        <v>1</v>
      </c>
      <c r="E67" s="25" t="s">
        <v>58</v>
      </c>
      <c r="F67" s="25" t="s">
        <v>59</v>
      </c>
      <c r="G67" s="24" t="s">
        <v>40</v>
      </c>
      <c r="H67" s="36">
        <v>2363.83</v>
      </c>
    </row>
    <row r="68" spans="1:8" x14ac:dyDescent="0.25">
      <c r="A68" s="147"/>
      <c r="B68" s="148"/>
      <c r="C68" s="148"/>
      <c r="D68" s="148"/>
      <c r="E68" s="148"/>
      <c r="F68" s="148"/>
      <c r="G68" s="148"/>
      <c r="H68" s="149"/>
    </row>
    <row r="69" spans="1:8" x14ac:dyDescent="0.25">
      <c r="A69" s="24">
        <v>2</v>
      </c>
      <c r="B69" s="24">
        <v>3</v>
      </c>
      <c r="C69" s="24">
        <v>2</v>
      </c>
      <c r="D69" s="24">
        <v>1</v>
      </c>
      <c r="E69" s="25" t="s">
        <v>58</v>
      </c>
      <c r="F69" s="25" t="s">
        <v>60</v>
      </c>
      <c r="G69" s="24" t="s">
        <v>40</v>
      </c>
      <c r="H69" s="36">
        <v>3620.7</v>
      </c>
    </row>
    <row r="70" spans="1:8" x14ac:dyDescent="0.25">
      <c r="A70" s="147"/>
      <c r="B70" s="148"/>
      <c r="C70" s="148"/>
      <c r="D70" s="148"/>
      <c r="E70" s="148"/>
      <c r="F70" s="148"/>
      <c r="G70" s="148"/>
      <c r="H70" s="149"/>
    </row>
    <row r="71" spans="1:8" x14ac:dyDescent="0.25">
      <c r="A71" s="24">
        <v>2</v>
      </c>
      <c r="B71" s="24">
        <v>3</v>
      </c>
      <c r="C71" s="24">
        <v>5</v>
      </c>
      <c r="D71" s="24">
        <v>1</v>
      </c>
      <c r="E71" s="25" t="s">
        <v>61</v>
      </c>
      <c r="F71" s="25" t="s">
        <v>45</v>
      </c>
      <c r="G71" s="24" t="s">
        <v>40</v>
      </c>
      <c r="H71" s="36">
        <v>5869.22</v>
      </c>
    </row>
    <row r="72" spans="1:8" x14ac:dyDescent="0.25">
      <c r="A72" s="24">
        <v>2</v>
      </c>
      <c r="B72" s="24">
        <v>3</v>
      </c>
      <c r="C72" s="24">
        <v>5</v>
      </c>
      <c r="D72" s="24">
        <v>2</v>
      </c>
      <c r="E72" s="25" t="s">
        <v>61</v>
      </c>
      <c r="F72" s="25" t="s">
        <v>44</v>
      </c>
      <c r="G72" s="24" t="s">
        <v>41</v>
      </c>
      <c r="H72" s="36">
        <v>4116.53</v>
      </c>
    </row>
    <row r="73" spans="1:8" x14ac:dyDescent="0.25">
      <c r="A73" s="24">
        <v>2</v>
      </c>
      <c r="B73" s="24">
        <v>3</v>
      </c>
      <c r="C73" s="24">
        <v>5</v>
      </c>
      <c r="D73" s="24">
        <v>3</v>
      </c>
      <c r="E73" s="25" t="s">
        <v>61</v>
      </c>
      <c r="F73" s="25" t="s">
        <v>43</v>
      </c>
      <c r="G73" s="24" t="s">
        <v>42</v>
      </c>
      <c r="H73" s="36">
        <v>3228.65</v>
      </c>
    </row>
    <row r="74" spans="1:8" x14ac:dyDescent="0.25">
      <c r="A74" s="147"/>
      <c r="B74" s="148"/>
      <c r="C74" s="148"/>
      <c r="D74" s="148"/>
      <c r="E74" s="148"/>
      <c r="F74" s="148"/>
      <c r="G74" s="148"/>
      <c r="H74" s="149"/>
    </row>
    <row r="75" spans="1:8" x14ac:dyDescent="0.25">
      <c r="A75" s="24">
        <v>2</v>
      </c>
      <c r="B75" s="24">
        <v>3</v>
      </c>
      <c r="C75" s="24">
        <v>6</v>
      </c>
      <c r="D75" s="24">
        <v>1</v>
      </c>
      <c r="E75" s="25" t="s">
        <v>62</v>
      </c>
      <c r="F75" s="25" t="s">
        <v>45</v>
      </c>
      <c r="G75" s="24" t="s">
        <v>40</v>
      </c>
      <c r="H75" s="36">
        <v>8106.22</v>
      </c>
    </row>
    <row r="76" spans="1:8" x14ac:dyDescent="0.25">
      <c r="A76" s="24">
        <v>2</v>
      </c>
      <c r="B76" s="24">
        <v>3</v>
      </c>
      <c r="C76" s="24">
        <v>6</v>
      </c>
      <c r="D76" s="24">
        <v>2</v>
      </c>
      <c r="E76" s="25" t="s">
        <v>63</v>
      </c>
      <c r="F76" s="25" t="s">
        <v>44</v>
      </c>
      <c r="G76" s="24" t="s">
        <v>41</v>
      </c>
      <c r="H76" s="36">
        <v>6238.22</v>
      </c>
    </row>
    <row r="77" spans="1:8" x14ac:dyDescent="0.25">
      <c r="A77" s="24">
        <v>2</v>
      </c>
      <c r="B77" s="24">
        <v>3</v>
      </c>
      <c r="C77" s="24">
        <v>6</v>
      </c>
      <c r="D77" s="24">
        <v>3</v>
      </c>
      <c r="E77" s="25" t="s">
        <v>63</v>
      </c>
      <c r="F77" s="25" t="s">
        <v>43</v>
      </c>
      <c r="G77" s="24" t="s">
        <v>42</v>
      </c>
      <c r="H77" s="36">
        <v>4370.21</v>
      </c>
    </row>
  </sheetData>
  <mergeCells count="26">
    <mergeCell ref="A74:H74"/>
    <mergeCell ref="A68:H68"/>
    <mergeCell ref="A5:H5"/>
    <mergeCell ref="A50:H50"/>
    <mergeCell ref="A54:H54"/>
    <mergeCell ref="A58:H58"/>
    <mergeCell ref="A66:H66"/>
    <mergeCell ref="A70:H70"/>
    <mergeCell ref="A25:H25"/>
    <mergeCell ref="A29:H29"/>
    <mergeCell ref="A33:H33"/>
    <mergeCell ref="A37:H37"/>
    <mergeCell ref="A41:H41"/>
    <mergeCell ref="A17:H17"/>
    <mergeCell ref="A21:H21"/>
    <mergeCell ref="A42:H42"/>
    <mergeCell ref="A1:H1"/>
    <mergeCell ref="A4:D4"/>
    <mergeCell ref="A9:H9"/>
    <mergeCell ref="A13:H13"/>
    <mergeCell ref="E3:H3"/>
    <mergeCell ref="A43:H43"/>
    <mergeCell ref="E44:H44"/>
    <mergeCell ref="A45:D45"/>
    <mergeCell ref="A46:H46"/>
    <mergeCell ref="A2:H2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1"/>
  <sheetViews>
    <sheetView tabSelected="1" view="pageBreakPreview" zoomScale="110" zoomScaleNormal="100" zoomScaleSheetLayoutView="110" workbookViewId="0">
      <selection activeCell="B44" sqref="B44:B47"/>
    </sheetView>
  </sheetViews>
  <sheetFormatPr baseColWidth="10" defaultColWidth="11.42578125" defaultRowHeight="15" x14ac:dyDescent="0.25"/>
  <cols>
    <col min="1" max="1" width="36.5703125" customWidth="1"/>
    <col min="2" max="2" width="12.140625" customWidth="1"/>
    <col min="3" max="3" width="13" customWidth="1"/>
    <col min="4" max="4" width="21.5703125" customWidth="1"/>
  </cols>
  <sheetData>
    <row r="1" spans="1:5" ht="20.25" customHeight="1" x14ac:dyDescent="0.25">
      <c r="A1" s="115" t="s">
        <v>340</v>
      </c>
      <c r="B1" s="116"/>
      <c r="C1" s="116"/>
      <c r="D1" s="117"/>
      <c r="E1" s="1"/>
    </row>
    <row r="2" spans="1:5" ht="20.25" customHeight="1" thickBot="1" x14ac:dyDescent="0.3">
      <c r="A2" s="118" t="s">
        <v>28</v>
      </c>
      <c r="B2" s="119"/>
      <c r="C2" s="119"/>
      <c r="D2" s="120"/>
      <c r="E2" s="1"/>
    </row>
    <row r="3" spans="1:5" ht="19.5" customHeight="1" thickBot="1" x14ac:dyDescent="0.3">
      <c r="A3" s="118" t="s">
        <v>268</v>
      </c>
      <c r="B3" s="119"/>
      <c r="C3" s="119"/>
      <c r="D3" s="159"/>
      <c r="E3" s="1"/>
    </row>
    <row r="4" spans="1:5" ht="15.75" thickBot="1" x14ac:dyDescent="0.3">
      <c r="A4" s="161"/>
      <c r="B4" s="162"/>
      <c r="C4" s="162"/>
      <c r="D4" s="163"/>
      <c r="E4" s="1"/>
    </row>
    <row r="5" spans="1:5" ht="15.75" thickBot="1" x14ac:dyDescent="0.3">
      <c r="A5" s="5" t="s">
        <v>269</v>
      </c>
      <c r="B5" s="85" t="s">
        <v>270</v>
      </c>
      <c r="C5" s="55" t="s">
        <v>271</v>
      </c>
      <c r="D5" s="56" t="s">
        <v>342</v>
      </c>
      <c r="E5" s="1"/>
    </row>
    <row r="6" spans="1:5" x14ac:dyDescent="0.25">
      <c r="A6" s="52" t="s">
        <v>272</v>
      </c>
      <c r="B6" s="53">
        <v>0.01</v>
      </c>
      <c r="C6" s="53">
        <v>0.05</v>
      </c>
      <c r="D6" s="54">
        <v>0.05</v>
      </c>
      <c r="E6" s="1"/>
    </row>
    <row r="7" spans="1:5" x14ac:dyDescent="0.25">
      <c r="A7" s="32" t="s">
        <v>273</v>
      </c>
      <c r="B7" s="50">
        <v>0.05</v>
      </c>
      <c r="C7" s="50">
        <v>0.15</v>
      </c>
      <c r="D7" s="51">
        <v>0.15</v>
      </c>
      <c r="E7" s="1"/>
    </row>
    <row r="8" spans="1:5" x14ac:dyDescent="0.25">
      <c r="A8" s="32" t="s">
        <v>274</v>
      </c>
      <c r="B8" s="50">
        <v>0.151</v>
      </c>
      <c r="C8" s="50">
        <v>0.35</v>
      </c>
      <c r="D8" s="51">
        <v>0.35</v>
      </c>
      <c r="E8" s="1"/>
    </row>
    <row r="9" spans="1:5" x14ac:dyDescent="0.25">
      <c r="A9" s="32" t="s">
        <v>275</v>
      </c>
      <c r="B9" s="50">
        <v>0.35099999999999998</v>
      </c>
      <c r="C9" s="50">
        <v>0.4</v>
      </c>
      <c r="D9" s="51">
        <v>0.4</v>
      </c>
      <c r="E9" s="1"/>
    </row>
    <row r="10" spans="1:5" x14ac:dyDescent="0.25">
      <c r="A10" s="32" t="s">
        <v>276</v>
      </c>
      <c r="B10" s="50">
        <v>0.40100000000000002</v>
      </c>
      <c r="C10" s="50">
        <v>0.5</v>
      </c>
      <c r="D10" s="51">
        <v>0.5</v>
      </c>
      <c r="E10" s="1"/>
    </row>
    <row r="11" spans="1:5" x14ac:dyDescent="0.25">
      <c r="A11" s="32" t="s">
        <v>277</v>
      </c>
      <c r="B11" s="50">
        <v>0.501</v>
      </c>
      <c r="C11" s="50">
        <v>0.55000000000000004</v>
      </c>
      <c r="D11" s="51">
        <v>0.55000000000000004</v>
      </c>
      <c r="E11" s="1"/>
    </row>
    <row r="12" spans="1:5" x14ac:dyDescent="0.25">
      <c r="A12" s="32" t="s">
        <v>278</v>
      </c>
      <c r="B12" s="50">
        <v>0.55100000000000005</v>
      </c>
      <c r="C12" s="50">
        <v>0.6</v>
      </c>
      <c r="D12" s="51">
        <v>0.6</v>
      </c>
      <c r="E12" s="1"/>
    </row>
    <row r="13" spans="1:5" x14ac:dyDescent="0.25">
      <c r="A13" s="32" t="s">
        <v>279</v>
      </c>
      <c r="B13" s="50">
        <v>0.60099999999999998</v>
      </c>
      <c r="C13" s="50">
        <v>0.65</v>
      </c>
      <c r="D13" s="51">
        <v>0.65</v>
      </c>
      <c r="E13" s="1"/>
    </row>
    <row r="14" spans="1:5" x14ac:dyDescent="0.25">
      <c r="A14" s="32" t="s">
        <v>280</v>
      </c>
      <c r="B14" s="50">
        <v>0.65100000000000002</v>
      </c>
      <c r="C14" s="50">
        <v>0.7</v>
      </c>
      <c r="D14" s="51">
        <v>0.7</v>
      </c>
      <c r="E14" s="1"/>
    </row>
    <row r="15" spans="1:5" x14ac:dyDescent="0.25">
      <c r="A15" s="32" t="s">
        <v>281</v>
      </c>
      <c r="B15" s="50">
        <v>0.70099999999999996</v>
      </c>
      <c r="C15" s="50">
        <v>0.75</v>
      </c>
      <c r="D15" s="51">
        <v>0.75</v>
      </c>
      <c r="E15" s="1"/>
    </row>
    <row r="16" spans="1:5" x14ac:dyDescent="0.25">
      <c r="A16" s="32" t="s">
        <v>380</v>
      </c>
      <c r="B16" s="50">
        <v>0.751</v>
      </c>
      <c r="C16" s="50">
        <v>0.8</v>
      </c>
      <c r="D16" s="51">
        <v>0.8</v>
      </c>
      <c r="E16" s="1"/>
    </row>
    <row r="17" spans="1:5" x14ac:dyDescent="0.25">
      <c r="A17" s="32" t="s">
        <v>282</v>
      </c>
      <c r="B17" s="50">
        <v>0.80100000000000005</v>
      </c>
      <c r="C17" s="50">
        <v>0.9</v>
      </c>
      <c r="D17" s="51">
        <v>0.9</v>
      </c>
      <c r="E17" s="1"/>
    </row>
    <row r="18" spans="1:5" x14ac:dyDescent="0.25">
      <c r="A18" s="32" t="s">
        <v>283</v>
      </c>
      <c r="B18" s="50">
        <v>0.90100000000000002</v>
      </c>
      <c r="C18" s="50">
        <v>0.95</v>
      </c>
      <c r="D18" s="51">
        <v>0.95</v>
      </c>
      <c r="E18" s="1"/>
    </row>
    <row r="19" spans="1:5" x14ac:dyDescent="0.25">
      <c r="A19" s="32" t="s">
        <v>284</v>
      </c>
      <c r="B19" s="50">
        <v>0.95099999999999996</v>
      </c>
      <c r="C19" s="50">
        <v>1</v>
      </c>
      <c r="D19" s="51">
        <v>1</v>
      </c>
      <c r="E19" s="1"/>
    </row>
    <row r="20" spans="1:5" ht="34.5" customHeight="1" x14ac:dyDescent="0.25">
      <c r="A20" s="160" t="s">
        <v>285</v>
      </c>
      <c r="B20" s="160"/>
      <c r="C20" s="160"/>
      <c r="D20" s="160"/>
      <c r="E20" s="1"/>
    </row>
    <row r="21" spans="1:5" x14ac:dyDescent="0.25">
      <c r="A21" s="29"/>
      <c r="B21" s="29"/>
      <c r="C21" s="29"/>
      <c r="D21" s="29"/>
    </row>
  </sheetData>
  <mergeCells count="5">
    <mergeCell ref="A1:D1"/>
    <mergeCell ref="A2:D2"/>
    <mergeCell ref="A3:D3"/>
    <mergeCell ref="A20:D20"/>
    <mergeCell ref="A4:D4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0"/>
  <sheetViews>
    <sheetView tabSelected="1" view="pageBreakPreview" zoomScale="90" zoomScaleNormal="100" zoomScaleSheetLayoutView="90" workbookViewId="0">
      <selection activeCell="B44" sqref="B44:B47"/>
    </sheetView>
  </sheetViews>
  <sheetFormatPr baseColWidth="10" defaultColWidth="11.42578125" defaultRowHeight="15" x14ac:dyDescent="0.25"/>
  <cols>
    <col min="5" max="5" width="7.28515625" customWidth="1"/>
    <col min="6" max="6" width="7.5703125" customWidth="1"/>
    <col min="7" max="7" width="7.140625" customWidth="1"/>
    <col min="9" max="9" width="9" customWidth="1"/>
    <col min="10" max="10" width="4.140625" customWidth="1"/>
  </cols>
  <sheetData>
    <row r="1" spans="1:11" ht="20.25" customHeight="1" x14ac:dyDescent="0.25">
      <c r="A1" s="168" t="s">
        <v>340</v>
      </c>
      <c r="B1" s="169"/>
      <c r="C1" s="169"/>
      <c r="D1" s="169"/>
      <c r="E1" s="169"/>
      <c r="F1" s="169"/>
      <c r="G1" s="169"/>
      <c r="H1" s="169"/>
      <c r="I1" s="169"/>
      <c r="J1" s="170"/>
      <c r="K1" s="12"/>
    </row>
    <row r="2" spans="1:11" ht="20.25" customHeight="1" thickBot="1" x14ac:dyDescent="0.3">
      <c r="A2" s="171" t="s">
        <v>28</v>
      </c>
      <c r="B2" s="172"/>
      <c r="C2" s="172"/>
      <c r="D2" s="172"/>
      <c r="E2" s="172"/>
      <c r="F2" s="172"/>
      <c r="G2" s="172"/>
      <c r="H2" s="172"/>
      <c r="I2" s="172"/>
      <c r="J2" s="173"/>
      <c r="K2" s="12"/>
    </row>
    <row r="3" spans="1:11" ht="21" customHeight="1" thickBot="1" x14ac:dyDescent="0.3">
      <c r="A3" s="136" t="s">
        <v>255</v>
      </c>
      <c r="B3" s="137"/>
      <c r="C3" s="137"/>
      <c r="D3" s="137"/>
      <c r="E3" s="137"/>
      <c r="F3" s="137"/>
      <c r="G3" s="137"/>
      <c r="H3" s="137"/>
      <c r="I3" s="137"/>
      <c r="J3" s="174"/>
      <c r="K3" s="12"/>
    </row>
    <row r="4" spans="1:11" x14ac:dyDescent="0.25">
      <c r="A4" s="115" t="s">
        <v>256</v>
      </c>
      <c r="B4" s="116"/>
      <c r="C4" s="116"/>
      <c r="D4" s="116"/>
      <c r="E4" s="116"/>
      <c r="F4" s="116"/>
      <c r="G4" s="116"/>
      <c r="H4" s="116"/>
      <c r="I4" s="116"/>
      <c r="J4" s="175"/>
      <c r="K4" s="12"/>
    </row>
    <row r="5" spans="1:11" ht="15.75" thickBot="1" x14ac:dyDescent="0.3">
      <c r="A5" s="118" t="s">
        <v>257</v>
      </c>
      <c r="B5" s="119"/>
      <c r="C5" s="119"/>
      <c r="D5" s="119"/>
      <c r="E5" s="119"/>
      <c r="F5" s="119"/>
      <c r="G5" s="119"/>
      <c r="H5" s="119"/>
      <c r="I5" s="119"/>
      <c r="J5" s="159"/>
      <c r="K5" s="12"/>
    </row>
    <row r="6" spans="1:11" ht="7.5" customHeight="1" x14ac:dyDescent="0.25">
      <c r="A6" s="165"/>
      <c r="B6" s="166"/>
      <c r="C6" s="166"/>
      <c r="D6" s="166"/>
      <c r="E6" s="166"/>
      <c r="F6" s="166"/>
      <c r="G6" s="166"/>
      <c r="H6" s="166"/>
      <c r="I6" s="166"/>
      <c r="J6" s="167"/>
      <c r="K6" s="12"/>
    </row>
    <row r="7" spans="1:11" x14ac:dyDescent="0.25">
      <c r="A7" s="176" t="s">
        <v>258</v>
      </c>
      <c r="B7" s="176"/>
      <c r="C7" s="176" t="s">
        <v>259</v>
      </c>
      <c r="D7" s="176"/>
      <c r="E7" s="176"/>
      <c r="F7" s="176"/>
      <c r="G7" s="176"/>
      <c r="H7" s="176" t="s">
        <v>162</v>
      </c>
      <c r="I7" s="176"/>
      <c r="J7" s="176"/>
      <c r="K7" s="12"/>
    </row>
    <row r="8" spans="1:11" x14ac:dyDescent="0.25">
      <c r="A8" s="176">
        <v>0</v>
      </c>
      <c r="B8" s="176"/>
      <c r="C8" s="177">
        <v>1000</v>
      </c>
      <c r="D8" s="177"/>
      <c r="E8" s="177"/>
      <c r="F8" s="177"/>
      <c r="G8" s="177"/>
      <c r="H8" s="176">
        <v>1</v>
      </c>
      <c r="I8" s="176"/>
      <c r="J8" s="176"/>
      <c r="K8" s="12"/>
    </row>
    <row r="9" spans="1:11" x14ac:dyDescent="0.25">
      <c r="A9" s="177">
        <v>1000.01</v>
      </c>
      <c r="B9" s="177"/>
      <c r="C9" s="177">
        <v>2000</v>
      </c>
      <c r="D9" s="177"/>
      <c r="E9" s="177"/>
      <c r="F9" s="177"/>
      <c r="G9" s="177"/>
      <c r="H9" s="176">
        <v>0.95</v>
      </c>
      <c r="I9" s="176"/>
      <c r="J9" s="176"/>
      <c r="K9" s="12"/>
    </row>
    <row r="10" spans="1:11" x14ac:dyDescent="0.25">
      <c r="A10" s="177">
        <v>2000.01</v>
      </c>
      <c r="B10" s="177"/>
      <c r="C10" s="177">
        <v>3000</v>
      </c>
      <c r="D10" s="177"/>
      <c r="E10" s="177"/>
      <c r="F10" s="177"/>
      <c r="G10" s="177"/>
      <c r="H10" s="176">
        <v>0.9</v>
      </c>
      <c r="I10" s="176"/>
      <c r="J10" s="176"/>
      <c r="K10" s="12"/>
    </row>
    <row r="11" spans="1:11" x14ac:dyDescent="0.25">
      <c r="A11" s="177">
        <v>3000.01</v>
      </c>
      <c r="B11" s="177"/>
      <c r="C11" s="177">
        <v>4000</v>
      </c>
      <c r="D11" s="177"/>
      <c r="E11" s="177"/>
      <c r="F11" s="177"/>
      <c r="G11" s="177"/>
      <c r="H11" s="176">
        <v>0.85</v>
      </c>
      <c r="I11" s="176"/>
      <c r="J11" s="176"/>
      <c r="K11" s="12"/>
    </row>
    <row r="12" spans="1:11" x14ac:dyDescent="0.25">
      <c r="A12" s="177">
        <v>4000.01</v>
      </c>
      <c r="B12" s="177"/>
      <c r="C12" s="177">
        <v>5000</v>
      </c>
      <c r="D12" s="177"/>
      <c r="E12" s="177"/>
      <c r="F12" s="177"/>
      <c r="G12" s="177"/>
      <c r="H12" s="176">
        <v>0.8</v>
      </c>
      <c r="I12" s="176"/>
      <c r="J12" s="176"/>
      <c r="K12" s="12"/>
    </row>
    <row r="13" spans="1:11" x14ac:dyDescent="0.25">
      <c r="A13" s="177">
        <v>5000.01</v>
      </c>
      <c r="B13" s="177"/>
      <c r="C13" s="177">
        <v>10000</v>
      </c>
      <c r="D13" s="177"/>
      <c r="E13" s="177"/>
      <c r="F13" s="177"/>
      <c r="G13" s="177"/>
      <c r="H13" s="176">
        <v>0.5</v>
      </c>
      <c r="I13" s="176"/>
      <c r="J13" s="176"/>
      <c r="K13" s="12"/>
    </row>
    <row r="14" spans="1:11" x14ac:dyDescent="0.25">
      <c r="A14" s="176"/>
      <c r="B14" s="176"/>
      <c r="C14" s="176"/>
      <c r="D14" s="176"/>
      <c r="E14" s="176"/>
      <c r="F14" s="176"/>
      <c r="G14" s="176"/>
      <c r="H14" s="176"/>
      <c r="I14" s="176"/>
      <c r="J14" s="176"/>
      <c r="K14" s="16"/>
    </row>
    <row r="15" spans="1:11" x14ac:dyDescent="0.25">
      <c r="A15" s="178" t="s">
        <v>256</v>
      </c>
      <c r="B15" s="179"/>
      <c r="C15" s="179"/>
      <c r="D15" s="179"/>
      <c r="E15" s="179"/>
      <c r="F15" s="179"/>
      <c r="G15" s="179"/>
      <c r="H15" s="179"/>
      <c r="I15" s="179"/>
      <c r="J15" s="180"/>
      <c r="K15" s="12"/>
    </row>
    <row r="16" spans="1:11" x14ac:dyDescent="0.25">
      <c r="A16" s="181" t="s">
        <v>260</v>
      </c>
      <c r="B16" s="182"/>
      <c r="C16" s="182"/>
      <c r="D16" s="182"/>
      <c r="E16" s="182"/>
      <c r="F16" s="182"/>
      <c r="G16" s="182"/>
      <c r="H16" s="182"/>
      <c r="I16" s="182"/>
      <c r="J16" s="183"/>
      <c r="K16" s="12"/>
    </row>
    <row r="17" spans="1:11" x14ac:dyDescent="0.25">
      <c r="A17" s="150" t="s">
        <v>261</v>
      </c>
      <c r="B17" s="151"/>
      <c r="C17" s="151"/>
      <c r="D17" s="151"/>
      <c r="E17" s="151"/>
      <c r="F17" s="151"/>
      <c r="G17" s="151"/>
      <c r="H17" s="151"/>
      <c r="I17" s="151"/>
      <c r="J17" s="152"/>
      <c r="K17" s="12"/>
    </row>
    <row r="18" spans="1:11" x14ac:dyDescent="0.25">
      <c r="A18" s="184"/>
      <c r="B18" s="185"/>
      <c r="C18" s="185"/>
      <c r="D18" s="185"/>
      <c r="E18" s="185"/>
      <c r="F18" s="185"/>
      <c r="G18" s="185"/>
      <c r="H18" s="185"/>
      <c r="I18" s="185"/>
      <c r="J18" s="186"/>
      <c r="K18" s="16"/>
    </row>
    <row r="19" spans="1:11" x14ac:dyDescent="0.25">
      <c r="A19" s="176" t="s">
        <v>258</v>
      </c>
      <c r="B19" s="176"/>
      <c r="C19" s="176" t="s">
        <v>259</v>
      </c>
      <c r="D19" s="176"/>
      <c r="E19" s="176"/>
      <c r="F19" s="176"/>
      <c r="G19" s="176"/>
      <c r="H19" s="176" t="s">
        <v>162</v>
      </c>
      <c r="I19" s="176"/>
      <c r="J19" s="176"/>
      <c r="K19" s="12"/>
    </row>
    <row r="20" spans="1:11" x14ac:dyDescent="0.25">
      <c r="A20" s="176">
        <v>0</v>
      </c>
      <c r="B20" s="176"/>
      <c r="C20" s="177">
        <v>1000</v>
      </c>
      <c r="D20" s="177"/>
      <c r="E20" s="177"/>
      <c r="F20" s="177"/>
      <c r="G20" s="177"/>
      <c r="H20" s="176">
        <v>1</v>
      </c>
      <c r="I20" s="176"/>
      <c r="J20" s="176"/>
      <c r="K20" s="12"/>
    </row>
    <row r="21" spans="1:11" x14ac:dyDescent="0.25">
      <c r="A21" s="177">
        <v>1000.01</v>
      </c>
      <c r="B21" s="177"/>
      <c r="C21" s="177">
        <v>2000</v>
      </c>
      <c r="D21" s="177"/>
      <c r="E21" s="177"/>
      <c r="F21" s="177"/>
      <c r="G21" s="177"/>
      <c r="H21" s="176">
        <v>0.95</v>
      </c>
      <c r="I21" s="176"/>
      <c r="J21" s="176"/>
      <c r="K21" s="12"/>
    </row>
    <row r="22" spans="1:11" x14ac:dyDescent="0.25">
      <c r="A22" s="177">
        <v>2000.01</v>
      </c>
      <c r="B22" s="177"/>
      <c r="C22" s="177">
        <v>3000</v>
      </c>
      <c r="D22" s="177"/>
      <c r="E22" s="177"/>
      <c r="F22" s="177"/>
      <c r="G22" s="177"/>
      <c r="H22" s="176">
        <v>0.9</v>
      </c>
      <c r="I22" s="176"/>
      <c r="J22" s="176"/>
      <c r="K22" s="12"/>
    </row>
    <row r="23" spans="1:11" x14ac:dyDescent="0.25">
      <c r="A23" s="177">
        <v>3000.01</v>
      </c>
      <c r="B23" s="177"/>
      <c r="C23" s="177">
        <v>4000</v>
      </c>
      <c r="D23" s="177"/>
      <c r="E23" s="177"/>
      <c r="F23" s="177"/>
      <c r="G23" s="177"/>
      <c r="H23" s="176">
        <v>0.85</v>
      </c>
      <c r="I23" s="176"/>
      <c r="J23" s="176"/>
      <c r="K23" s="12"/>
    </row>
    <row r="24" spans="1:11" x14ac:dyDescent="0.25">
      <c r="A24" s="177">
        <v>4000.01</v>
      </c>
      <c r="B24" s="177"/>
      <c r="C24" s="177">
        <v>5000</v>
      </c>
      <c r="D24" s="177"/>
      <c r="E24" s="177"/>
      <c r="F24" s="177"/>
      <c r="G24" s="177"/>
      <c r="H24" s="176">
        <v>0.8</v>
      </c>
      <c r="I24" s="176"/>
      <c r="J24" s="176"/>
      <c r="K24" s="12"/>
    </row>
    <row r="25" spans="1:11" x14ac:dyDescent="0.25">
      <c r="A25" s="177">
        <v>5000.01</v>
      </c>
      <c r="B25" s="177"/>
      <c r="C25" s="177">
        <v>10000</v>
      </c>
      <c r="D25" s="177"/>
      <c r="E25" s="177"/>
      <c r="F25" s="177"/>
      <c r="G25" s="177"/>
      <c r="H25" s="176">
        <v>0.5</v>
      </c>
      <c r="I25" s="176"/>
      <c r="J25" s="176"/>
      <c r="K25" s="12"/>
    </row>
    <row r="26" spans="1:11" x14ac:dyDescent="0.25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6"/>
    </row>
    <row r="27" spans="1:11" x14ac:dyDescent="0.25">
      <c r="A27" s="178" t="s">
        <v>256</v>
      </c>
      <c r="B27" s="179"/>
      <c r="C27" s="179"/>
      <c r="D27" s="179"/>
      <c r="E27" s="179"/>
      <c r="F27" s="179"/>
      <c r="G27" s="179"/>
      <c r="H27" s="179"/>
      <c r="I27" s="179"/>
      <c r="J27" s="180"/>
      <c r="K27" s="12"/>
    </row>
    <row r="28" spans="1:11" x14ac:dyDescent="0.25">
      <c r="A28" s="150" t="s">
        <v>262</v>
      </c>
      <c r="B28" s="151"/>
      <c r="C28" s="151"/>
      <c r="D28" s="151"/>
      <c r="E28" s="151"/>
      <c r="F28" s="151"/>
      <c r="G28" s="151"/>
      <c r="H28" s="151"/>
      <c r="I28" s="151"/>
      <c r="J28" s="152"/>
      <c r="K28" s="12"/>
    </row>
    <row r="29" spans="1:11" x14ac:dyDescent="0.25">
      <c r="A29" s="176"/>
      <c r="B29" s="176"/>
      <c r="C29" s="176"/>
      <c r="D29" s="176"/>
      <c r="E29" s="176"/>
      <c r="F29" s="176"/>
      <c r="G29" s="176"/>
      <c r="H29" s="176"/>
      <c r="I29" s="176"/>
      <c r="J29" s="176"/>
      <c r="K29" s="16"/>
    </row>
    <row r="30" spans="1:11" x14ac:dyDescent="0.25">
      <c r="A30" s="176" t="s">
        <v>258</v>
      </c>
      <c r="B30" s="176"/>
      <c r="C30" s="176" t="s">
        <v>259</v>
      </c>
      <c r="D30" s="176"/>
      <c r="E30" s="176"/>
      <c r="F30" s="176"/>
      <c r="G30" s="176"/>
      <c r="H30" s="176" t="s">
        <v>162</v>
      </c>
      <c r="I30" s="176"/>
      <c r="J30" s="176"/>
      <c r="K30" s="12"/>
    </row>
    <row r="31" spans="1:11" x14ac:dyDescent="0.25">
      <c r="A31" s="177">
        <v>1000.01</v>
      </c>
      <c r="B31" s="177"/>
      <c r="C31" s="177">
        <v>2000</v>
      </c>
      <c r="D31" s="177"/>
      <c r="E31" s="177"/>
      <c r="F31" s="177"/>
      <c r="G31" s="177"/>
      <c r="H31" s="176">
        <v>0.95</v>
      </c>
      <c r="I31" s="176"/>
      <c r="J31" s="176"/>
      <c r="K31" s="12"/>
    </row>
    <row r="32" spans="1:11" x14ac:dyDescent="0.25">
      <c r="A32" s="177">
        <v>2000.01</v>
      </c>
      <c r="B32" s="177"/>
      <c r="C32" s="177">
        <v>5000</v>
      </c>
      <c r="D32" s="177"/>
      <c r="E32" s="177"/>
      <c r="F32" s="177"/>
      <c r="G32" s="177"/>
      <c r="H32" s="176">
        <v>0.9</v>
      </c>
      <c r="I32" s="176"/>
      <c r="J32" s="176"/>
      <c r="K32" s="12"/>
    </row>
    <row r="33" spans="1:11" x14ac:dyDescent="0.25">
      <c r="A33" s="177">
        <v>5000.01</v>
      </c>
      <c r="B33" s="177"/>
      <c r="C33" s="177">
        <v>10000</v>
      </c>
      <c r="D33" s="177"/>
      <c r="E33" s="177"/>
      <c r="F33" s="177"/>
      <c r="G33" s="177"/>
      <c r="H33" s="176">
        <v>0.85</v>
      </c>
      <c r="I33" s="176"/>
      <c r="J33" s="176"/>
      <c r="K33" s="12"/>
    </row>
    <row r="34" spans="1:11" x14ac:dyDescent="0.25">
      <c r="A34" s="164" t="s">
        <v>263</v>
      </c>
      <c r="B34" s="164"/>
      <c r="C34" s="164" t="s">
        <v>381</v>
      </c>
      <c r="D34" s="164"/>
      <c r="E34" s="164"/>
      <c r="F34" s="164"/>
      <c r="G34" s="164"/>
      <c r="H34" s="164">
        <v>0.8</v>
      </c>
      <c r="I34" s="164"/>
      <c r="J34" s="164"/>
    </row>
    <row r="35" spans="1:11" x14ac:dyDescent="0.25">
      <c r="A35" s="164"/>
      <c r="B35" s="164"/>
      <c r="C35" s="164"/>
      <c r="D35" s="164"/>
      <c r="E35" s="164"/>
      <c r="F35" s="164"/>
      <c r="G35" s="164"/>
      <c r="H35" s="164"/>
      <c r="I35" s="164"/>
      <c r="J35" s="164"/>
    </row>
    <row r="36" spans="1:11" x14ac:dyDescent="0.25">
      <c r="A36" s="190" t="s">
        <v>163</v>
      </c>
      <c r="B36" s="164"/>
      <c r="C36" s="164"/>
      <c r="D36" s="164"/>
      <c r="E36" s="164"/>
      <c r="F36" s="164"/>
      <c r="G36" s="164"/>
      <c r="H36" s="164"/>
      <c r="I36" s="164"/>
      <c r="J36" s="164"/>
    </row>
    <row r="37" spans="1:11" x14ac:dyDescent="0.25">
      <c r="A37" s="194"/>
      <c r="B37" s="195"/>
      <c r="C37" s="195"/>
      <c r="D37" s="195"/>
      <c r="E37" s="195"/>
      <c r="F37" s="195"/>
      <c r="G37" s="195"/>
      <c r="H37" s="195"/>
      <c r="I37" s="195"/>
      <c r="J37" s="196"/>
    </row>
    <row r="38" spans="1:11" x14ac:dyDescent="0.25">
      <c r="A38" s="190" t="s">
        <v>264</v>
      </c>
      <c r="B38" s="190"/>
      <c r="C38" s="13" t="s">
        <v>34</v>
      </c>
      <c r="D38" s="190" t="s">
        <v>265</v>
      </c>
      <c r="E38" s="190"/>
      <c r="F38" s="190" t="s">
        <v>164</v>
      </c>
      <c r="G38" s="190"/>
      <c r="H38" s="190" t="s">
        <v>165</v>
      </c>
      <c r="I38" s="190"/>
      <c r="J38" s="190"/>
    </row>
    <row r="39" spans="1:11" ht="45" x14ac:dyDescent="0.25">
      <c r="A39" s="191" t="s">
        <v>166</v>
      </c>
      <c r="B39" s="191"/>
      <c r="C39" s="49" t="s">
        <v>167</v>
      </c>
      <c r="D39" s="192">
        <v>370</v>
      </c>
      <c r="E39" s="192"/>
      <c r="F39" s="191">
        <v>1</v>
      </c>
      <c r="G39" s="191"/>
      <c r="H39" s="14"/>
      <c r="I39" s="193">
        <v>402.19</v>
      </c>
      <c r="J39" s="193"/>
    </row>
    <row r="40" spans="1:11" x14ac:dyDescent="0.25">
      <c r="A40" s="187" t="s">
        <v>166</v>
      </c>
      <c r="B40" s="187"/>
      <c r="C40" s="15" t="s">
        <v>267</v>
      </c>
      <c r="D40" s="188">
        <v>30</v>
      </c>
      <c r="E40" s="187"/>
      <c r="F40" s="187">
        <v>1</v>
      </c>
      <c r="G40" s="187"/>
      <c r="H40" s="14"/>
      <c r="I40" s="189">
        <v>32.61</v>
      </c>
      <c r="J40" s="189"/>
    </row>
  </sheetData>
  <mergeCells count="87">
    <mergeCell ref="A40:B40"/>
    <mergeCell ref="D40:E40"/>
    <mergeCell ref="F40:G40"/>
    <mergeCell ref="I40:J40"/>
    <mergeCell ref="A36:J36"/>
    <mergeCell ref="A38:B38"/>
    <mergeCell ref="H38:J38"/>
    <mergeCell ref="D38:E38"/>
    <mergeCell ref="F38:G38"/>
    <mergeCell ref="A39:B39"/>
    <mergeCell ref="D39:E39"/>
    <mergeCell ref="F39:G39"/>
    <mergeCell ref="I39:J39"/>
    <mergeCell ref="A37:J37"/>
    <mergeCell ref="A33:B33"/>
    <mergeCell ref="C33:G33"/>
    <mergeCell ref="H33:J33"/>
    <mergeCell ref="A34:B34"/>
    <mergeCell ref="C34:G34"/>
    <mergeCell ref="H34:J34"/>
    <mergeCell ref="A31:B31"/>
    <mergeCell ref="C31:G31"/>
    <mergeCell ref="H31:J31"/>
    <mergeCell ref="A32:B32"/>
    <mergeCell ref="C32:G32"/>
    <mergeCell ref="H32:J32"/>
    <mergeCell ref="A30:B30"/>
    <mergeCell ref="C30:G30"/>
    <mergeCell ref="H30:J30"/>
    <mergeCell ref="A25:B25"/>
    <mergeCell ref="C25:G25"/>
    <mergeCell ref="H25:J25"/>
    <mergeCell ref="A27:J27"/>
    <mergeCell ref="A28:J28"/>
    <mergeCell ref="A26:J26"/>
    <mergeCell ref="A29:J29"/>
    <mergeCell ref="A23:B23"/>
    <mergeCell ref="C23:G23"/>
    <mergeCell ref="H23:J23"/>
    <mergeCell ref="A24:B24"/>
    <mergeCell ref="C24:G24"/>
    <mergeCell ref="H24:J24"/>
    <mergeCell ref="A21:B21"/>
    <mergeCell ref="C21:G21"/>
    <mergeCell ref="H21:J21"/>
    <mergeCell ref="A22:B22"/>
    <mergeCell ref="C22:G22"/>
    <mergeCell ref="H22:J22"/>
    <mergeCell ref="A19:B19"/>
    <mergeCell ref="C19:G19"/>
    <mergeCell ref="H19:J19"/>
    <mergeCell ref="A20:B20"/>
    <mergeCell ref="C20:G20"/>
    <mergeCell ref="H20:J20"/>
    <mergeCell ref="A14:J14"/>
    <mergeCell ref="A15:J15"/>
    <mergeCell ref="A16:J16"/>
    <mergeCell ref="A17:J17"/>
    <mergeCell ref="A18:J18"/>
    <mergeCell ref="A12:B12"/>
    <mergeCell ref="C12:G12"/>
    <mergeCell ref="H12:J12"/>
    <mergeCell ref="A13:B13"/>
    <mergeCell ref="C13:G13"/>
    <mergeCell ref="H13:J13"/>
    <mergeCell ref="A10:B10"/>
    <mergeCell ref="C10:G10"/>
    <mergeCell ref="H10:J10"/>
    <mergeCell ref="A11:B11"/>
    <mergeCell ref="C11:G11"/>
    <mergeCell ref="H11:J11"/>
    <mergeCell ref="A35:J35"/>
    <mergeCell ref="A6:J6"/>
    <mergeCell ref="A1:J1"/>
    <mergeCell ref="A2:J2"/>
    <mergeCell ref="A3:J3"/>
    <mergeCell ref="A4:J4"/>
    <mergeCell ref="A5:J5"/>
    <mergeCell ref="A7:B7"/>
    <mergeCell ref="C7:G7"/>
    <mergeCell ref="H7:J7"/>
    <mergeCell ref="A8:B8"/>
    <mergeCell ref="C8:G8"/>
    <mergeCell ref="H8:J8"/>
    <mergeCell ref="A9:B9"/>
    <mergeCell ref="C9:G9"/>
    <mergeCell ref="H9:J9"/>
  </mergeCells>
  <pageMargins left="0.7" right="0.7" top="0.75" bottom="0.75" header="0.3" footer="0.3"/>
  <pageSetup scale="98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8"/>
  <sheetViews>
    <sheetView tabSelected="1" view="pageBreakPreview" topLeftCell="A28" zoomScaleNormal="90" zoomScaleSheetLayoutView="100" workbookViewId="0">
      <selection activeCell="B44" sqref="B44:B47"/>
    </sheetView>
  </sheetViews>
  <sheetFormatPr baseColWidth="10" defaultRowHeight="15" x14ac:dyDescent="0.25"/>
  <cols>
    <col min="1" max="1" width="5.5703125" customWidth="1"/>
    <col min="2" max="2" width="5.7109375" customWidth="1"/>
    <col min="3" max="3" width="5.140625" customWidth="1"/>
    <col min="4" max="4" width="5" customWidth="1"/>
    <col min="5" max="5" width="26" customWidth="1"/>
    <col min="6" max="6" width="14" customWidth="1"/>
    <col min="7" max="7" width="10.7109375" customWidth="1"/>
    <col min="8" max="8" width="9.28515625" customWidth="1"/>
    <col min="9" max="9" width="14" style="38" customWidth="1"/>
  </cols>
  <sheetData>
    <row r="1" spans="1:10" ht="20.25" customHeight="1" x14ac:dyDescent="0.25">
      <c r="A1" s="168" t="s">
        <v>340</v>
      </c>
      <c r="B1" s="169"/>
      <c r="C1" s="169"/>
      <c r="D1" s="169"/>
      <c r="E1" s="169"/>
      <c r="F1" s="169"/>
      <c r="G1" s="169"/>
      <c r="H1" s="169"/>
      <c r="I1" s="200"/>
    </row>
    <row r="2" spans="1:10" ht="20.25" customHeight="1" thickBot="1" x14ac:dyDescent="0.3">
      <c r="A2" s="171" t="s">
        <v>28</v>
      </c>
      <c r="B2" s="172"/>
      <c r="C2" s="172"/>
      <c r="D2" s="172"/>
      <c r="E2" s="172"/>
      <c r="F2" s="172"/>
      <c r="G2" s="172"/>
      <c r="H2" s="172"/>
      <c r="I2" s="201"/>
    </row>
    <row r="3" spans="1:10" ht="39.75" customHeight="1" x14ac:dyDescent="0.25">
      <c r="A3" s="202" t="s">
        <v>299</v>
      </c>
      <c r="B3" s="208" t="s">
        <v>302</v>
      </c>
      <c r="C3" s="202" t="s">
        <v>300</v>
      </c>
      <c r="D3" s="202" t="s">
        <v>301</v>
      </c>
      <c r="E3" s="205" t="s">
        <v>303</v>
      </c>
      <c r="F3" s="206"/>
      <c r="G3" s="206"/>
      <c r="H3" s="206"/>
      <c r="I3" s="207"/>
    </row>
    <row r="4" spans="1:10" ht="37.5" customHeight="1" x14ac:dyDescent="0.25">
      <c r="A4" s="203"/>
      <c r="B4" s="209"/>
      <c r="C4" s="203"/>
      <c r="D4" s="203"/>
      <c r="E4" s="211" t="s">
        <v>304</v>
      </c>
      <c r="F4" s="212"/>
      <c r="G4" s="212"/>
      <c r="H4" s="212"/>
      <c r="I4" s="213"/>
    </row>
    <row r="5" spans="1:10" ht="20.25" customHeight="1" thickBot="1" x14ac:dyDescent="0.3">
      <c r="A5" s="204"/>
      <c r="B5" s="210"/>
      <c r="C5" s="204"/>
      <c r="D5" s="204"/>
      <c r="E5" s="214"/>
      <c r="F5" s="215"/>
      <c r="G5" s="215"/>
      <c r="H5" s="215"/>
      <c r="I5" s="216"/>
    </row>
    <row r="6" spans="1:10" ht="39" thickBot="1" x14ac:dyDescent="0.3">
      <c r="A6" s="220" t="s">
        <v>305</v>
      </c>
      <c r="B6" s="221"/>
      <c r="C6" s="221"/>
      <c r="D6" s="222"/>
      <c r="E6" s="64" t="s">
        <v>299</v>
      </c>
      <c r="F6" s="64" t="s">
        <v>306</v>
      </c>
      <c r="G6" s="64" t="s">
        <v>300</v>
      </c>
      <c r="H6" s="64" t="s">
        <v>307</v>
      </c>
      <c r="I6" s="65" t="s">
        <v>308</v>
      </c>
    </row>
    <row r="7" spans="1:10" x14ac:dyDescent="0.25">
      <c r="A7" s="63">
        <v>1</v>
      </c>
      <c r="B7" s="63">
        <v>0</v>
      </c>
      <c r="C7" s="63">
        <v>1</v>
      </c>
      <c r="D7" s="63">
        <v>1</v>
      </c>
      <c r="E7" s="63" t="s">
        <v>309</v>
      </c>
      <c r="F7" s="63" t="s">
        <v>310</v>
      </c>
      <c r="G7" s="63">
        <v>1</v>
      </c>
      <c r="H7" s="63">
        <v>1</v>
      </c>
      <c r="I7" s="66">
        <v>86148.01</v>
      </c>
      <c r="J7" s="1"/>
    </row>
    <row r="8" spans="1:10" x14ac:dyDescent="0.25">
      <c r="A8" s="62">
        <v>1</v>
      </c>
      <c r="B8" s="62">
        <v>0</v>
      </c>
      <c r="C8" s="62">
        <v>2</v>
      </c>
      <c r="D8" s="62">
        <v>1</v>
      </c>
      <c r="E8" s="62" t="s">
        <v>309</v>
      </c>
      <c r="F8" s="62" t="s">
        <v>310</v>
      </c>
      <c r="G8" s="62">
        <v>2</v>
      </c>
      <c r="H8" s="62">
        <v>1</v>
      </c>
      <c r="I8" s="67">
        <v>64634.11</v>
      </c>
      <c r="J8" s="1"/>
    </row>
    <row r="9" spans="1:10" x14ac:dyDescent="0.25">
      <c r="A9" s="62">
        <v>1</v>
      </c>
      <c r="B9" s="62">
        <v>0</v>
      </c>
      <c r="C9" s="62">
        <v>3</v>
      </c>
      <c r="D9" s="62">
        <v>1</v>
      </c>
      <c r="E9" s="62" t="s">
        <v>309</v>
      </c>
      <c r="F9" s="62" t="s">
        <v>310</v>
      </c>
      <c r="G9" s="62">
        <v>3</v>
      </c>
      <c r="H9" s="62">
        <v>1</v>
      </c>
      <c r="I9" s="67">
        <v>34167.07</v>
      </c>
      <c r="J9" s="1"/>
    </row>
    <row r="10" spans="1:10" x14ac:dyDescent="0.25">
      <c r="A10" s="62">
        <v>1</v>
      </c>
      <c r="B10" s="62">
        <v>0</v>
      </c>
      <c r="C10" s="62">
        <v>4</v>
      </c>
      <c r="D10" s="62">
        <v>1</v>
      </c>
      <c r="E10" s="62" t="s">
        <v>309</v>
      </c>
      <c r="F10" s="62" t="s">
        <v>310</v>
      </c>
      <c r="G10" s="62">
        <v>4</v>
      </c>
      <c r="H10" s="62">
        <v>1</v>
      </c>
      <c r="I10" s="67">
        <v>14933.05</v>
      </c>
      <c r="J10" s="1"/>
    </row>
    <row r="11" spans="1:10" ht="6" customHeight="1" x14ac:dyDescent="0.25">
      <c r="A11" s="194"/>
      <c r="B11" s="195"/>
      <c r="C11" s="195"/>
      <c r="D11" s="195"/>
      <c r="E11" s="195"/>
      <c r="F11" s="195"/>
      <c r="G11" s="195"/>
      <c r="H11" s="195"/>
      <c r="I11" s="196"/>
      <c r="J11" s="1"/>
    </row>
    <row r="12" spans="1:10" x14ac:dyDescent="0.25">
      <c r="A12" s="62">
        <v>2</v>
      </c>
      <c r="B12" s="62">
        <v>0</v>
      </c>
      <c r="C12" s="62">
        <v>1</v>
      </c>
      <c r="D12" s="62">
        <v>1</v>
      </c>
      <c r="E12" s="62" t="s">
        <v>311</v>
      </c>
      <c r="F12" s="62" t="s">
        <v>310</v>
      </c>
      <c r="G12" s="62">
        <v>1</v>
      </c>
      <c r="H12" s="62">
        <v>1</v>
      </c>
      <c r="I12" s="67">
        <v>60303.19</v>
      </c>
      <c r="J12" s="1"/>
    </row>
    <row r="13" spans="1:10" x14ac:dyDescent="0.25">
      <c r="A13" s="62">
        <v>2</v>
      </c>
      <c r="B13" s="62">
        <v>0</v>
      </c>
      <c r="C13" s="62">
        <v>2</v>
      </c>
      <c r="D13" s="62">
        <v>1</v>
      </c>
      <c r="E13" s="62" t="s">
        <v>311</v>
      </c>
      <c r="F13" s="62" t="s">
        <v>310</v>
      </c>
      <c r="G13" s="62">
        <v>2</v>
      </c>
      <c r="H13" s="62">
        <v>1</v>
      </c>
      <c r="I13" s="67">
        <v>45269</v>
      </c>
      <c r="J13" s="1"/>
    </row>
    <row r="14" spans="1:10" x14ac:dyDescent="0.25">
      <c r="A14" s="62">
        <v>2</v>
      </c>
      <c r="B14" s="62">
        <v>0</v>
      </c>
      <c r="C14" s="62">
        <v>3</v>
      </c>
      <c r="D14" s="62">
        <v>1</v>
      </c>
      <c r="E14" s="62" t="s">
        <v>311</v>
      </c>
      <c r="F14" s="62" t="s">
        <v>310</v>
      </c>
      <c r="G14" s="62">
        <v>3</v>
      </c>
      <c r="H14" s="62">
        <v>1</v>
      </c>
      <c r="I14" s="67">
        <v>10455.64</v>
      </c>
      <c r="J14" s="1"/>
    </row>
    <row r="15" spans="1:10" x14ac:dyDescent="0.25">
      <c r="A15" s="62">
        <v>2</v>
      </c>
      <c r="B15" s="62">
        <v>0</v>
      </c>
      <c r="C15" s="62">
        <v>4</v>
      </c>
      <c r="D15" s="62">
        <v>1</v>
      </c>
      <c r="E15" s="62" t="s">
        <v>311</v>
      </c>
      <c r="F15" s="62" t="s">
        <v>310</v>
      </c>
      <c r="G15" s="62">
        <v>4</v>
      </c>
      <c r="H15" s="62">
        <v>1</v>
      </c>
      <c r="I15" s="67">
        <v>3225.65</v>
      </c>
      <c r="J15" s="1"/>
    </row>
    <row r="16" spans="1:10" ht="6" customHeight="1" x14ac:dyDescent="0.25">
      <c r="A16" s="194"/>
      <c r="B16" s="195"/>
      <c r="C16" s="195"/>
      <c r="D16" s="195"/>
      <c r="E16" s="195"/>
      <c r="F16" s="195"/>
      <c r="G16" s="195"/>
      <c r="H16" s="195"/>
      <c r="I16" s="196"/>
      <c r="J16" s="1"/>
    </row>
    <row r="17" spans="1:10" x14ac:dyDescent="0.25">
      <c r="A17" s="62">
        <v>3</v>
      </c>
      <c r="B17" s="62">
        <v>0</v>
      </c>
      <c r="C17" s="62">
        <v>1</v>
      </c>
      <c r="D17" s="62">
        <v>1</v>
      </c>
      <c r="E17" s="62" t="s">
        <v>312</v>
      </c>
      <c r="F17" s="62" t="s">
        <v>310</v>
      </c>
      <c r="G17" s="62">
        <v>1</v>
      </c>
      <c r="H17" s="62">
        <v>1</v>
      </c>
      <c r="I17" s="67">
        <v>22247.88</v>
      </c>
      <c r="J17" s="1"/>
    </row>
    <row r="18" spans="1:10" x14ac:dyDescent="0.25">
      <c r="A18" s="62">
        <v>3</v>
      </c>
      <c r="B18" s="62">
        <v>0</v>
      </c>
      <c r="C18" s="62">
        <v>2</v>
      </c>
      <c r="D18" s="62">
        <v>1</v>
      </c>
      <c r="E18" s="62" t="s">
        <v>312</v>
      </c>
      <c r="F18" s="62" t="s">
        <v>310</v>
      </c>
      <c r="G18" s="62">
        <v>2</v>
      </c>
      <c r="H18" s="62">
        <v>1</v>
      </c>
      <c r="I18" s="67">
        <v>19552.95</v>
      </c>
      <c r="J18" s="1"/>
    </row>
    <row r="19" spans="1:10" x14ac:dyDescent="0.25">
      <c r="A19" s="62">
        <v>3</v>
      </c>
      <c r="B19" s="62">
        <v>0</v>
      </c>
      <c r="C19" s="62">
        <v>3</v>
      </c>
      <c r="D19" s="62">
        <v>1</v>
      </c>
      <c r="E19" s="62" t="s">
        <v>312</v>
      </c>
      <c r="F19" s="62" t="s">
        <v>310</v>
      </c>
      <c r="G19" s="62">
        <v>3</v>
      </c>
      <c r="H19" s="62">
        <v>1</v>
      </c>
      <c r="I19" s="67">
        <v>19552.95</v>
      </c>
      <c r="J19" s="1"/>
    </row>
    <row r="20" spans="1:10" ht="6.75" customHeight="1" x14ac:dyDescent="0.25">
      <c r="A20" s="194"/>
      <c r="B20" s="195"/>
      <c r="C20" s="195"/>
      <c r="D20" s="195"/>
      <c r="E20" s="195"/>
      <c r="F20" s="195"/>
      <c r="G20" s="195"/>
      <c r="H20" s="195"/>
      <c r="I20" s="196"/>
      <c r="J20" s="1"/>
    </row>
    <row r="21" spans="1:10" x14ac:dyDescent="0.25">
      <c r="A21" s="62">
        <v>5</v>
      </c>
      <c r="B21" s="62">
        <v>0</v>
      </c>
      <c r="C21" s="62">
        <v>1</v>
      </c>
      <c r="D21" s="62">
        <v>1</v>
      </c>
      <c r="E21" s="62" t="s">
        <v>313</v>
      </c>
      <c r="F21" s="62" t="s">
        <v>310</v>
      </c>
      <c r="G21" s="62">
        <v>1</v>
      </c>
      <c r="H21" s="62">
        <v>1</v>
      </c>
      <c r="I21" s="67">
        <v>70711.960000000006</v>
      </c>
      <c r="J21" s="1"/>
    </row>
    <row r="22" spans="1:10" x14ac:dyDescent="0.25">
      <c r="A22" s="62">
        <v>5</v>
      </c>
      <c r="B22" s="62">
        <v>0</v>
      </c>
      <c r="C22" s="62">
        <v>2</v>
      </c>
      <c r="D22" s="62">
        <v>1</v>
      </c>
      <c r="E22" s="62" t="s">
        <v>313</v>
      </c>
      <c r="F22" s="62" t="s">
        <v>310</v>
      </c>
      <c r="G22" s="62">
        <v>2</v>
      </c>
      <c r="H22" s="62">
        <v>1</v>
      </c>
      <c r="I22" s="67">
        <v>70676.61</v>
      </c>
      <c r="J22" s="1"/>
    </row>
    <row r="23" spans="1:10" x14ac:dyDescent="0.25">
      <c r="A23" s="62">
        <v>5</v>
      </c>
      <c r="B23" s="62">
        <v>0</v>
      </c>
      <c r="C23" s="62">
        <v>3</v>
      </c>
      <c r="D23" s="62">
        <v>1</v>
      </c>
      <c r="E23" s="62" t="s">
        <v>313</v>
      </c>
      <c r="F23" s="62" t="s">
        <v>310</v>
      </c>
      <c r="G23" s="62">
        <v>3</v>
      </c>
      <c r="H23" s="62">
        <v>1</v>
      </c>
      <c r="I23" s="67">
        <v>67143.16</v>
      </c>
      <c r="J23" s="1"/>
    </row>
    <row r="24" spans="1:10" ht="6.75" customHeight="1" x14ac:dyDescent="0.25">
      <c r="A24" s="194"/>
      <c r="B24" s="195"/>
      <c r="C24" s="195"/>
      <c r="D24" s="195"/>
      <c r="E24" s="195"/>
      <c r="F24" s="195"/>
      <c r="G24" s="195"/>
      <c r="H24" s="195"/>
      <c r="I24" s="196"/>
      <c r="J24" s="1"/>
    </row>
    <row r="25" spans="1:10" x14ac:dyDescent="0.25">
      <c r="A25" s="62">
        <v>7</v>
      </c>
      <c r="B25" s="62">
        <v>0</v>
      </c>
      <c r="C25" s="62">
        <v>1</v>
      </c>
      <c r="D25" s="62">
        <v>1</v>
      </c>
      <c r="E25" s="62" t="s">
        <v>314</v>
      </c>
      <c r="F25" s="62" t="s">
        <v>310</v>
      </c>
      <c r="G25" s="62">
        <v>1</v>
      </c>
      <c r="H25" s="62">
        <v>1</v>
      </c>
      <c r="I25" s="67">
        <v>11947.75</v>
      </c>
      <c r="J25" s="1"/>
    </row>
    <row r="26" spans="1:10" x14ac:dyDescent="0.25">
      <c r="A26" s="62">
        <v>7</v>
      </c>
      <c r="B26" s="62">
        <v>0</v>
      </c>
      <c r="C26" s="62">
        <v>2</v>
      </c>
      <c r="D26" s="62">
        <v>1</v>
      </c>
      <c r="E26" s="62" t="s">
        <v>314</v>
      </c>
      <c r="F26" s="62" t="s">
        <v>310</v>
      </c>
      <c r="G26" s="62">
        <v>2</v>
      </c>
      <c r="H26" s="62">
        <v>1</v>
      </c>
      <c r="I26" s="67">
        <v>9559.4699999999993</v>
      </c>
      <c r="J26" s="1"/>
    </row>
    <row r="27" spans="1:10" x14ac:dyDescent="0.25">
      <c r="A27" s="62">
        <v>7</v>
      </c>
      <c r="B27" s="62">
        <v>0</v>
      </c>
      <c r="C27" s="62">
        <v>3</v>
      </c>
      <c r="D27" s="62">
        <v>1</v>
      </c>
      <c r="E27" s="62" t="s">
        <v>314</v>
      </c>
      <c r="F27" s="62" t="s">
        <v>310</v>
      </c>
      <c r="G27" s="62">
        <v>3</v>
      </c>
      <c r="H27" s="62">
        <v>1</v>
      </c>
      <c r="I27" s="67">
        <v>7648.69</v>
      </c>
      <c r="J27" s="1"/>
    </row>
    <row r="28" spans="1:10" x14ac:dyDescent="0.25">
      <c r="A28" s="62">
        <v>7</v>
      </c>
      <c r="B28" s="62">
        <v>0</v>
      </c>
      <c r="C28" s="62">
        <v>4</v>
      </c>
      <c r="D28" s="62">
        <v>1</v>
      </c>
      <c r="E28" s="62" t="s">
        <v>314</v>
      </c>
      <c r="F28" s="62" t="s">
        <v>310</v>
      </c>
      <c r="G28" s="62">
        <v>4</v>
      </c>
      <c r="H28" s="62">
        <v>1</v>
      </c>
      <c r="I28" s="67">
        <v>6120.69</v>
      </c>
      <c r="J28" s="1"/>
    </row>
    <row r="29" spans="1:10" x14ac:dyDescent="0.25">
      <c r="A29" s="62">
        <v>7</v>
      </c>
      <c r="B29" s="62">
        <v>0</v>
      </c>
      <c r="C29" s="62">
        <v>5</v>
      </c>
      <c r="D29" s="62">
        <v>1</v>
      </c>
      <c r="E29" s="62" t="s">
        <v>314</v>
      </c>
      <c r="F29" s="62" t="s">
        <v>310</v>
      </c>
      <c r="G29" s="62">
        <v>5</v>
      </c>
      <c r="H29" s="62">
        <v>1</v>
      </c>
      <c r="I29" s="67">
        <v>6078.73</v>
      </c>
      <c r="J29" s="1"/>
    </row>
    <row r="30" spans="1:10" ht="6" customHeight="1" x14ac:dyDescent="0.25">
      <c r="A30" s="194"/>
      <c r="B30" s="195"/>
      <c r="C30" s="195"/>
      <c r="D30" s="195"/>
      <c r="E30" s="195"/>
      <c r="F30" s="195"/>
      <c r="G30" s="195"/>
      <c r="H30" s="195"/>
      <c r="I30" s="196"/>
      <c r="J30" s="1"/>
    </row>
    <row r="31" spans="1:10" x14ac:dyDescent="0.25">
      <c r="A31" s="62">
        <v>8</v>
      </c>
      <c r="B31" s="62">
        <v>0</v>
      </c>
      <c r="C31" s="62">
        <v>1</v>
      </c>
      <c r="D31" s="62">
        <v>1</v>
      </c>
      <c r="E31" s="62" t="s">
        <v>315</v>
      </c>
      <c r="F31" s="62" t="s">
        <v>310</v>
      </c>
      <c r="G31" s="62">
        <v>1</v>
      </c>
      <c r="H31" s="62">
        <v>1</v>
      </c>
      <c r="I31" s="67">
        <v>1431.2</v>
      </c>
      <c r="J31" s="1"/>
    </row>
    <row r="32" spans="1:10" x14ac:dyDescent="0.25">
      <c r="A32" s="62">
        <v>8</v>
      </c>
      <c r="B32" s="62">
        <v>0</v>
      </c>
      <c r="C32" s="62">
        <v>2</v>
      </c>
      <c r="D32" s="62">
        <v>1</v>
      </c>
      <c r="E32" s="62" t="s">
        <v>315</v>
      </c>
      <c r="F32" s="62" t="s">
        <v>310</v>
      </c>
      <c r="G32" s="62">
        <v>2</v>
      </c>
      <c r="H32" s="62">
        <v>1</v>
      </c>
      <c r="I32" s="67">
        <v>1228.8499999999999</v>
      </c>
      <c r="J32" s="1"/>
    </row>
    <row r="33" spans="1:10" x14ac:dyDescent="0.25">
      <c r="A33" s="62">
        <v>8</v>
      </c>
      <c r="B33" s="62">
        <v>0</v>
      </c>
      <c r="C33" s="62">
        <v>3</v>
      </c>
      <c r="D33" s="62">
        <v>1</v>
      </c>
      <c r="E33" s="62" t="s">
        <v>315</v>
      </c>
      <c r="F33" s="62" t="s">
        <v>310</v>
      </c>
      <c r="G33" s="62">
        <v>3</v>
      </c>
      <c r="H33" s="62">
        <v>1</v>
      </c>
      <c r="I33" s="67">
        <v>1012.5</v>
      </c>
      <c r="J33" s="1"/>
    </row>
    <row r="34" spans="1:10" x14ac:dyDescent="0.25">
      <c r="A34" s="62">
        <v>8</v>
      </c>
      <c r="B34" s="62">
        <v>0</v>
      </c>
      <c r="C34" s="62">
        <v>4</v>
      </c>
      <c r="D34" s="62">
        <v>1</v>
      </c>
      <c r="E34" s="62" t="s">
        <v>315</v>
      </c>
      <c r="F34" s="62" t="s">
        <v>310</v>
      </c>
      <c r="G34" s="62">
        <v>4</v>
      </c>
      <c r="H34" s="62">
        <v>1</v>
      </c>
      <c r="I34" s="67">
        <v>365.41</v>
      </c>
      <c r="J34" s="1"/>
    </row>
    <row r="35" spans="1:10" x14ac:dyDescent="0.25">
      <c r="A35" s="62">
        <v>8</v>
      </c>
      <c r="B35" s="62">
        <v>0</v>
      </c>
      <c r="C35" s="62">
        <v>5</v>
      </c>
      <c r="D35" s="62">
        <v>1</v>
      </c>
      <c r="E35" s="62" t="s">
        <v>315</v>
      </c>
      <c r="F35" s="62" t="s">
        <v>310</v>
      </c>
      <c r="G35" s="62">
        <v>5</v>
      </c>
      <c r="H35" s="62">
        <v>1</v>
      </c>
      <c r="I35" s="67">
        <v>333.71</v>
      </c>
      <c r="J35" s="1"/>
    </row>
    <row r="36" spans="1:10" x14ac:dyDescent="0.25">
      <c r="A36" s="62">
        <v>8</v>
      </c>
      <c r="B36" s="62">
        <v>0</v>
      </c>
      <c r="C36" s="62">
        <v>6</v>
      </c>
      <c r="D36" s="62">
        <v>1</v>
      </c>
      <c r="E36" s="62" t="s">
        <v>315</v>
      </c>
      <c r="F36" s="62" t="s">
        <v>310</v>
      </c>
      <c r="G36" s="62">
        <v>6</v>
      </c>
      <c r="H36" s="62">
        <v>1</v>
      </c>
      <c r="I36" s="67">
        <v>319.58999999999997</v>
      </c>
      <c r="J36" s="1"/>
    </row>
    <row r="37" spans="1:10" x14ac:dyDescent="0.25">
      <c r="A37" s="62">
        <v>8</v>
      </c>
      <c r="B37" s="62">
        <v>0</v>
      </c>
      <c r="C37" s="62">
        <v>7</v>
      </c>
      <c r="D37" s="62">
        <v>1</v>
      </c>
      <c r="E37" s="62" t="s">
        <v>315</v>
      </c>
      <c r="F37" s="62" t="s">
        <v>310</v>
      </c>
      <c r="G37" s="62">
        <v>7</v>
      </c>
      <c r="H37" s="62">
        <v>1</v>
      </c>
      <c r="I37" s="67">
        <v>279.37</v>
      </c>
      <c r="J37" s="1"/>
    </row>
    <row r="38" spans="1:10" ht="6" customHeight="1" x14ac:dyDescent="0.25">
      <c r="A38" s="194"/>
      <c r="B38" s="195"/>
      <c r="C38" s="195"/>
      <c r="D38" s="195"/>
      <c r="E38" s="195"/>
      <c r="F38" s="195"/>
      <c r="G38" s="195"/>
      <c r="H38" s="195"/>
      <c r="I38" s="196"/>
      <c r="J38" s="1"/>
    </row>
    <row r="39" spans="1:10" x14ac:dyDescent="0.25">
      <c r="A39" s="62">
        <v>9</v>
      </c>
      <c r="B39" s="62">
        <v>0</v>
      </c>
      <c r="C39" s="62">
        <v>1</v>
      </c>
      <c r="D39" s="62">
        <v>1</v>
      </c>
      <c r="E39" s="62" t="s">
        <v>316</v>
      </c>
      <c r="F39" s="62" t="s">
        <v>310</v>
      </c>
      <c r="G39" s="62">
        <v>1</v>
      </c>
      <c r="H39" s="62">
        <v>1</v>
      </c>
      <c r="I39" s="67">
        <v>11752.64</v>
      </c>
      <c r="J39" s="1"/>
    </row>
    <row r="40" spans="1:10" x14ac:dyDescent="0.25">
      <c r="A40" s="62">
        <v>9</v>
      </c>
      <c r="B40" s="62">
        <v>0</v>
      </c>
      <c r="C40" s="62">
        <v>2</v>
      </c>
      <c r="D40" s="62">
        <v>1</v>
      </c>
      <c r="E40" s="62" t="s">
        <v>316</v>
      </c>
      <c r="F40" s="62" t="s">
        <v>310</v>
      </c>
      <c r="G40" s="62">
        <v>2</v>
      </c>
      <c r="H40" s="62">
        <v>1</v>
      </c>
      <c r="I40" s="67">
        <v>9752.57</v>
      </c>
      <c r="J40" s="1"/>
    </row>
    <row r="41" spans="1:10" x14ac:dyDescent="0.25">
      <c r="A41" s="62">
        <v>9</v>
      </c>
      <c r="B41" s="62">
        <v>0</v>
      </c>
      <c r="C41" s="62">
        <v>3</v>
      </c>
      <c r="D41" s="62">
        <v>1</v>
      </c>
      <c r="E41" s="62" t="s">
        <v>316</v>
      </c>
      <c r="F41" s="62" t="s">
        <v>310</v>
      </c>
      <c r="G41" s="62">
        <v>3</v>
      </c>
      <c r="H41" s="62">
        <v>1</v>
      </c>
      <c r="I41" s="67">
        <v>8664.5</v>
      </c>
      <c r="J41" s="1"/>
    </row>
    <row r="42" spans="1:10" x14ac:dyDescent="0.25">
      <c r="A42" s="62">
        <v>9</v>
      </c>
      <c r="B42" s="62">
        <v>0</v>
      </c>
      <c r="C42" s="62">
        <v>4</v>
      </c>
      <c r="D42" s="62">
        <v>1</v>
      </c>
      <c r="E42" s="62" t="s">
        <v>316</v>
      </c>
      <c r="F42" s="62" t="s">
        <v>310</v>
      </c>
      <c r="G42" s="62">
        <v>4</v>
      </c>
      <c r="H42" s="62">
        <v>1</v>
      </c>
      <c r="I42" s="67">
        <v>7147.04</v>
      </c>
      <c r="J42" s="1"/>
    </row>
    <row r="43" spans="1:10" ht="6.75" customHeight="1" x14ac:dyDescent="0.25">
      <c r="A43" s="217"/>
      <c r="B43" s="218"/>
      <c r="C43" s="218"/>
      <c r="D43" s="218"/>
      <c r="E43" s="218"/>
      <c r="F43" s="218"/>
      <c r="G43" s="218"/>
      <c r="H43" s="218"/>
      <c r="I43" s="219"/>
      <c r="J43" s="1"/>
    </row>
    <row r="44" spans="1:10" ht="21.75" customHeight="1" x14ac:dyDescent="0.25">
      <c r="A44" s="223" t="s">
        <v>382</v>
      </c>
      <c r="B44" s="224"/>
      <c r="C44" s="224"/>
      <c r="D44" s="224"/>
      <c r="E44" s="224"/>
      <c r="F44" s="224"/>
      <c r="G44" s="224"/>
      <c r="H44" s="224"/>
      <c r="I44" s="225"/>
      <c r="J44" s="229"/>
    </row>
    <row r="45" spans="1:10" ht="24" customHeight="1" x14ac:dyDescent="0.25">
      <c r="A45" s="226"/>
      <c r="B45" s="227"/>
      <c r="C45" s="227"/>
      <c r="D45" s="227"/>
      <c r="E45" s="227"/>
      <c r="F45" s="227"/>
      <c r="G45" s="227"/>
      <c r="H45" s="227"/>
      <c r="I45" s="228"/>
      <c r="J45" s="229"/>
    </row>
    <row r="46" spans="1:10" ht="28.5" customHeight="1" x14ac:dyDescent="0.25">
      <c r="A46" s="226"/>
      <c r="B46" s="227"/>
      <c r="C46" s="227"/>
      <c r="D46" s="227"/>
      <c r="E46" s="227"/>
      <c r="F46" s="227"/>
      <c r="G46" s="227"/>
      <c r="H46" s="227"/>
      <c r="I46" s="228"/>
      <c r="J46" s="1"/>
    </row>
    <row r="47" spans="1:10" ht="33" customHeight="1" x14ac:dyDescent="0.25">
      <c r="A47" s="226"/>
      <c r="B47" s="227"/>
      <c r="C47" s="227"/>
      <c r="D47" s="227"/>
      <c r="E47" s="227"/>
      <c r="F47" s="227"/>
      <c r="G47" s="227"/>
      <c r="H47" s="227"/>
      <c r="I47" s="228"/>
      <c r="J47" s="1"/>
    </row>
    <row r="48" spans="1:10" x14ac:dyDescent="0.25">
      <c r="A48" s="197"/>
      <c r="B48" s="198"/>
      <c r="C48" s="198"/>
      <c r="D48" s="198"/>
      <c r="E48" s="198"/>
      <c r="F48" s="198"/>
      <c r="G48" s="198"/>
      <c r="H48" s="198"/>
      <c r="I48" s="199"/>
    </row>
  </sheetData>
  <mergeCells count="19">
    <mergeCell ref="J44:J45"/>
    <mergeCell ref="A11:I11"/>
    <mergeCell ref="A16:I16"/>
    <mergeCell ref="A20:I20"/>
    <mergeCell ref="A24:I24"/>
    <mergeCell ref="A30:I30"/>
    <mergeCell ref="A48:I48"/>
    <mergeCell ref="A1:I1"/>
    <mergeCell ref="A2:I2"/>
    <mergeCell ref="A3:A5"/>
    <mergeCell ref="C3:C5"/>
    <mergeCell ref="D3:D5"/>
    <mergeCell ref="E3:I3"/>
    <mergeCell ref="B3:B5"/>
    <mergeCell ref="E4:I5"/>
    <mergeCell ref="A38:I38"/>
    <mergeCell ref="A43:I43"/>
    <mergeCell ref="A6:D6"/>
    <mergeCell ref="A44:I47"/>
  </mergeCells>
  <pageMargins left="0.7" right="0.7" top="0.75" bottom="0.75" header="0.3" footer="0.3"/>
  <pageSetup scale="88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5"/>
  <sheetViews>
    <sheetView tabSelected="1" view="pageBreakPreview" topLeftCell="A22" zoomScaleNormal="100" zoomScaleSheetLayoutView="100" workbookViewId="0">
      <selection activeCell="B44" sqref="B44:B47"/>
    </sheetView>
  </sheetViews>
  <sheetFormatPr baseColWidth="10" defaultRowHeight="15" x14ac:dyDescent="0.25"/>
  <cols>
    <col min="1" max="1" width="5.42578125" style="87" customWidth="1"/>
    <col min="2" max="2" width="4.5703125" style="87" customWidth="1"/>
    <col min="3" max="3" width="4" style="87" customWidth="1"/>
    <col min="4" max="4" width="4.5703125" style="87" customWidth="1"/>
    <col min="5" max="5" width="24.28515625" customWidth="1"/>
    <col min="7" max="7" width="10.140625" style="87" customWidth="1"/>
    <col min="8" max="8" width="8.42578125" style="87" customWidth="1"/>
    <col min="9" max="9" width="14.42578125" style="38" customWidth="1"/>
  </cols>
  <sheetData>
    <row r="1" spans="1:10" ht="20.25" customHeight="1" x14ac:dyDescent="0.25">
      <c r="A1" s="168" t="s">
        <v>340</v>
      </c>
      <c r="B1" s="169"/>
      <c r="C1" s="169"/>
      <c r="D1" s="169"/>
      <c r="E1" s="169"/>
      <c r="F1" s="169"/>
      <c r="G1" s="169"/>
      <c r="H1" s="169"/>
      <c r="I1" s="200"/>
    </row>
    <row r="2" spans="1:10" ht="15" customHeight="1" thickBot="1" x14ac:dyDescent="0.3">
      <c r="A2" s="171" t="s">
        <v>28</v>
      </c>
      <c r="B2" s="172"/>
      <c r="C2" s="172"/>
      <c r="D2" s="172"/>
      <c r="E2" s="172"/>
      <c r="F2" s="172"/>
      <c r="G2" s="172"/>
      <c r="H2" s="172"/>
      <c r="I2" s="201"/>
    </row>
    <row r="3" spans="1:10" ht="39.75" customHeight="1" x14ac:dyDescent="0.25">
      <c r="A3" s="202" t="s">
        <v>299</v>
      </c>
      <c r="B3" s="208" t="s">
        <v>302</v>
      </c>
      <c r="C3" s="202" t="s">
        <v>300</v>
      </c>
      <c r="D3" s="202" t="s">
        <v>301</v>
      </c>
      <c r="E3" s="244" t="s">
        <v>303</v>
      </c>
      <c r="F3" s="245"/>
      <c r="G3" s="245"/>
      <c r="H3" s="245"/>
      <c r="I3" s="246"/>
    </row>
    <row r="4" spans="1:10" ht="20.25" customHeight="1" x14ac:dyDescent="0.25">
      <c r="A4" s="203"/>
      <c r="B4" s="209"/>
      <c r="C4" s="203"/>
      <c r="D4" s="203"/>
      <c r="E4" s="247"/>
      <c r="F4" s="248"/>
      <c r="G4" s="248"/>
      <c r="H4" s="248"/>
      <c r="I4" s="249"/>
    </row>
    <row r="5" spans="1:10" ht="37.5" customHeight="1" thickBot="1" x14ac:dyDescent="0.3">
      <c r="A5" s="204"/>
      <c r="B5" s="210"/>
      <c r="C5" s="204"/>
      <c r="D5" s="204"/>
      <c r="E5" s="214" t="s">
        <v>304</v>
      </c>
      <c r="F5" s="242"/>
      <c r="G5" s="242"/>
      <c r="H5" s="242"/>
      <c r="I5" s="243"/>
    </row>
    <row r="6" spans="1:10" ht="26.25" thickBot="1" x14ac:dyDescent="0.3">
      <c r="A6" s="220" t="s">
        <v>305</v>
      </c>
      <c r="B6" s="221"/>
      <c r="C6" s="221"/>
      <c r="D6" s="222"/>
      <c r="E6" s="64" t="s">
        <v>299</v>
      </c>
      <c r="F6" s="64" t="s">
        <v>306</v>
      </c>
      <c r="G6" s="64" t="s">
        <v>300</v>
      </c>
      <c r="H6" s="64" t="s">
        <v>307</v>
      </c>
      <c r="I6" s="65" t="s">
        <v>308</v>
      </c>
    </row>
    <row r="7" spans="1:10" x14ac:dyDescent="0.25">
      <c r="A7" s="72">
        <v>1</v>
      </c>
      <c r="B7" s="72">
        <v>1</v>
      </c>
      <c r="C7" s="72">
        <v>1</v>
      </c>
      <c r="D7" s="72">
        <v>1</v>
      </c>
      <c r="E7" s="75" t="s">
        <v>309</v>
      </c>
      <c r="F7" s="72" t="s">
        <v>317</v>
      </c>
      <c r="G7" s="72">
        <v>1</v>
      </c>
      <c r="H7" s="72">
        <v>1</v>
      </c>
      <c r="I7" s="76">
        <v>86143.66</v>
      </c>
      <c r="J7" s="1"/>
    </row>
    <row r="8" spans="1:10" x14ac:dyDescent="0.25">
      <c r="A8" s="24">
        <v>1</v>
      </c>
      <c r="B8" s="24">
        <v>1</v>
      </c>
      <c r="C8" s="24">
        <v>2</v>
      </c>
      <c r="D8" s="24">
        <v>1</v>
      </c>
      <c r="E8" s="80" t="s">
        <v>309</v>
      </c>
      <c r="F8" s="24" t="s">
        <v>317</v>
      </c>
      <c r="G8" s="24">
        <v>2</v>
      </c>
      <c r="H8" s="24">
        <v>1</v>
      </c>
      <c r="I8" s="77">
        <v>86100.6</v>
      </c>
      <c r="J8" s="1"/>
    </row>
    <row r="9" spans="1:10" x14ac:dyDescent="0.25">
      <c r="A9" s="24">
        <v>1</v>
      </c>
      <c r="B9" s="24">
        <v>1</v>
      </c>
      <c r="C9" s="24">
        <v>3</v>
      </c>
      <c r="D9" s="24">
        <v>1</v>
      </c>
      <c r="E9" s="80" t="s">
        <v>309</v>
      </c>
      <c r="F9" s="24" t="s">
        <v>317</v>
      </c>
      <c r="G9" s="24">
        <v>3</v>
      </c>
      <c r="H9" s="24">
        <v>1</v>
      </c>
      <c r="I9" s="77">
        <v>86057.55</v>
      </c>
      <c r="J9" s="1"/>
    </row>
    <row r="10" spans="1:10" x14ac:dyDescent="0.25">
      <c r="A10" s="24">
        <v>1</v>
      </c>
      <c r="B10" s="24">
        <v>1</v>
      </c>
      <c r="C10" s="24">
        <v>4</v>
      </c>
      <c r="D10" s="24">
        <v>1</v>
      </c>
      <c r="E10" s="80" t="s">
        <v>309</v>
      </c>
      <c r="F10" s="24" t="s">
        <v>317</v>
      </c>
      <c r="G10" s="24">
        <v>4</v>
      </c>
      <c r="H10" s="24">
        <v>1</v>
      </c>
      <c r="I10" s="77">
        <v>86037.14</v>
      </c>
      <c r="J10" s="1"/>
    </row>
    <row r="11" spans="1:10" ht="4.5" customHeight="1" x14ac:dyDescent="0.3">
      <c r="A11" s="230"/>
      <c r="B11" s="231"/>
      <c r="C11" s="231"/>
      <c r="D11" s="231"/>
      <c r="E11" s="231"/>
      <c r="F11" s="231"/>
      <c r="G11" s="231"/>
      <c r="H11" s="231"/>
      <c r="I11" s="232"/>
      <c r="J11" s="1"/>
    </row>
    <row r="12" spans="1:10" x14ac:dyDescent="0.25">
      <c r="A12" s="24">
        <v>2</v>
      </c>
      <c r="B12" s="24">
        <v>1</v>
      </c>
      <c r="C12" s="24">
        <v>1</v>
      </c>
      <c r="D12" s="24">
        <v>1</v>
      </c>
      <c r="E12" s="80" t="s">
        <v>311</v>
      </c>
      <c r="F12" s="24" t="s">
        <v>317</v>
      </c>
      <c r="G12" s="24">
        <v>1</v>
      </c>
      <c r="H12" s="24">
        <v>1</v>
      </c>
      <c r="I12" s="77">
        <v>59810.19</v>
      </c>
      <c r="J12" s="1"/>
    </row>
    <row r="13" spans="1:10" x14ac:dyDescent="0.25">
      <c r="A13" s="24">
        <v>2</v>
      </c>
      <c r="B13" s="24">
        <v>1</v>
      </c>
      <c r="C13" s="24">
        <v>2</v>
      </c>
      <c r="D13" s="24">
        <v>1</v>
      </c>
      <c r="E13" s="80" t="s">
        <v>311</v>
      </c>
      <c r="F13" s="24" t="s">
        <v>317</v>
      </c>
      <c r="G13" s="24">
        <v>2</v>
      </c>
      <c r="H13" s="24">
        <v>1</v>
      </c>
      <c r="I13" s="77">
        <v>45269</v>
      </c>
      <c r="J13" s="1"/>
    </row>
    <row r="14" spans="1:10" x14ac:dyDescent="0.25">
      <c r="A14" s="24">
        <v>2</v>
      </c>
      <c r="B14" s="24">
        <v>1</v>
      </c>
      <c r="C14" s="24">
        <v>3</v>
      </c>
      <c r="D14" s="24">
        <v>1</v>
      </c>
      <c r="E14" s="80" t="s">
        <v>311</v>
      </c>
      <c r="F14" s="24" t="s">
        <v>317</v>
      </c>
      <c r="G14" s="24">
        <v>3</v>
      </c>
      <c r="H14" s="24">
        <v>1</v>
      </c>
      <c r="I14" s="77">
        <v>10455.64</v>
      </c>
      <c r="J14" s="1"/>
    </row>
    <row r="15" spans="1:10" x14ac:dyDescent="0.25">
      <c r="A15" s="24">
        <v>2</v>
      </c>
      <c r="B15" s="24">
        <v>1</v>
      </c>
      <c r="C15" s="24">
        <v>4</v>
      </c>
      <c r="D15" s="24">
        <v>1</v>
      </c>
      <c r="E15" s="80" t="s">
        <v>311</v>
      </c>
      <c r="F15" s="24" t="s">
        <v>317</v>
      </c>
      <c r="G15" s="24">
        <v>4</v>
      </c>
      <c r="H15" s="24">
        <v>1</v>
      </c>
      <c r="I15" s="77">
        <v>3225.65</v>
      </c>
      <c r="J15" s="1"/>
    </row>
    <row r="16" spans="1:10" ht="3.75" customHeight="1" x14ac:dyDescent="0.3">
      <c r="A16" s="230"/>
      <c r="B16" s="231"/>
      <c r="C16" s="231"/>
      <c r="D16" s="231"/>
      <c r="E16" s="231"/>
      <c r="F16" s="231"/>
      <c r="G16" s="231"/>
      <c r="H16" s="231"/>
      <c r="I16" s="232"/>
      <c r="J16" s="1"/>
    </row>
    <row r="17" spans="1:10" x14ac:dyDescent="0.25">
      <c r="A17" s="24">
        <v>3</v>
      </c>
      <c r="B17" s="24">
        <v>1</v>
      </c>
      <c r="C17" s="24">
        <v>1</v>
      </c>
      <c r="D17" s="24">
        <v>1</v>
      </c>
      <c r="E17" s="80" t="s">
        <v>312</v>
      </c>
      <c r="F17" s="24" t="s">
        <v>317</v>
      </c>
      <c r="G17" s="24">
        <v>1</v>
      </c>
      <c r="H17" s="24">
        <v>1</v>
      </c>
      <c r="I17" s="77">
        <v>22245.46</v>
      </c>
      <c r="J17" s="1"/>
    </row>
    <row r="18" spans="1:10" x14ac:dyDescent="0.25">
      <c r="A18" s="24">
        <v>3</v>
      </c>
      <c r="B18" s="24">
        <v>1</v>
      </c>
      <c r="C18" s="24">
        <v>2</v>
      </c>
      <c r="D18" s="24">
        <v>1</v>
      </c>
      <c r="E18" s="80" t="s">
        <v>312</v>
      </c>
      <c r="F18" s="24" t="s">
        <v>317</v>
      </c>
      <c r="G18" s="24">
        <v>2</v>
      </c>
      <c r="H18" s="24">
        <v>1</v>
      </c>
      <c r="I18" s="77">
        <v>22243.03</v>
      </c>
      <c r="J18" s="1"/>
    </row>
    <row r="19" spans="1:10" x14ac:dyDescent="0.25">
      <c r="A19" s="24">
        <v>3</v>
      </c>
      <c r="B19" s="24">
        <v>1</v>
      </c>
      <c r="C19" s="24">
        <v>3</v>
      </c>
      <c r="D19" s="24">
        <v>1</v>
      </c>
      <c r="E19" s="80" t="s">
        <v>312</v>
      </c>
      <c r="F19" s="24" t="s">
        <v>317</v>
      </c>
      <c r="G19" s="24">
        <v>3</v>
      </c>
      <c r="H19" s="24">
        <v>1</v>
      </c>
      <c r="I19" s="77">
        <v>22233</v>
      </c>
      <c r="J19" s="1"/>
    </row>
    <row r="20" spans="1:10" ht="9" customHeight="1" x14ac:dyDescent="0.3">
      <c r="A20" s="230"/>
      <c r="B20" s="231"/>
      <c r="C20" s="231"/>
      <c r="D20" s="231"/>
      <c r="E20" s="231"/>
      <c r="F20" s="231"/>
      <c r="G20" s="231"/>
      <c r="H20" s="231"/>
      <c r="I20" s="232"/>
      <c r="J20" s="1"/>
    </row>
    <row r="21" spans="1:10" x14ac:dyDescent="0.25">
      <c r="A21" s="24">
        <v>5</v>
      </c>
      <c r="B21" s="24">
        <v>1</v>
      </c>
      <c r="C21" s="24">
        <v>1</v>
      </c>
      <c r="D21" s="24">
        <v>1</v>
      </c>
      <c r="E21" s="80" t="s">
        <v>313</v>
      </c>
      <c r="F21" s="24" t="s">
        <v>317</v>
      </c>
      <c r="G21" s="24">
        <v>1</v>
      </c>
      <c r="H21" s="24">
        <v>1</v>
      </c>
      <c r="I21" s="77">
        <v>70676.61</v>
      </c>
      <c r="J21" s="1"/>
    </row>
    <row r="22" spans="1:10" x14ac:dyDescent="0.25">
      <c r="A22" s="24">
        <v>5</v>
      </c>
      <c r="B22" s="24">
        <v>1</v>
      </c>
      <c r="C22" s="24">
        <v>2</v>
      </c>
      <c r="D22" s="24">
        <v>1</v>
      </c>
      <c r="E22" s="80" t="s">
        <v>313</v>
      </c>
      <c r="F22" s="24" t="s">
        <v>317</v>
      </c>
      <c r="G22" s="24">
        <v>2</v>
      </c>
      <c r="H22" s="24">
        <v>1</v>
      </c>
      <c r="I22" s="77">
        <v>67143.16</v>
      </c>
      <c r="J22" s="1"/>
    </row>
    <row r="23" spans="1:10" x14ac:dyDescent="0.25">
      <c r="A23" s="24">
        <v>5</v>
      </c>
      <c r="B23" s="24">
        <v>1</v>
      </c>
      <c r="C23" s="24">
        <v>3</v>
      </c>
      <c r="D23" s="24">
        <v>1</v>
      </c>
      <c r="E23" s="80" t="s">
        <v>313</v>
      </c>
      <c r="F23" s="24" t="s">
        <v>317</v>
      </c>
      <c r="G23" s="24">
        <v>3</v>
      </c>
      <c r="H23" s="24">
        <v>1</v>
      </c>
      <c r="I23" s="77">
        <v>63786.39</v>
      </c>
      <c r="J23" s="1"/>
    </row>
    <row r="24" spans="1:10" ht="5.25" customHeight="1" x14ac:dyDescent="0.3">
      <c r="A24" s="230"/>
      <c r="B24" s="231"/>
      <c r="C24" s="231"/>
      <c r="D24" s="231"/>
      <c r="E24" s="231"/>
      <c r="F24" s="231"/>
      <c r="G24" s="231"/>
      <c r="H24" s="231"/>
      <c r="I24" s="232"/>
      <c r="J24" s="1"/>
    </row>
    <row r="25" spans="1:10" x14ac:dyDescent="0.25">
      <c r="A25" s="24">
        <v>7</v>
      </c>
      <c r="B25" s="24">
        <v>1</v>
      </c>
      <c r="C25" s="24">
        <v>1</v>
      </c>
      <c r="D25" s="24">
        <v>1</v>
      </c>
      <c r="E25" s="80" t="s">
        <v>314</v>
      </c>
      <c r="F25" s="24" t="s">
        <v>317</v>
      </c>
      <c r="G25" s="24">
        <v>1</v>
      </c>
      <c r="H25" s="24">
        <v>1</v>
      </c>
      <c r="I25" s="77">
        <v>10862.39</v>
      </c>
      <c r="J25" s="1"/>
    </row>
    <row r="26" spans="1:10" x14ac:dyDescent="0.25">
      <c r="A26" s="24">
        <v>7</v>
      </c>
      <c r="B26" s="24">
        <v>1</v>
      </c>
      <c r="C26" s="24">
        <v>2</v>
      </c>
      <c r="D26" s="24">
        <v>1</v>
      </c>
      <c r="E26" s="80" t="s">
        <v>314</v>
      </c>
      <c r="F26" s="24" t="s">
        <v>317</v>
      </c>
      <c r="G26" s="24">
        <v>2</v>
      </c>
      <c r="H26" s="24">
        <v>1</v>
      </c>
      <c r="I26" s="77">
        <v>10856.97</v>
      </c>
      <c r="J26" s="1"/>
    </row>
    <row r="27" spans="1:10" x14ac:dyDescent="0.25">
      <c r="A27" s="24">
        <v>7</v>
      </c>
      <c r="B27" s="24">
        <v>1</v>
      </c>
      <c r="C27" s="24">
        <v>3</v>
      </c>
      <c r="D27" s="24">
        <v>1</v>
      </c>
      <c r="E27" s="80" t="s">
        <v>314</v>
      </c>
      <c r="F27" s="24" t="s">
        <v>317</v>
      </c>
      <c r="G27" s="24">
        <v>3</v>
      </c>
      <c r="H27" s="24">
        <v>1</v>
      </c>
      <c r="I27" s="77">
        <v>10851.53</v>
      </c>
      <c r="J27" s="1"/>
    </row>
    <row r="28" spans="1:10" x14ac:dyDescent="0.25">
      <c r="A28" s="24">
        <v>7</v>
      </c>
      <c r="B28" s="24">
        <v>1</v>
      </c>
      <c r="C28" s="24">
        <v>4</v>
      </c>
      <c r="D28" s="24">
        <v>1</v>
      </c>
      <c r="E28" s="80" t="s">
        <v>314</v>
      </c>
      <c r="F28" s="24" t="s">
        <v>317</v>
      </c>
      <c r="G28" s="24">
        <v>4</v>
      </c>
      <c r="H28" s="24">
        <v>1</v>
      </c>
      <c r="I28" s="77">
        <v>10846.11</v>
      </c>
      <c r="J28" s="1"/>
    </row>
    <row r="29" spans="1:10" x14ac:dyDescent="0.25">
      <c r="A29" s="24">
        <v>7</v>
      </c>
      <c r="B29" s="24">
        <v>1</v>
      </c>
      <c r="C29" s="24">
        <v>5</v>
      </c>
      <c r="D29" s="24">
        <v>1</v>
      </c>
      <c r="E29" s="80" t="s">
        <v>314</v>
      </c>
      <c r="F29" s="24" t="s">
        <v>317</v>
      </c>
      <c r="G29" s="24">
        <v>5</v>
      </c>
      <c r="H29" s="24">
        <v>1</v>
      </c>
      <c r="I29" s="77">
        <v>10840.66</v>
      </c>
      <c r="J29" s="1"/>
    </row>
    <row r="30" spans="1:10" ht="4.5" customHeight="1" x14ac:dyDescent="0.3">
      <c r="A30" s="230"/>
      <c r="B30" s="231"/>
      <c r="C30" s="231"/>
      <c r="D30" s="231"/>
      <c r="E30" s="231"/>
      <c r="F30" s="231"/>
      <c r="G30" s="231"/>
      <c r="H30" s="231"/>
      <c r="I30" s="232"/>
      <c r="J30" s="1"/>
    </row>
    <row r="31" spans="1:10" x14ac:dyDescent="0.25">
      <c r="A31" s="24">
        <v>8</v>
      </c>
      <c r="B31" s="24">
        <v>1</v>
      </c>
      <c r="C31" s="24">
        <v>1</v>
      </c>
      <c r="D31" s="24">
        <v>1</v>
      </c>
      <c r="E31" s="80" t="s">
        <v>315</v>
      </c>
      <c r="F31" s="24" t="s">
        <v>317</v>
      </c>
      <c r="G31" s="24">
        <v>1</v>
      </c>
      <c r="H31" s="24">
        <v>1</v>
      </c>
      <c r="I31" s="77">
        <v>1230.48</v>
      </c>
      <c r="J31" s="1"/>
    </row>
    <row r="32" spans="1:10" x14ac:dyDescent="0.25">
      <c r="A32" s="24">
        <v>8</v>
      </c>
      <c r="B32" s="24">
        <v>1</v>
      </c>
      <c r="C32" s="24">
        <v>2</v>
      </c>
      <c r="D32" s="24">
        <v>1</v>
      </c>
      <c r="E32" s="80" t="s">
        <v>315</v>
      </c>
      <c r="F32" s="24" t="s">
        <v>317</v>
      </c>
      <c r="G32" s="24">
        <v>2</v>
      </c>
      <c r="H32" s="24">
        <v>1</v>
      </c>
      <c r="I32" s="77">
        <v>1229.8800000000001</v>
      </c>
      <c r="J32" s="1"/>
    </row>
    <row r="33" spans="1:10" x14ac:dyDescent="0.25">
      <c r="A33" s="24">
        <v>8</v>
      </c>
      <c r="B33" s="24">
        <v>1</v>
      </c>
      <c r="C33" s="24">
        <v>3</v>
      </c>
      <c r="D33" s="24">
        <v>1</v>
      </c>
      <c r="E33" s="80" t="s">
        <v>315</v>
      </c>
      <c r="F33" s="24" t="s">
        <v>317</v>
      </c>
      <c r="G33" s="24">
        <v>3</v>
      </c>
      <c r="H33" s="24">
        <v>1</v>
      </c>
      <c r="I33" s="77">
        <v>1229.27</v>
      </c>
      <c r="J33" s="1"/>
    </row>
    <row r="34" spans="1:10" x14ac:dyDescent="0.25">
      <c r="A34" s="24">
        <v>8</v>
      </c>
      <c r="B34" s="24">
        <v>1</v>
      </c>
      <c r="C34" s="24">
        <v>4</v>
      </c>
      <c r="D34" s="24">
        <v>1</v>
      </c>
      <c r="E34" s="80" t="s">
        <v>315</v>
      </c>
      <c r="F34" s="24" t="s">
        <v>317</v>
      </c>
      <c r="G34" s="24">
        <v>4</v>
      </c>
      <c r="H34" s="24">
        <v>1</v>
      </c>
      <c r="I34" s="77">
        <v>1228.6600000000001</v>
      </c>
      <c r="J34" s="1"/>
    </row>
    <row r="35" spans="1:10" x14ac:dyDescent="0.25">
      <c r="A35" s="24">
        <v>8</v>
      </c>
      <c r="B35" s="24">
        <v>1</v>
      </c>
      <c r="C35" s="24">
        <v>5</v>
      </c>
      <c r="D35" s="24">
        <v>1</v>
      </c>
      <c r="E35" s="80" t="s">
        <v>315</v>
      </c>
      <c r="F35" s="24" t="s">
        <v>317</v>
      </c>
      <c r="G35" s="24">
        <v>5</v>
      </c>
      <c r="H35" s="24">
        <v>1</v>
      </c>
      <c r="I35" s="77">
        <v>1228.05</v>
      </c>
      <c r="J35" s="1"/>
    </row>
    <row r="36" spans="1:10" x14ac:dyDescent="0.25">
      <c r="A36" s="24">
        <v>8</v>
      </c>
      <c r="B36" s="24">
        <v>1</v>
      </c>
      <c r="C36" s="24">
        <v>6</v>
      </c>
      <c r="D36" s="24">
        <v>1</v>
      </c>
      <c r="E36" s="80" t="s">
        <v>315</v>
      </c>
      <c r="F36" s="24" t="s">
        <v>317</v>
      </c>
      <c r="G36" s="24">
        <v>6</v>
      </c>
      <c r="H36" s="24">
        <v>1</v>
      </c>
      <c r="I36" s="77">
        <v>1227.44</v>
      </c>
      <c r="J36" s="1"/>
    </row>
    <row r="37" spans="1:10" x14ac:dyDescent="0.25">
      <c r="A37" s="24">
        <v>8</v>
      </c>
      <c r="B37" s="24">
        <v>1</v>
      </c>
      <c r="C37" s="24">
        <v>7</v>
      </c>
      <c r="D37" s="24">
        <v>1</v>
      </c>
      <c r="E37" s="80" t="s">
        <v>315</v>
      </c>
      <c r="F37" s="24" t="s">
        <v>317</v>
      </c>
      <c r="G37" s="24">
        <v>7</v>
      </c>
      <c r="H37" s="24">
        <v>1</v>
      </c>
      <c r="I37" s="77">
        <v>1226.83</v>
      </c>
      <c r="J37" s="1"/>
    </row>
    <row r="38" spans="1:10" ht="3.75" customHeight="1" x14ac:dyDescent="0.3">
      <c r="A38" s="230"/>
      <c r="B38" s="231"/>
      <c r="C38" s="231"/>
      <c r="D38" s="231"/>
      <c r="E38" s="231"/>
      <c r="F38" s="231"/>
      <c r="G38" s="231"/>
      <c r="H38" s="231"/>
      <c r="I38" s="232"/>
      <c r="J38" s="1"/>
    </row>
    <row r="39" spans="1:10" x14ac:dyDescent="0.25">
      <c r="A39" s="24">
        <v>9</v>
      </c>
      <c r="B39" s="24">
        <v>1</v>
      </c>
      <c r="C39" s="24">
        <v>1</v>
      </c>
      <c r="D39" s="24">
        <v>1</v>
      </c>
      <c r="E39" s="80" t="s">
        <v>316</v>
      </c>
      <c r="F39" s="24" t="s">
        <v>317</v>
      </c>
      <c r="G39" s="24">
        <v>1</v>
      </c>
      <c r="H39" s="24">
        <v>1</v>
      </c>
      <c r="I39" s="77">
        <v>11165.39</v>
      </c>
      <c r="J39" s="1"/>
    </row>
    <row r="40" spans="1:10" x14ac:dyDescent="0.25">
      <c r="A40" s="24">
        <v>9</v>
      </c>
      <c r="B40" s="24">
        <v>1</v>
      </c>
      <c r="C40" s="24">
        <v>2</v>
      </c>
      <c r="D40" s="24">
        <v>1</v>
      </c>
      <c r="E40" s="80" t="s">
        <v>316</v>
      </c>
      <c r="F40" s="24" t="s">
        <v>317</v>
      </c>
      <c r="G40" s="24">
        <v>2</v>
      </c>
      <c r="H40" s="24">
        <v>1</v>
      </c>
      <c r="I40" s="77">
        <v>10607.76</v>
      </c>
      <c r="J40" s="1"/>
    </row>
    <row r="41" spans="1:10" x14ac:dyDescent="0.25">
      <c r="A41" s="24">
        <v>9</v>
      </c>
      <c r="B41" s="24">
        <v>1</v>
      </c>
      <c r="C41" s="24">
        <v>3</v>
      </c>
      <c r="D41" s="24">
        <v>1</v>
      </c>
      <c r="E41" s="80" t="s">
        <v>316</v>
      </c>
      <c r="F41" s="24" t="s">
        <v>317</v>
      </c>
      <c r="G41" s="24">
        <v>3</v>
      </c>
      <c r="H41" s="24">
        <v>1</v>
      </c>
      <c r="I41" s="77">
        <v>10077.5</v>
      </c>
      <c r="J41" s="1"/>
    </row>
    <row r="42" spans="1:10" x14ac:dyDescent="0.25">
      <c r="A42" s="24">
        <v>9</v>
      </c>
      <c r="B42" s="24">
        <v>1</v>
      </c>
      <c r="C42" s="24">
        <v>4</v>
      </c>
      <c r="D42" s="24">
        <v>1</v>
      </c>
      <c r="E42" s="80" t="s">
        <v>316</v>
      </c>
      <c r="F42" s="24" t="s">
        <v>317</v>
      </c>
      <c r="G42" s="24">
        <v>4</v>
      </c>
      <c r="H42" s="24">
        <v>1</v>
      </c>
      <c r="I42" s="77">
        <v>9574</v>
      </c>
      <c r="J42" s="1"/>
    </row>
    <row r="43" spans="1:10" ht="30.75" customHeight="1" x14ac:dyDescent="0.25">
      <c r="A43" s="233" t="s">
        <v>343</v>
      </c>
      <c r="B43" s="234"/>
      <c r="C43" s="234"/>
      <c r="D43" s="234"/>
      <c r="E43" s="234"/>
      <c r="F43" s="234"/>
      <c r="G43" s="234"/>
      <c r="H43" s="234"/>
      <c r="I43" s="235"/>
      <c r="J43" s="1"/>
    </row>
    <row r="44" spans="1:10" ht="29.25" customHeight="1" x14ac:dyDescent="0.25">
      <c r="A44" s="236"/>
      <c r="B44" s="237"/>
      <c r="C44" s="237"/>
      <c r="D44" s="237"/>
      <c r="E44" s="237"/>
      <c r="F44" s="237"/>
      <c r="G44" s="237"/>
      <c r="H44" s="237"/>
      <c r="I44" s="238"/>
      <c r="J44" s="1"/>
    </row>
    <row r="45" spans="1:10" ht="36.75" customHeight="1" x14ac:dyDescent="0.25">
      <c r="A45" s="239"/>
      <c r="B45" s="240"/>
      <c r="C45" s="240"/>
      <c r="D45" s="240"/>
      <c r="E45" s="240"/>
      <c r="F45" s="240"/>
      <c r="G45" s="240"/>
      <c r="H45" s="240"/>
      <c r="I45" s="241"/>
      <c r="J45" s="1"/>
    </row>
  </sheetData>
  <mergeCells count="16">
    <mergeCell ref="A30:I30"/>
    <mergeCell ref="A38:I38"/>
    <mergeCell ref="A6:D6"/>
    <mergeCell ref="A43:I45"/>
    <mergeCell ref="A1:I1"/>
    <mergeCell ref="A2:I2"/>
    <mergeCell ref="A3:A5"/>
    <mergeCell ref="C3:C5"/>
    <mergeCell ref="D3:D5"/>
    <mergeCell ref="E5:I5"/>
    <mergeCell ref="B3:B5"/>
    <mergeCell ref="E3:I4"/>
    <mergeCell ref="A11:I11"/>
    <mergeCell ref="A16:I16"/>
    <mergeCell ref="A20:I20"/>
    <mergeCell ref="A24:I24"/>
  </mergeCells>
  <pageMargins left="0.7" right="0.7" top="0.75" bottom="0.75" header="0.3" footer="0.3"/>
  <pageSetup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1"/>
  <sheetViews>
    <sheetView tabSelected="1" view="pageBreakPreview" zoomScale="110" zoomScaleNormal="100" zoomScaleSheetLayoutView="110" workbookViewId="0">
      <selection activeCell="B44" sqref="B44:B47"/>
    </sheetView>
  </sheetViews>
  <sheetFormatPr baseColWidth="10" defaultRowHeight="15" x14ac:dyDescent="0.25"/>
  <cols>
    <col min="1" max="1" width="9.42578125" customWidth="1"/>
    <col min="2" max="2" width="52.5703125" customWidth="1"/>
    <col min="3" max="3" width="13.5703125" customWidth="1"/>
    <col min="4" max="4" width="13.5703125" style="38" customWidth="1"/>
  </cols>
  <sheetData>
    <row r="1" spans="1:4" x14ac:dyDescent="0.25">
      <c r="A1" s="168" t="s">
        <v>340</v>
      </c>
      <c r="B1" s="169"/>
      <c r="C1" s="169"/>
      <c r="D1" s="200"/>
    </row>
    <row r="2" spans="1:4" ht="15.75" thickBot="1" x14ac:dyDescent="0.3">
      <c r="A2" s="171" t="s">
        <v>28</v>
      </c>
      <c r="B2" s="172"/>
      <c r="C2" s="172"/>
      <c r="D2" s="201"/>
    </row>
    <row r="3" spans="1:4" ht="29.25" customHeight="1" thickBot="1" x14ac:dyDescent="0.3">
      <c r="A3" s="102" t="s">
        <v>266</v>
      </c>
      <c r="B3" s="73" t="s">
        <v>318</v>
      </c>
      <c r="C3" s="74" t="s">
        <v>64</v>
      </c>
      <c r="D3" s="103" t="s">
        <v>319</v>
      </c>
    </row>
    <row r="4" spans="1:4" ht="85.5" customHeight="1" x14ac:dyDescent="0.25">
      <c r="A4" s="72">
        <v>1</v>
      </c>
      <c r="B4" s="100" t="s">
        <v>320</v>
      </c>
      <c r="C4" s="72" t="s">
        <v>321</v>
      </c>
      <c r="D4" s="104">
        <v>100000</v>
      </c>
    </row>
    <row r="5" spans="1:4" ht="75" customHeight="1" x14ac:dyDescent="0.25">
      <c r="A5" s="24">
        <v>2</v>
      </c>
      <c r="B5" s="101" t="s">
        <v>322</v>
      </c>
      <c r="C5" s="24" t="s">
        <v>321</v>
      </c>
      <c r="D5" s="82">
        <v>140000</v>
      </c>
    </row>
    <row r="6" spans="1:4" ht="75" customHeight="1" x14ac:dyDescent="0.25">
      <c r="A6" s="24">
        <v>3</v>
      </c>
      <c r="B6" s="101" t="s">
        <v>323</v>
      </c>
      <c r="C6" s="24" t="s">
        <v>321</v>
      </c>
      <c r="D6" s="82">
        <v>140000</v>
      </c>
    </row>
    <row r="7" spans="1:4" ht="60.75" customHeight="1" x14ac:dyDescent="0.25">
      <c r="A7" s="24">
        <v>4</v>
      </c>
      <c r="B7" s="101" t="s">
        <v>324</v>
      </c>
      <c r="C7" s="24" t="s">
        <v>76</v>
      </c>
      <c r="D7" s="82">
        <v>100</v>
      </c>
    </row>
    <row r="8" spans="1:4" ht="60.75" customHeight="1" x14ac:dyDescent="0.25">
      <c r="A8" s="24">
        <v>5</v>
      </c>
      <c r="B8" s="101" t="s">
        <v>325</v>
      </c>
      <c r="C8" s="24" t="s">
        <v>76</v>
      </c>
      <c r="D8" s="82">
        <v>100</v>
      </c>
    </row>
    <row r="9" spans="1:4" ht="27" customHeight="1" x14ac:dyDescent="0.25">
      <c r="A9" s="24">
        <v>6</v>
      </c>
      <c r="B9" s="101" t="s">
        <v>383</v>
      </c>
      <c r="C9" s="24" t="s">
        <v>321</v>
      </c>
      <c r="D9" s="82" t="s">
        <v>326</v>
      </c>
    </row>
    <row r="10" spans="1:4" x14ac:dyDescent="0.25">
      <c r="A10" s="68"/>
      <c r="B10" s="69"/>
      <c r="C10" s="69"/>
      <c r="D10" s="105"/>
    </row>
    <row r="11" spans="1:4" ht="15" customHeight="1" x14ac:dyDescent="0.25">
      <c r="A11" s="70"/>
      <c r="B11" s="237" t="s">
        <v>327</v>
      </c>
      <c r="C11" s="237"/>
      <c r="D11" s="238"/>
    </row>
    <row r="12" spans="1:4" x14ac:dyDescent="0.25">
      <c r="A12" s="71"/>
      <c r="B12" s="240"/>
      <c r="C12" s="240"/>
      <c r="D12" s="241"/>
    </row>
    <row r="20" spans="2:2" x14ac:dyDescent="0.25">
      <c r="B20" s="250"/>
    </row>
    <row r="21" spans="2:2" x14ac:dyDescent="0.25">
      <c r="B21" s="250"/>
    </row>
  </sheetData>
  <mergeCells count="4">
    <mergeCell ref="B11:D12"/>
    <mergeCell ref="B20:B21"/>
    <mergeCell ref="A1:D1"/>
    <mergeCell ref="A2:D2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39"/>
  <sheetViews>
    <sheetView tabSelected="1" view="pageBreakPreview" topLeftCell="A109" zoomScaleNormal="100" zoomScaleSheetLayoutView="100" workbookViewId="0">
      <selection activeCell="B44" sqref="B44:B47"/>
    </sheetView>
  </sheetViews>
  <sheetFormatPr baseColWidth="10" defaultRowHeight="15" x14ac:dyDescent="0.25"/>
  <cols>
    <col min="1" max="1" width="50.85546875" customWidth="1"/>
    <col min="2" max="2" width="17.140625" customWidth="1"/>
    <col min="3" max="3" width="18.140625" style="38" customWidth="1"/>
  </cols>
  <sheetData>
    <row r="1" spans="1:3" ht="19.5" customHeight="1" x14ac:dyDescent="0.25">
      <c r="A1" s="141" t="s">
        <v>340</v>
      </c>
      <c r="B1" s="251"/>
      <c r="C1" s="252"/>
    </row>
    <row r="2" spans="1:3" ht="19.5" customHeight="1" thickBot="1" x14ac:dyDescent="0.3">
      <c r="A2" s="253" t="s">
        <v>28</v>
      </c>
      <c r="B2" s="254"/>
      <c r="C2" s="255"/>
    </row>
    <row r="3" spans="1:3" ht="15.75" thickBot="1" x14ac:dyDescent="0.3">
      <c r="A3" s="256" t="s">
        <v>170</v>
      </c>
      <c r="B3" s="257"/>
      <c r="C3" s="258"/>
    </row>
    <row r="4" spans="1:3" ht="19.5" customHeight="1" thickBot="1" x14ac:dyDescent="0.3">
      <c r="A4" s="89" t="s">
        <v>376</v>
      </c>
      <c r="B4" s="90" t="s">
        <v>64</v>
      </c>
      <c r="C4" s="91" t="s">
        <v>65</v>
      </c>
    </row>
    <row r="5" spans="1:3" ht="18.75" customHeight="1" x14ac:dyDescent="0.25">
      <c r="A5" s="52" t="s">
        <v>66</v>
      </c>
      <c r="B5" s="57" t="s">
        <v>67</v>
      </c>
      <c r="C5" s="88">
        <v>912.9</v>
      </c>
    </row>
    <row r="6" spans="1:3" ht="18.75" customHeight="1" x14ac:dyDescent="0.25">
      <c r="A6" s="34" t="s">
        <v>68</v>
      </c>
      <c r="B6" s="33" t="s">
        <v>67</v>
      </c>
      <c r="C6" s="41">
        <v>168.3</v>
      </c>
    </row>
    <row r="7" spans="1:3" ht="18.75" customHeight="1" x14ac:dyDescent="0.25">
      <c r="A7" s="34" t="s">
        <v>345</v>
      </c>
      <c r="B7" s="35" t="s">
        <v>69</v>
      </c>
      <c r="C7" s="41">
        <v>2866.2</v>
      </c>
    </row>
    <row r="8" spans="1:3" ht="18.75" customHeight="1" x14ac:dyDescent="0.25">
      <c r="A8" s="34" t="s">
        <v>346</v>
      </c>
      <c r="B8" s="35" t="s">
        <v>69</v>
      </c>
      <c r="C8" s="41">
        <v>443.7</v>
      </c>
    </row>
    <row r="9" spans="1:3" ht="18.75" customHeight="1" x14ac:dyDescent="0.25">
      <c r="A9" s="34" t="s">
        <v>70</v>
      </c>
      <c r="B9" s="35" t="s">
        <v>69</v>
      </c>
      <c r="C9" s="41">
        <v>2130</v>
      </c>
    </row>
    <row r="10" spans="1:3" ht="18.75" customHeight="1" x14ac:dyDescent="0.25">
      <c r="A10" s="34" t="s">
        <v>71</v>
      </c>
      <c r="B10" s="35" t="s">
        <v>72</v>
      </c>
      <c r="C10" s="41">
        <v>400</v>
      </c>
    </row>
    <row r="11" spans="1:3" ht="18.75" customHeight="1" x14ac:dyDescent="0.25">
      <c r="A11" s="34" t="s">
        <v>73</v>
      </c>
      <c r="B11" s="35" t="s">
        <v>74</v>
      </c>
      <c r="C11" s="41">
        <v>4000</v>
      </c>
    </row>
    <row r="12" spans="1:3" ht="18.75" customHeight="1" x14ac:dyDescent="0.25">
      <c r="A12" s="34" t="s">
        <v>75</v>
      </c>
      <c r="B12" s="33" t="s">
        <v>76</v>
      </c>
      <c r="C12" s="41">
        <v>1046</v>
      </c>
    </row>
    <row r="13" spans="1:3" ht="18.75" customHeight="1" x14ac:dyDescent="0.25">
      <c r="A13" s="34" t="s">
        <v>77</v>
      </c>
      <c r="B13" s="33" t="s">
        <v>69</v>
      </c>
      <c r="C13" s="41">
        <v>1350</v>
      </c>
    </row>
    <row r="14" spans="1:3" ht="18.75" customHeight="1" x14ac:dyDescent="0.25">
      <c r="A14" s="34" t="s">
        <v>78</v>
      </c>
      <c r="B14" s="33" t="s">
        <v>67</v>
      </c>
      <c r="C14" s="41">
        <v>1147.5</v>
      </c>
    </row>
    <row r="15" spans="1:3" ht="18.75" customHeight="1" x14ac:dyDescent="0.25">
      <c r="A15" s="34" t="s">
        <v>75</v>
      </c>
      <c r="B15" s="35" t="s">
        <v>67</v>
      </c>
      <c r="C15" s="41">
        <v>1046</v>
      </c>
    </row>
    <row r="16" spans="1:3" ht="18.75" customHeight="1" x14ac:dyDescent="0.25">
      <c r="A16" s="34" t="s">
        <v>393</v>
      </c>
      <c r="B16" s="35" t="s">
        <v>74</v>
      </c>
      <c r="C16" s="41">
        <v>13770</v>
      </c>
    </row>
    <row r="17" spans="1:3" ht="18.75" customHeight="1" x14ac:dyDescent="0.25">
      <c r="A17" s="34" t="s">
        <v>79</v>
      </c>
      <c r="B17" s="35" t="s">
        <v>74</v>
      </c>
      <c r="C17" s="41">
        <v>10000</v>
      </c>
    </row>
    <row r="18" spans="1:3" ht="18.75" customHeight="1" x14ac:dyDescent="0.25">
      <c r="A18" s="34" t="s">
        <v>80</v>
      </c>
      <c r="B18" s="35" t="s">
        <v>74</v>
      </c>
      <c r="C18" s="41">
        <v>35700</v>
      </c>
    </row>
    <row r="19" spans="1:3" ht="18.75" customHeight="1" x14ac:dyDescent="0.25">
      <c r="A19" s="34" t="s">
        <v>81</v>
      </c>
      <c r="B19" s="33" t="s">
        <v>74</v>
      </c>
      <c r="C19" s="41">
        <v>149159.70000000001</v>
      </c>
    </row>
    <row r="20" spans="1:3" ht="18.75" customHeight="1" x14ac:dyDescent="0.25">
      <c r="A20" s="34" t="s">
        <v>344</v>
      </c>
      <c r="B20" s="33" t="s">
        <v>69</v>
      </c>
      <c r="C20" s="41">
        <v>225000</v>
      </c>
    </row>
    <row r="21" spans="1:3" ht="18.75" customHeight="1" x14ac:dyDescent="0.25">
      <c r="A21" s="34" t="s">
        <v>78</v>
      </c>
      <c r="B21" s="33" t="s">
        <v>67</v>
      </c>
      <c r="C21" s="41">
        <v>1147.5</v>
      </c>
    </row>
    <row r="22" spans="1:3" ht="18.75" customHeight="1" x14ac:dyDescent="0.25">
      <c r="A22" s="34" t="s">
        <v>82</v>
      </c>
      <c r="B22" s="33" t="s">
        <v>74</v>
      </c>
      <c r="C22" s="41">
        <v>1147.5</v>
      </c>
    </row>
    <row r="23" spans="1:3" ht="18.75" customHeight="1" x14ac:dyDescent="0.25">
      <c r="A23" s="34" t="s">
        <v>83</v>
      </c>
      <c r="B23" s="33" t="s">
        <v>74</v>
      </c>
      <c r="C23" s="41">
        <v>75500</v>
      </c>
    </row>
    <row r="24" spans="1:3" ht="18.75" customHeight="1" x14ac:dyDescent="0.25">
      <c r="A24" s="34" t="s">
        <v>394</v>
      </c>
      <c r="B24" s="33" t="s">
        <v>74</v>
      </c>
      <c r="C24" s="41">
        <v>2335.8000000000002</v>
      </c>
    </row>
    <row r="25" spans="1:3" ht="18.75" customHeight="1" x14ac:dyDescent="0.25">
      <c r="A25" s="34" t="s">
        <v>84</v>
      </c>
      <c r="B25" s="33" t="s">
        <v>74</v>
      </c>
      <c r="C25" s="41">
        <v>2652</v>
      </c>
    </row>
    <row r="26" spans="1:3" ht="18.75" customHeight="1" x14ac:dyDescent="0.25">
      <c r="A26" s="34" t="s">
        <v>85</v>
      </c>
      <c r="B26" s="33" t="s">
        <v>67</v>
      </c>
      <c r="C26" s="41">
        <v>250</v>
      </c>
    </row>
    <row r="27" spans="1:3" ht="18.75" customHeight="1" x14ac:dyDescent="0.25">
      <c r="A27" s="34" t="s">
        <v>86</v>
      </c>
      <c r="B27" s="33" t="s">
        <v>67</v>
      </c>
      <c r="C27" s="41">
        <v>285.60000000000002</v>
      </c>
    </row>
    <row r="28" spans="1:3" ht="18.75" customHeight="1" x14ac:dyDescent="0.25">
      <c r="A28" s="34" t="s">
        <v>347</v>
      </c>
      <c r="B28" s="33" t="s">
        <v>67</v>
      </c>
      <c r="C28" s="41">
        <v>326.39999999999998</v>
      </c>
    </row>
    <row r="29" spans="1:3" ht="18.75" customHeight="1" x14ac:dyDescent="0.25">
      <c r="A29" s="34" t="s">
        <v>66</v>
      </c>
      <c r="B29" s="33" t="s">
        <v>67</v>
      </c>
      <c r="C29" s="41">
        <v>1150</v>
      </c>
    </row>
    <row r="30" spans="1:3" ht="18.75" customHeight="1" x14ac:dyDescent="0.25">
      <c r="A30" s="34" t="s">
        <v>78</v>
      </c>
      <c r="B30" s="33" t="s">
        <v>67</v>
      </c>
      <c r="C30" s="41">
        <v>1530</v>
      </c>
    </row>
    <row r="31" spans="1:3" ht="18.75" customHeight="1" x14ac:dyDescent="0.25">
      <c r="A31" s="34" t="s">
        <v>346</v>
      </c>
      <c r="B31" s="33" t="s">
        <v>69</v>
      </c>
      <c r="C31" s="41">
        <v>510</v>
      </c>
    </row>
    <row r="32" spans="1:3" ht="18.75" customHeight="1" x14ac:dyDescent="0.25">
      <c r="A32" s="34" t="s">
        <v>87</v>
      </c>
      <c r="B32" s="33" t="s">
        <v>67</v>
      </c>
      <c r="C32" s="41">
        <v>1907.4</v>
      </c>
    </row>
    <row r="33" spans="1:3" ht="18.75" customHeight="1" x14ac:dyDescent="0.25">
      <c r="A33" s="32" t="s">
        <v>348</v>
      </c>
      <c r="B33" s="33" t="s">
        <v>74</v>
      </c>
      <c r="C33" s="41">
        <v>634358.4</v>
      </c>
    </row>
    <row r="34" spans="1:3" ht="18.75" customHeight="1" x14ac:dyDescent="0.25">
      <c r="A34" s="34" t="s">
        <v>88</v>
      </c>
      <c r="B34" s="33" t="s">
        <v>69</v>
      </c>
      <c r="C34" s="41">
        <v>4400</v>
      </c>
    </row>
    <row r="35" spans="1:3" ht="18.75" customHeight="1" x14ac:dyDescent="0.25">
      <c r="A35" s="34" t="s">
        <v>399</v>
      </c>
      <c r="B35" s="33" t="s">
        <v>74</v>
      </c>
      <c r="C35" s="41">
        <v>550000</v>
      </c>
    </row>
    <row r="36" spans="1:3" ht="18.75" customHeight="1" x14ac:dyDescent="0.25">
      <c r="A36" s="34" t="s">
        <v>89</v>
      </c>
      <c r="B36" s="33" t="s">
        <v>74</v>
      </c>
      <c r="C36" s="41">
        <v>51627.3</v>
      </c>
    </row>
    <row r="37" spans="1:3" ht="18.75" customHeight="1" x14ac:dyDescent="0.25">
      <c r="A37" s="34" t="s">
        <v>90</v>
      </c>
      <c r="B37" s="33" t="s">
        <v>74</v>
      </c>
      <c r="C37" s="41">
        <v>66544.800000000003</v>
      </c>
    </row>
    <row r="38" spans="1:3" ht="18.75" customHeight="1" x14ac:dyDescent="0.25">
      <c r="A38" s="34" t="s">
        <v>91</v>
      </c>
      <c r="B38" s="33" t="s">
        <v>92</v>
      </c>
      <c r="C38" s="41">
        <v>5737.5</v>
      </c>
    </row>
    <row r="39" spans="1:3" ht="18.75" customHeight="1" x14ac:dyDescent="0.25">
      <c r="A39" s="32" t="s">
        <v>88</v>
      </c>
      <c r="B39" s="86" t="s">
        <v>69</v>
      </c>
      <c r="C39" s="41">
        <v>3712.8</v>
      </c>
    </row>
    <row r="40" spans="1:3" ht="18.75" customHeight="1" x14ac:dyDescent="0.25">
      <c r="A40" s="34" t="s">
        <v>81</v>
      </c>
      <c r="B40" s="86" t="s">
        <v>74</v>
      </c>
      <c r="C40" s="41">
        <v>1760000</v>
      </c>
    </row>
    <row r="41" spans="1:3" ht="18.75" customHeight="1" x14ac:dyDescent="0.25">
      <c r="A41" s="34" t="s">
        <v>393</v>
      </c>
      <c r="B41" s="33" t="s">
        <v>74</v>
      </c>
      <c r="C41" s="41">
        <v>25000</v>
      </c>
    </row>
    <row r="42" spans="1:3" ht="18.75" customHeight="1" x14ac:dyDescent="0.25">
      <c r="A42" s="34" t="s">
        <v>93</v>
      </c>
      <c r="B42" s="33" t="s">
        <v>67</v>
      </c>
      <c r="C42" s="41">
        <v>1591.2</v>
      </c>
    </row>
    <row r="43" spans="1:3" ht="18.75" customHeight="1" x14ac:dyDescent="0.25">
      <c r="A43" s="34" t="s">
        <v>90</v>
      </c>
      <c r="B43" s="33" t="s">
        <v>74</v>
      </c>
      <c r="C43" s="41">
        <v>68800</v>
      </c>
    </row>
    <row r="44" spans="1:3" ht="18.75" customHeight="1" x14ac:dyDescent="0.25">
      <c r="A44" s="34" t="s">
        <v>82</v>
      </c>
      <c r="B44" s="33" t="s">
        <v>74</v>
      </c>
      <c r="C44" s="41">
        <v>10608</v>
      </c>
    </row>
    <row r="45" spans="1:3" ht="18.75" customHeight="1" x14ac:dyDescent="0.25">
      <c r="A45" s="34" t="s">
        <v>68</v>
      </c>
      <c r="B45" s="33" t="s">
        <v>67</v>
      </c>
      <c r="C45" s="41">
        <v>295.8</v>
      </c>
    </row>
    <row r="46" spans="1:3" ht="18.75" customHeight="1" x14ac:dyDescent="0.25">
      <c r="A46" s="34" t="s">
        <v>94</v>
      </c>
      <c r="B46" s="33" t="s">
        <v>67</v>
      </c>
      <c r="C46" s="41">
        <v>3396.6</v>
      </c>
    </row>
    <row r="47" spans="1:3" ht="18.75" customHeight="1" x14ac:dyDescent="0.25">
      <c r="A47" s="34" t="s">
        <v>95</v>
      </c>
      <c r="B47" s="33" t="s">
        <v>67</v>
      </c>
      <c r="C47" s="41">
        <v>1484.1</v>
      </c>
    </row>
    <row r="48" spans="1:3" ht="18.75" customHeight="1" x14ac:dyDescent="0.25">
      <c r="A48" s="34" t="s">
        <v>349</v>
      </c>
      <c r="B48" s="33" t="s">
        <v>67</v>
      </c>
      <c r="C48" s="41">
        <v>2121.6</v>
      </c>
    </row>
    <row r="49" spans="1:3" ht="18.75" customHeight="1" x14ac:dyDescent="0.25">
      <c r="A49" s="34" t="s">
        <v>96</v>
      </c>
      <c r="B49" s="33" t="s">
        <v>67</v>
      </c>
      <c r="C49" s="41">
        <v>1652.4</v>
      </c>
    </row>
    <row r="50" spans="1:3" ht="18.75" customHeight="1" x14ac:dyDescent="0.25">
      <c r="A50" s="34" t="s">
        <v>97</v>
      </c>
      <c r="B50" s="33" t="s">
        <v>67</v>
      </c>
      <c r="C50" s="41">
        <v>1101.5999999999999</v>
      </c>
    </row>
    <row r="51" spans="1:3" ht="18.75" customHeight="1" x14ac:dyDescent="0.25">
      <c r="A51" s="34" t="s">
        <v>349</v>
      </c>
      <c r="B51" s="33" t="s">
        <v>67</v>
      </c>
      <c r="C51" s="41">
        <v>1326</v>
      </c>
    </row>
    <row r="52" spans="1:3" ht="18.75" customHeight="1" x14ac:dyDescent="0.25">
      <c r="A52" s="32" t="s">
        <v>98</v>
      </c>
      <c r="B52" s="33" t="s">
        <v>67</v>
      </c>
      <c r="C52" s="41">
        <v>2060.4</v>
      </c>
    </row>
    <row r="53" spans="1:3" ht="18.75" customHeight="1" x14ac:dyDescent="0.25">
      <c r="A53" s="34" t="s">
        <v>99</v>
      </c>
      <c r="B53" s="33" t="s">
        <v>67</v>
      </c>
      <c r="C53" s="41">
        <v>3182.4</v>
      </c>
    </row>
    <row r="54" spans="1:3" ht="18.75" customHeight="1" x14ac:dyDescent="0.25">
      <c r="A54" s="34" t="s">
        <v>392</v>
      </c>
      <c r="B54" s="33" t="s">
        <v>74</v>
      </c>
      <c r="C54" s="41">
        <v>7650</v>
      </c>
    </row>
    <row r="55" spans="1:3" ht="29.25" customHeight="1" x14ac:dyDescent="0.25">
      <c r="A55" s="34" t="s">
        <v>100</v>
      </c>
      <c r="B55" s="33" t="s">
        <v>67</v>
      </c>
      <c r="C55" s="41">
        <v>800</v>
      </c>
    </row>
    <row r="56" spans="1:3" ht="18.75" customHeight="1" x14ac:dyDescent="0.25">
      <c r="A56" s="34" t="s">
        <v>101</v>
      </c>
      <c r="B56" s="33" t="s">
        <v>67</v>
      </c>
      <c r="C56" s="41">
        <v>560</v>
      </c>
    </row>
    <row r="57" spans="1:3" ht="30" customHeight="1" x14ac:dyDescent="0.25">
      <c r="A57" s="34" t="s">
        <v>102</v>
      </c>
      <c r="B57" s="33" t="s">
        <v>67</v>
      </c>
      <c r="C57" s="41">
        <v>450</v>
      </c>
    </row>
    <row r="58" spans="1:3" ht="18.75" customHeight="1" x14ac:dyDescent="0.25">
      <c r="A58" s="34" t="s">
        <v>103</v>
      </c>
      <c r="B58" s="33" t="s">
        <v>67</v>
      </c>
      <c r="C58" s="41">
        <v>560</v>
      </c>
    </row>
    <row r="59" spans="1:3" ht="18.75" customHeight="1" x14ac:dyDescent="0.25">
      <c r="A59" s="34" t="s">
        <v>390</v>
      </c>
      <c r="B59" s="35" t="s">
        <v>74</v>
      </c>
      <c r="C59" s="41">
        <v>600000</v>
      </c>
    </row>
    <row r="60" spans="1:3" ht="18.75" customHeight="1" x14ac:dyDescent="0.25">
      <c r="A60" s="34" t="s">
        <v>391</v>
      </c>
      <c r="B60" s="35" t="s">
        <v>74</v>
      </c>
      <c r="C60" s="41">
        <v>310000</v>
      </c>
    </row>
    <row r="61" spans="1:3" ht="18.75" customHeight="1" x14ac:dyDescent="0.25">
      <c r="A61" s="34" t="s">
        <v>104</v>
      </c>
      <c r="B61" s="35" t="s">
        <v>74</v>
      </c>
      <c r="C61" s="41">
        <v>110323.2</v>
      </c>
    </row>
    <row r="62" spans="1:3" ht="18.75" customHeight="1" x14ac:dyDescent="0.25">
      <c r="A62" s="34" t="s">
        <v>105</v>
      </c>
      <c r="B62" s="33" t="s">
        <v>67</v>
      </c>
      <c r="C62" s="41">
        <v>1500</v>
      </c>
    </row>
    <row r="63" spans="1:3" ht="18.75" customHeight="1" x14ac:dyDescent="0.25">
      <c r="A63" s="34" t="s">
        <v>350</v>
      </c>
      <c r="B63" s="33" t="s">
        <v>74</v>
      </c>
      <c r="C63" s="41">
        <v>150000</v>
      </c>
    </row>
    <row r="64" spans="1:3" ht="18.75" customHeight="1" x14ac:dyDescent="0.25">
      <c r="A64" s="34" t="s">
        <v>351</v>
      </c>
      <c r="B64" s="33" t="s">
        <v>74</v>
      </c>
      <c r="C64" s="41">
        <v>15000</v>
      </c>
    </row>
    <row r="65" spans="1:3" ht="18.75" customHeight="1" x14ac:dyDescent="0.25">
      <c r="A65" s="34" t="s">
        <v>106</v>
      </c>
      <c r="B65" s="33" t="s">
        <v>74</v>
      </c>
      <c r="C65" s="41">
        <v>205000</v>
      </c>
    </row>
    <row r="66" spans="1:3" ht="27" customHeight="1" x14ac:dyDescent="0.25">
      <c r="A66" s="34" t="s">
        <v>352</v>
      </c>
      <c r="B66" s="33" t="s">
        <v>67</v>
      </c>
      <c r="C66" s="41">
        <v>550.79999999999995</v>
      </c>
    </row>
    <row r="67" spans="1:3" ht="18.75" customHeight="1" x14ac:dyDescent="0.25">
      <c r="A67" s="32" t="s">
        <v>389</v>
      </c>
      <c r="B67" s="33" t="s">
        <v>69</v>
      </c>
      <c r="C67" s="41">
        <v>257</v>
      </c>
    </row>
    <row r="68" spans="1:3" ht="18.75" customHeight="1" x14ac:dyDescent="0.25">
      <c r="A68" s="34" t="s">
        <v>107</v>
      </c>
      <c r="B68" s="33" t="s">
        <v>69</v>
      </c>
      <c r="C68" s="41">
        <v>187</v>
      </c>
    </row>
    <row r="69" spans="1:3" ht="18.75" customHeight="1" x14ac:dyDescent="0.25">
      <c r="A69" s="34" t="s">
        <v>108</v>
      </c>
      <c r="B69" s="35" t="s">
        <v>74</v>
      </c>
      <c r="C69" s="41">
        <v>242709</v>
      </c>
    </row>
    <row r="70" spans="1:3" ht="18.75" customHeight="1" x14ac:dyDescent="0.25">
      <c r="A70" s="34" t="s">
        <v>388</v>
      </c>
      <c r="B70" s="35" t="s">
        <v>74</v>
      </c>
      <c r="C70" s="41">
        <v>9200</v>
      </c>
    </row>
    <row r="71" spans="1:3" ht="18.75" customHeight="1" x14ac:dyDescent="0.25">
      <c r="A71" s="34" t="s">
        <v>109</v>
      </c>
      <c r="B71" s="33" t="s">
        <v>74</v>
      </c>
      <c r="C71" s="41">
        <v>2650</v>
      </c>
    </row>
    <row r="72" spans="1:3" ht="18.75" customHeight="1" x14ac:dyDescent="0.25">
      <c r="A72" s="34" t="s">
        <v>110</v>
      </c>
      <c r="B72" s="33" t="s">
        <v>74</v>
      </c>
      <c r="C72" s="41">
        <v>1150</v>
      </c>
    </row>
    <row r="73" spans="1:3" ht="18.75" customHeight="1" x14ac:dyDescent="0.25">
      <c r="A73" s="34" t="s">
        <v>111</v>
      </c>
      <c r="B73" s="33" t="s">
        <v>74</v>
      </c>
      <c r="C73" s="41">
        <v>145000</v>
      </c>
    </row>
    <row r="74" spans="1:3" ht="18.75" customHeight="1" x14ac:dyDescent="0.25">
      <c r="A74" s="34" t="s">
        <v>112</v>
      </c>
      <c r="B74" s="33" t="s">
        <v>113</v>
      </c>
      <c r="C74" s="41">
        <v>725000</v>
      </c>
    </row>
    <row r="75" spans="1:3" ht="18.75" customHeight="1" x14ac:dyDescent="0.25">
      <c r="A75" s="34" t="s">
        <v>114</v>
      </c>
      <c r="B75" s="33" t="s">
        <v>67</v>
      </c>
      <c r="C75" s="41">
        <v>107.1</v>
      </c>
    </row>
    <row r="76" spans="1:3" ht="18.75" customHeight="1" x14ac:dyDescent="0.25">
      <c r="A76" s="34" t="s">
        <v>353</v>
      </c>
      <c r="B76" s="86" t="s">
        <v>67</v>
      </c>
      <c r="C76" s="41">
        <v>1430</v>
      </c>
    </row>
    <row r="77" spans="1:3" ht="18.75" customHeight="1" x14ac:dyDescent="0.25">
      <c r="A77" s="34" t="s">
        <v>115</v>
      </c>
      <c r="B77" s="86" t="s">
        <v>67</v>
      </c>
      <c r="C77" s="41">
        <v>198583.8</v>
      </c>
    </row>
    <row r="78" spans="1:3" ht="18.75" customHeight="1" x14ac:dyDescent="0.25">
      <c r="A78" s="34" t="s">
        <v>354</v>
      </c>
      <c r="B78" s="33" t="s">
        <v>67</v>
      </c>
      <c r="C78" s="41">
        <v>88260.6</v>
      </c>
    </row>
    <row r="79" spans="1:3" ht="18.75" customHeight="1" x14ac:dyDescent="0.25">
      <c r="A79" s="34" t="s">
        <v>116</v>
      </c>
      <c r="B79" s="33" t="s">
        <v>67</v>
      </c>
      <c r="C79" s="41">
        <v>165484.79999999999</v>
      </c>
    </row>
    <row r="80" spans="1:3" ht="18.75" customHeight="1" x14ac:dyDescent="0.25">
      <c r="A80" s="34" t="s">
        <v>387</v>
      </c>
      <c r="B80" s="33" t="s">
        <v>67</v>
      </c>
      <c r="C80" s="41">
        <v>5500</v>
      </c>
    </row>
    <row r="81" spans="1:3" ht="30.75" customHeight="1" x14ac:dyDescent="0.25">
      <c r="A81" s="34" t="s">
        <v>355</v>
      </c>
      <c r="B81" s="33" t="s">
        <v>74</v>
      </c>
      <c r="C81" s="41">
        <v>79432.5</v>
      </c>
    </row>
    <row r="82" spans="1:3" ht="18.75" customHeight="1" x14ac:dyDescent="0.25">
      <c r="A82" s="34" t="s">
        <v>117</v>
      </c>
      <c r="B82" s="33" t="s">
        <v>67</v>
      </c>
      <c r="C82" s="41">
        <v>5500</v>
      </c>
    </row>
    <row r="83" spans="1:3" ht="18.75" customHeight="1" x14ac:dyDescent="0.25">
      <c r="A83" s="34" t="s">
        <v>118</v>
      </c>
      <c r="B83" s="33" t="s">
        <v>69</v>
      </c>
      <c r="C83" s="41">
        <v>315</v>
      </c>
    </row>
    <row r="84" spans="1:3" ht="18.75" customHeight="1" x14ac:dyDescent="0.25">
      <c r="A84" s="34" t="s">
        <v>119</v>
      </c>
      <c r="B84" s="33" t="s">
        <v>113</v>
      </c>
      <c r="C84" s="41">
        <v>3000000</v>
      </c>
    </row>
    <row r="85" spans="1:3" ht="18.75" customHeight="1" x14ac:dyDescent="0.25">
      <c r="A85" s="34" t="s">
        <v>120</v>
      </c>
      <c r="B85" s="33" t="s">
        <v>74</v>
      </c>
      <c r="C85" s="41">
        <v>17000</v>
      </c>
    </row>
    <row r="86" spans="1:3" ht="18.75" customHeight="1" x14ac:dyDescent="0.25">
      <c r="A86" s="34" t="s">
        <v>356</v>
      </c>
      <c r="B86" s="35" t="s">
        <v>74</v>
      </c>
      <c r="C86" s="41">
        <v>16549.5</v>
      </c>
    </row>
    <row r="87" spans="1:3" ht="18.75" customHeight="1" x14ac:dyDescent="0.25">
      <c r="A87" s="34" t="s">
        <v>121</v>
      </c>
      <c r="B87" s="33" t="s">
        <v>67</v>
      </c>
      <c r="C87" s="41">
        <v>107.1</v>
      </c>
    </row>
    <row r="88" spans="1:3" ht="18.75" customHeight="1" x14ac:dyDescent="0.25">
      <c r="A88" s="34" t="s">
        <v>357</v>
      </c>
      <c r="B88" s="33" t="s">
        <v>74</v>
      </c>
      <c r="C88" s="41">
        <v>1378</v>
      </c>
    </row>
    <row r="89" spans="1:3" ht="18.75" customHeight="1" x14ac:dyDescent="0.25">
      <c r="A89" s="34" t="s">
        <v>358</v>
      </c>
      <c r="B89" s="33" t="s">
        <v>74</v>
      </c>
      <c r="C89" s="41">
        <v>318100</v>
      </c>
    </row>
    <row r="90" spans="1:3" ht="18.75" customHeight="1" x14ac:dyDescent="0.25">
      <c r="A90" s="34" t="s">
        <v>122</v>
      </c>
      <c r="B90" s="33" t="s">
        <v>69</v>
      </c>
      <c r="C90" s="41">
        <v>147.9</v>
      </c>
    </row>
    <row r="91" spans="1:3" ht="18.75" customHeight="1" x14ac:dyDescent="0.25">
      <c r="A91" s="34" t="s">
        <v>359</v>
      </c>
      <c r="B91" s="33" t="s">
        <v>74</v>
      </c>
      <c r="C91" s="41">
        <v>6900</v>
      </c>
    </row>
    <row r="92" spans="1:3" ht="18.75" customHeight="1" x14ac:dyDescent="0.25">
      <c r="A92" s="34" t="s">
        <v>123</v>
      </c>
      <c r="B92" s="33" t="s">
        <v>67</v>
      </c>
      <c r="C92" s="41">
        <v>5500</v>
      </c>
    </row>
    <row r="93" spans="1:3" ht="18.75" customHeight="1" x14ac:dyDescent="0.25">
      <c r="A93" s="34" t="s">
        <v>124</v>
      </c>
      <c r="B93" s="33" t="s">
        <v>67</v>
      </c>
      <c r="C93" s="41">
        <v>500</v>
      </c>
    </row>
    <row r="94" spans="1:3" ht="18.75" customHeight="1" x14ac:dyDescent="0.25">
      <c r="A94" s="32" t="s">
        <v>360</v>
      </c>
      <c r="B94" s="33" t="s">
        <v>67</v>
      </c>
      <c r="C94" s="41">
        <v>950</v>
      </c>
    </row>
    <row r="95" spans="1:3" ht="18.75" customHeight="1" x14ac:dyDescent="0.25">
      <c r="A95" s="34" t="s">
        <v>361</v>
      </c>
      <c r="B95" s="33" t="s">
        <v>67</v>
      </c>
      <c r="C95" s="41">
        <v>450</v>
      </c>
    </row>
    <row r="96" spans="1:3" ht="18.75" customHeight="1" x14ac:dyDescent="0.25">
      <c r="A96" s="34" t="s">
        <v>125</v>
      </c>
      <c r="B96" s="33" t="s">
        <v>67</v>
      </c>
      <c r="C96" s="41">
        <v>1146</v>
      </c>
    </row>
    <row r="97" spans="1:3" ht="18.75" customHeight="1" x14ac:dyDescent="0.25">
      <c r="A97" s="34" t="s">
        <v>126</v>
      </c>
      <c r="B97" s="33" t="s">
        <v>74</v>
      </c>
      <c r="C97" s="41">
        <v>14500</v>
      </c>
    </row>
    <row r="98" spans="1:3" ht="18.75" customHeight="1" x14ac:dyDescent="0.25">
      <c r="A98" s="34" t="s">
        <v>127</v>
      </c>
      <c r="B98" s="33" t="s">
        <v>128</v>
      </c>
      <c r="C98" s="41">
        <v>5518.2</v>
      </c>
    </row>
    <row r="99" spans="1:3" ht="18.75" customHeight="1" x14ac:dyDescent="0.25">
      <c r="A99" s="34" t="s">
        <v>400</v>
      </c>
      <c r="B99" s="33" t="s">
        <v>67</v>
      </c>
      <c r="C99" s="41">
        <v>5950</v>
      </c>
    </row>
    <row r="100" spans="1:3" ht="18.75" customHeight="1" x14ac:dyDescent="0.25">
      <c r="A100" s="34" t="s">
        <v>401</v>
      </c>
      <c r="B100" s="33" t="s">
        <v>129</v>
      </c>
      <c r="C100" s="41">
        <v>3200</v>
      </c>
    </row>
    <row r="101" spans="1:3" ht="18.75" customHeight="1" x14ac:dyDescent="0.25">
      <c r="A101" s="34" t="s">
        <v>130</v>
      </c>
      <c r="B101" s="33" t="s">
        <v>67</v>
      </c>
      <c r="C101" s="41">
        <v>168.3</v>
      </c>
    </row>
    <row r="102" spans="1:3" ht="18.75" customHeight="1" x14ac:dyDescent="0.25">
      <c r="A102" s="34" t="s">
        <v>367</v>
      </c>
      <c r="B102" s="33" t="s">
        <v>67</v>
      </c>
      <c r="C102" s="41">
        <v>2208.3000000000002</v>
      </c>
    </row>
    <row r="103" spans="1:3" ht="18.75" customHeight="1" x14ac:dyDescent="0.25">
      <c r="A103" s="34" t="s">
        <v>368</v>
      </c>
      <c r="B103" s="33" t="s">
        <v>67</v>
      </c>
      <c r="C103" s="41">
        <v>2208.3000000000002</v>
      </c>
    </row>
    <row r="104" spans="1:3" ht="18.75" customHeight="1" x14ac:dyDescent="0.25">
      <c r="A104" s="34" t="s">
        <v>369</v>
      </c>
      <c r="B104" s="33" t="s">
        <v>67</v>
      </c>
      <c r="C104" s="41">
        <v>1876.8</v>
      </c>
    </row>
    <row r="105" spans="1:3" ht="18.75" customHeight="1" x14ac:dyDescent="0.25">
      <c r="A105" s="34" t="s">
        <v>131</v>
      </c>
      <c r="B105" s="33" t="s">
        <v>67</v>
      </c>
      <c r="C105" s="41">
        <v>912.9</v>
      </c>
    </row>
    <row r="106" spans="1:3" ht="26.25" customHeight="1" x14ac:dyDescent="0.25">
      <c r="A106" s="34" t="s">
        <v>362</v>
      </c>
      <c r="B106" s="33" t="s">
        <v>67</v>
      </c>
      <c r="C106" s="41">
        <v>708.9</v>
      </c>
    </row>
    <row r="107" spans="1:3" ht="30" customHeight="1" x14ac:dyDescent="0.25">
      <c r="A107" s="34" t="s">
        <v>363</v>
      </c>
      <c r="B107" s="33" t="s">
        <v>67</v>
      </c>
      <c r="C107" s="41">
        <v>1060.8</v>
      </c>
    </row>
    <row r="108" spans="1:3" ht="32.25" customHeight="1" x14ac:dyDescent="0.25">
      <c r="A108" s="34" t="s">
        <v>364</v>
      </c>
      <c r="B108" s="86" t="s">
        <v>67</v>
      </c>
      <c r="C108" s="41">
        <v>1412.7</v>
      </c>
    </row>
    <row r="109" spans="1:3" ht="35.25" customHeight="1" x14ac:dyDescent="0.25">
      <c r="A109" s="34" t="s">
        <v>365</v>
      </c>
      <c r="B109" s="86" t="s">
        <v>67</v>
      </c>
      <c r="C109" s="41">
        <v>1759.5</v>
      </c>
    </row>
    <row r="110" spans="1:3" ht="29.25" customHeight="1" x14ac:dyDescent="0.25">
      <c r="A110" s="34" t="s">
        <v>366</v>
      </c>
      <c r="B110" s="33" t="s">
        <v>67</v>
      </c>
      <c r="C110" s="41">
        <v>351.9</v>
      </c>
    </row>
    <row r="111" spans="1:3" ht="18.75" customHeight="1" x14ac:dyDescent="0.25">
      <c r="A111" s="32" t="s">
        <v>386</v>
      </c>
      <c r="B111" s="33" t="s">
        <v>113</v>
      </c>
      <c r="C111" s="41">
        <v>3600000</v>
      </c>
    </row>
    <row r="112" spans="1:3" ht="18.75" customHeight="1" x14ac:dyDescent="0.25">
      <c r="A112" s="34" t="s">
        <v>132</v>
      </c>
      <c r="B112" s="33" t="s">
        <v>64</v>
      </c>
      <c r="C112" s="41">
        <v>3000000</v>
      </c>
    </row>
    <row r="113" spans="1:3" ht="18.75" customHeight="1" x14ac:dyDescent="0.25">
      <c r="A113" s="34" t="s">
        <v>402</v>
      </c>
      <c r="B113" s="33" t="s">
        <v>67</v>
      </c>
      <c r="C113" s="41">
        <v>4500</v>
      </c>
    </row>
    <row r="114" spans="1:3" ht="18.75" customHeight="1" x14ac:dyDescent="0.25">
      <c r="A114" s="34" t="s">
        <v>133</v>
      </c>
      <c r="B114" s="33" t="s">
        <v>74</v>
      </c>
      <c r="C114" s="41">
        <v>130000</v>
      </c>
    </row>
    <row r="115" spans="1:3" ht="18.75" customHeight="1" x14ac:dyDescent="0.25">
      <c r="A115" s="34" t="s">
        <v>134</v>
      </c>
      <c r="B115" s="33" t="s">
        <v>67</v>
      </c>
      <c r="C115" s="41">
        <v>700</v>
      </c>
    </row>
    <row r="116" spans="1:3" ht="18.75" customHeight="1" x14ac:dyDescent="0.25">
      <c r="A116" s="34" t="s">
        <v>135</v>
      </c>
      <c r="B116" s="33" t="s">
        <v>69</v>
      </c>
      <c r="C116" s="41">
        <v>3000</v>
      </c>
    </row>
    <row r="117" spans="1:3" ht="62.25" customHeight="1" x14ac:dyDescent="0.25">
      <c r="A117" s="34" t="s">
        <v>136</v>
      </c>
      <c r="B117" s="33" t="s">
        <v>74</v>
      </c>
      <c r="C117" s="41">
        <v>2000000</v>
      </c>
    </row>
    <row r="118" spans="1:3" ht="18.75" customHeight="1" x14ac:dyDescent="0.25">
      <c r="A118" s="34" t="s">
        <v>137</v>
      </c>
      <c r="B118" s="33" t="s">
        <v>67</v>
      </c>
      <c r="C118" s="41">
        <v>402.9</v>
      </c>
    </row>
    <row r="119" spans="1:3" ht="18.75" customHeight="1" x14ac:dyDescent="0.25">
      <c r="A119" s="34" t="s">
        <v>138</v>
      </c>
      <c r="B119" s="33" t="s">
        <v>92</v>
      </c>
      <c r="C119" s="41">
        <v>5300</v>
      </c>
    </row>
    <row r="120" spans="1:3" ht="18.75" customHeight="1" x14ac:dyDescent="0.25">
      <c r="A120" s="34" t="s">
        <v>370</v>
      </c>
      <c r="B120" s="33" t="s">
        <v>92</v>
      </c>
      <c r="C120" s="41">
        <v>2600</v>
      </c>
    </row>
    <row r="121" spans="1:3" ht="18.75" customHeight="1" x14ac:dyDescent="0.25">
      <c r="A121" s="34" t="s">
        <v>139</v>
      </c>
      <c r="B121" s="35" t="s">
        <v>69</v>
      </c>
      <c r="C121" s="41">
        <v>285.60000000000002</v>
      </c>
    </row>
    <row r="122" spans="1:3" ht="18.75" customHeight="1" x14ac:dyDescent="0.25">
      <c r="A122" s="34" t="s">
        <v>140</v>
      </c>
      <c r="B122" s="35" t="s">
        <v>69</v>
      </c>
      <c r="C122" s="41">
        <v>285.60000000000002</v>
      </c>
    </row>
    <row r="123" spans="1:3" ht="18.75" customHeight="1" x14ac:dyDescent="0.25">
      <c r="A123" s="34" t="s">
        <v>371</v>
      </c>
      <c r="B123" s="35" t="s">
        <v>74</v>
      </c>
      <c r="C123" s="41">
        <v>475000</v>
      </c>
    </row>
    <row r="124" spans="1:3" ht="18.75" customHeight="1" x14ac:dyDescent="0.25">
      <c r="A124" s="34" t="s">
        <v>372</v>
      </c>
      <c r="B124" s="33" t="s">
        <v>74</v>
      </c>
      <c r="C124" s="41">
        <v>83000</v>
      </c>
    </row>
    <row r="125" spans="1:3" ht="18.75" customHeight="1" x14ac:dyDescent="0.25">
      <c r="A125" s="34" t="s">
        <v>373</v>
      </c>
      <c r="B125" s="33" t="s">
        <v>74</v>
      </c>
      <c r="C125" s="41">
        <v>21500</v>
      </c>
    </row>
    <row r="126" spans="1:3" ht="18.75" customHeight="1" x14ac:dyDescent="0.25">
      <c r="A126" s="34" t="s">
        <v>141</v>
      </c>
      <c r="B126" s="33" t="s">
        <v>92</v>
      </c>
      <c r="C126" s="41">
        <v>4700</v>
      </c>
    </row>
    <row r="127" spans="1:3" ht="18.75" customHeight="1" x14ac:dyDescent="0.25">
      <c r="A127" s="34" t="s">
        <v>142</v>
      </c>
      <c r="B127" s="35" t="s">
        <v>92</v>
      </c>
      <c r="C127" s="41">
        <v>1500</v>
      </c>
    </row>
    <row r="128" spans="1:3" ht="18.75" customHeight="1" x14ac:dyDescent="0.25">
      <c r="A128" s="34" t="s">
        <v>374</v>
      </c>
      <c r="B128" s="35" t="s">
        <v>143</v>
      </c>
      <c r="C128" s="41">
        <v>9</v>
      </c>
    </row>
    <row r="129" spans="1:3" ht="18.75" customHeight="1" x14ac:dyDescent="0.25">
      <c r="A129" s="34" t="s">
        <v>144</v>
      </c>
      <c r="B129" s="35" t="s">
        <v>74</v>
      </c>
      <c r="C129" s="41">
        <v>4840</v>
      </c>
    </row>
    <row r="130" spans="1:3" ht="18.75" customHeight="1" x14ac:dyDescent="0.25">
      <c r="A130" s="34" t="s">
        <v>375</v>
      </c>
      <c r="B130" s="35" t="s">
        <v>67</v>
      </c>
      <c r="C130" s="41">
        <v>400</v>
      </c>
    </row>
    <row r="131" spans="1:3" ht="18.75" customHeight="1" x14ac:dyDescent="0.25">
      <c r="A131" s="34" t="s">
        <v>145</v>
      </c>
      <c r="B131" s="35" t="s">
        <v>74</v>
      </c>
      <c r="C131" s="41" t="s">
        <v>146</v>
      </c>
    </row>
    <row r="132" spans="1:3" ht="18.75" customHeight="1" x14ac:dyDescent="0.25">
      <c r="A132" s="34" t="s">
        <v>147</v>
      </c>
      <c r="B132" s="35" t="s">
        <v>74</v>
      </c>
      <c r="C132" s="41">
        <v>25000</v>
      </c>
    </row>
    <row r="133" spans="1:3" ht="18.75" customHeight="1" x14ac:dyDescent="0.25">
      <c r="A133" s="34" t="s">
        <v>148</v>
      </c>
      <c r="B133" s="35" t="s">
        <v>74</v>
      </c>
      <c r="C133" s="41">
        <v>35000</v>
      </c>
    </row>
    <row r="134" spans="1:3" ht="18.75" customHeight="1" x14ac:dyDescent="0.25">
      <c r="A134" s="34" t="s">
        <v>149</v>
      </c>
      <c r="B134" s="35" t="s">
        <v>74</v>
      </c>
      <c r="C134" s="41">
        <v>50000</v>
      </c>
    </row>
    <row r="135" spans="1:3" ht="18.75" customHeight="1" x14ac:dyDescent="0.25">
      <c r="A135" s="34" t="s">
        <v>150</v>
      </c>
      <c r="B135" s="35" t="s">
        <v>74</v>
      </c>
      <c r="C135" s="41">
        <v>115000</v>
      </c>
    </row>
    <row r="136" spans="1:3" ht="18.75" customHeight="1" x14ac:dyDescent="0.25">
      <c r="A136" s="34" t="s">
        <v>151</v>
      </c>
      <c r="B136" s="35" t="s">
        <v>74</v>
      </c>
      <c r="C136" s="41">
        <v>700000</v>
      </c>
    </row>
    <row r="137" spans="1:3" ht="18.75" customHeight="1" x14ac:dyDescent="0.25">
      <c r="A137" s="34" t="s">
        <v>152</v>
      </c>
      <c r="B137" s="35" t="s">
        <v>74</v>
      </c>
      <c r="C137" s="41">
        <v>317000</v>
      </c>
    </row>
    <row r="138" spans="1:3" ht="58.5" customHeight="1" x14ac:dyDescent="0.25">
      <c r="A138" s="34" t="s">
        <v>153</v>
      </c>
      <c r="B138" s="35" t="s">
        <v>67</v>
      </c>
      <c r="C138" s="42" t="s">
        <v>385</v>
      </c>
    </row>
    <row r="139" spans="1:3" ht="60.75" customHeight="1" x14ac:dyDescent="0.3">
      <c r="A139" s="34" t="s">
        <v>154</v>
      </c>
      <c r="B139" s="35" t="s">
        <v>67</v>
      </c>
      <c r="C139" s="106" t="s">
        <v>384</v>
      </c>
    </row>
  </sheetData>
  <mergeCells count="3">
    <mergeCell ref="A1:C1"/>
    <mergeCell ref="A2:C2"/>
    <mergeCell ref="A3:C3"/>
  </mergeCells>
  <pageMargins left="0.7" right="0.7" top="0.75" bottom="0.75" header="0.3" footer="0.3"/>
  <pageSetup scale="96" orientation="portrait" r:id="rId1"/>
  <rowBreaks count="1" manualBreakCount="1">
    <brk id="108" max="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14</vt:i4>
      </vt:variant>
    </vt:vector>
  </HeadingPairs>
  <TitlesOfParts>
    <vt:vector size="27" baseType="lpstr">
      <vt:lpstr>Zona H.</vt:lpstr>
      <vt:lpstr>Corredor Comercial</vt:lpstr>
      <vt:lpstr>Construcción</vt:lpstr>
      <vt:lpstr>Obras en proceso</vt:lpstr>
      <vt:lpstr>Predios Grandes</vt:lpstr>
      <vt:lpstr>Rústico Privada</vt:lpstr>
      <vt:lpstr>Rústico Ejidal</vt:lpstr>
      <vt:lpstr>Minas</vt:lpstr>
      <vt:lpstr>Inst. Especiales</vt:lpstr>
      <vt:lpstr>Antenas</vt:lpstr>
      <vt:lpstr>Anuncios</vt:lpstr>
      <vt:lpstr>Ross</vt:lpstr>
      <vt:lpstr>Edo. Conservación</vt:lpstr>
      <vt:lpstr>Antenas!Área_de_impresión</vt:lpstr>
      <vt:lpstr>Anuncios!Área_de_impresión</vt:lpstr>
      <vt:lpstr>Construcción!Área_de_impresión</vt:lpstr>
      <vt:lpstr>'Corredor Comercial'!Área_de_impresión</vt:lpstr>
      <vt:lpstr>'Edo. Conservación'!Área_de_impresión</vt:lpstr>
      <vt:lpstr>'Inst. Especiales'!Área_de_impresión</vt:lpstr>
      <vt:lpstr>Minas!Área_de_impresión</vt:lpstr>
      <vt:lpstr>'Obras en proceso'!Área_de_impresión</vt:lpstr>
      <vt:lpstr>'Predios Grandes'!Área_de_impresión</vt:lpstr>
      <vt:lpstr>Ross!Área_de_impresión</vt:lpstr>
      <vt:lpstr>'Rústico Ejidal'!Área_de_impresión</vt:lpstr>
      <vt:lpstr>'Rústico Privada'!Área_de_impresión</vt:lpstr>
      <vt:lpstr>'Zona H.'!Área_de_impresión</vt:lpstr>
      <vt:lpstr>'Zona H.'!OLE_LINK1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Valois Loya</dc:creator>
  <cp:lastModifiedBy>Flor Maria Gonzalez Ramos</cp:lastModifiedBy>
  <cp:lastPrinted>2022-12-19T19:01:30Z</cp:lastPrinted>
  <dcterms:created xsi:type="dcterms:W3CDTF">2022-12-05T21:54:57Z</dcterms:created>
  <dcterms:modified xsi:type="dcterms:W3CDTF">2022-12-19T19:03:46Z</dcterms:modified>
</cp:coreProperties>
</file>