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650" tabRatio="835"/>
  </bookViews>
  <sheets>
    <sheet name="HOMOGÉNEAS" sheetId="1" r:id="rId1"/>
    <sheet name="CORREDORES" sheetId="4" r:id="rId2"/>
    <sheet name="COMUNIDADES" sheetId="16" r:id="rId3"/>
    <sheet name="CONSTRUCCIÓN" sheetId="14" r:id="rId4"/>
    <sheet name="TERRENOS SUELO SUBURBANO" sheetId="12" r:id="rId5"/>
    <sheet name="DÉMERITO" sheetId="3" r:id="rId6"/>
    <sheet name="RÚSTICO PRIVADO" sheetId="17" r:id="rId7"/>
    <sheet name="RÚSTICO EJIDAL" sheetId="18" r:id="rId8"/>
    <sheet name="ROSS" sheetId="21" r:id="rId9"/>
    <sheet name="CONSERVACIÓN" sheetId="22" r:id="rId10"/>
  </sheets>
  <definedNames>
    <definedName name="_xlnm.Print_Area" localSheetId="2">COMUNIDADES!$A$1:$C$25</definedName>
    <definedName name="_xlnm.Print_Area" localSheetId="3">CONSTRUCCIÓN!$A$1:$H$101</definedName>
    <definedName name="_xlnm.Print_Area" localSheetId="1">CORREDORES!$A$2:$H$23</definedName>
    <definedName name="_xlnm.Print_Area" localSheetId="5">DÉMERITO!$A$1:$H$36</definedName>
    <definedName name="_xlnm.Print_Area" localSheetId="0">HOMOGÉNEAS!$A$1:$G$35</definedName>
    <definedName name="_xlnm.Print_Area" localSheetId="4">'TERRENOS SUELO SUBURBANO'!$A$1:$H$9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22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I5"/>
  <c r="H5"/>
  <c r="G5"/>
  <c r="F5"/>
  <c r="E5"/>
  <c r="D5"/>
  <c r="C5"/>
</calcChain>
</file>

<file path=xl/sharedStrings.xml><?xml version="1.0" encoding="utf-8"?>
<sst xmlns="http://schemas.openxmlformats.org/spreadsheetml/2006/main" count="597" uniqueCount="201">
  <si>
    <t>CATASTRAL</t>
  </si>
  <si>
    <t>VALORES UNITARIOS DE CORREDOR COMERCIAL</t>
  </si>
  <si>
    <t>MANZANAS</t>
  </si>
  <si>
    <t xml:space="preserve">DE </t>
  </si>
  <si>
    <t>A</t>
  </si>
  <si>
    <t>VALOR UNITARIO ($/M2)</t>
  </si>
  <si>
    <t>Constante</t>
  </si>
  <si>
    <t>Clase</t>
  </si>
  <si>
    <t>Nivel</t>
  </si>
  <si>
    <t>Clave de Valuación</t>
  </si>
  <si>
    <t xml:space="preserve">HABITACIONAL </t>
  </si>
  <si>
    <t>MEDIO</t>
  </si>
  <si>
    <t>BUENO</t>
  </si>
  <si>
    <t xml:space="preserve">LUJO </t>
  </si>
  <si>
    <t xml:space="preserve">COMERCIAL </t>
  </si>
  <si>
    <t>MEDIANO</t>
  </si>
  <si>
    <t>INDUSTRIAL</t>
  </si>
  <si>
    <t>LIGERO</t>
  </si>
  <si>
    <t>FACTOR DE TERRENO</t>
  </si>
  <si>
    <t>MAYORES A LA DEL LOTE TIPO Y CON REFERENCIA DE VALOR AL DE LA ZONA CORRESPONDIENTE.</t>
  </si>
  <si>
    <t xml:space="preserve"> SUPERFICIE DESDE (M2)</t>
  </si>
  <si>
    <t>HASTA  SUPERFICIE DE (M2)</t>
  </si>
  <si>
    <t>EN POBLACIONES CERCANAS Y DIFERENTES A LA CABECERA MUNICIPAL.</t>
  </si>
  <si>
    <t>VALORES UNITARIOS DE TERRENO PARA SUELO SUBURBANO</t>
  </si>
  <si>
    <t>CLASE</t>
  </si>
  <si>
    <t>VALOR INICIAL</t>
  </si>
  <si>
    <t>FACTOR</t>
  </si>
  <si>
    <t>ZONA  SUBURBANA</t>
  </si>
  <si>
    <t>No. 1</t>
  </si>
  <si>
    <t>No. 2</t>
  </si>
  <si>
    <t>Uso</t>
  </si>
  <si>
    <t>PARA CONSTRUCCIONES ($/M2)</t>
  </si>
  <si>
    <t>"A"</t>
  </si>
  <si>
    <t>"B"</t>
  </si>
  <si>
    <t>"C"</t>
  </si>
  <si>
    <t>MEDIO COCHERA</t>
  </si>
  <si>
    <t>BUENO COCHERA</t>
  </si>
  <si>
    <t>LUJO COCHERA</t>
  </si>
  <si>
    <t xml:space="preserve">SUPER LUJO </t>
  </si>
  <si>
    <t>BODEGA</t>
  </si>
  <si>
    <t>ALBERCA</t>
  </si>
  <si>
    <t>BARANDAL</t>
  </si>
  <si>
    <t>BARDA</t>
  </si>
  <si>
    <t>COCINA INTEGRAL</t>
  </si>
  <si>
    <t>ELEVADOR (PIEZA)</t>
  </si>
  <si>
    <t>ESTACIONAMIENTO (PAVIMENTO ASFALTO)</t>
  </si>
  <si>
    <t>ESTACIONAMIENTO (PAVIMENTO CONCRETO)</t>
  </si>
  <si>
    <t>RAMPAS</t>
  </si>
  <si>
    <t>SISTEMA CONTRA INCENDIO (UNIDAD)</t>
  </si>
  <si>
    <t>TANQUE ALMACENAMIENTO (PIEZA)</t>
  </si>
  <si>
    <t>TANQUE ESTACIONARIO (PIEZA)</t>
  </si>
  <si>
    <t>PILAS</t>
  </si>
  <si>
    <t xml:space="preserve"> COLONIAS, LOCALIDAD</t>
  </si>
  <si>
    <t xml:space="preserve">INSTALACIONES ESPECIALES </t>
  </si>
  <si>
    <t>MEDIA</t>
  </si>
  <si>
    <t>Centro</t>
  </si>
  <si>
    <t>Loma Jaqueña</t>
  </si>
  <si>
    <t>Las Colonias</t>
  </si>
  <si>
    <t>CORREDOR AVENIDA CENTENARIO</t>
  </si>
  <si>
    <t>COMUNIDAD</t>
  </si>
  <si>
    <t>SANTA ROSA</t>
  </si>
  <si>
    <t>LA BOQUILLA</t>
  </si>
  <si>
    <t>SANTA ANA</t>
  </si>
  <si>
    <t>EL RANCHITO</t>
  </si>
  <si>
    <t>RANCHO PALACIO</t>
  </si>
  <si>
    <t>PALOMAS</t>
  </si>
  <si>
    <t>LA NORIA</t>
  </si>
  <si>
    <t>SAN MIGUEL</t>
  </si>
  <si>
    <t>RANCHO DE PEÑA</t>
  </si>
  <si>
    <t>LA TAPIA</t>
  </si>
  <si>
    <t>EL LUGO</t>
  </si>
  <si>
    <t>EL TERRERO</t>
  </si>
  <si>
    <t>PERALES</t>
  </si>
  <si>
    <t>GRANILLAS</t>
  </si>
  <si>
    <t>RANCHO PIÑONES</t>
  </si>
  <si>
    <t>LAJAS</t>
  </si>
  <si>
    <t>TEMPORALES DE PEÑA</t>
  </si>
  <si>
    <t>Calidad</t>
  </si>
  <si>
    <t>Tipo de Propiedad</t>
  </si>
  <si>
    <t>Factor</t>
  </si>
  <si>
    <t>Riego por Gravedad</t>
  </si>
  <si>
    <t>Privada</t>
  </si>
  <si>
    <t>Riego por Bombeo</t>
  </si>
  <si>
    <t>Temporal</t>
  </si>
  <si>
    <t>Pastal</t>
  </si>
  <si>
    <t>Forestal</t>
  </si>
  <si>
    <t>Ejidal</t>
  </si>
  <si>
    <t>ZONAS URBANAS HOMOGÉNEAS DE VALOR</t>
  </si>
  <si>
    <t>La Estación</t>
  </si>
  <si>
    <t>CORREDOR ALAMEDA-CONSTITUCIÓN</t>
  </si>
  <si>
    <t>C. BENITO JUÁREZ</t>
  </si>
  <si>
    <t>Tipología</t>
  </si>
  <si>
    <t>VALORES UNITARIOS DE REPOSICIÓN NUEVO</t>
  </si>
  <si>
    <t>ECONÓMICO</t>
  </si>
  <si>
    <t>ECONÓMICO COCHERA</t>
  </si>
  <si>
    <t>ECONÓMICA</t>
  </si>
  <si>
    <t>ALJIBE</t>
  </si>
  <si>
    <t>CIRCUITO CERRADO (POR CÁMARA)</t>
  </si>
  <si>
    <t>CORTINA METÁLICA</t>
  </si>
  <si>
    <t>ENCEMENTADOS  (PATIOS, PASILLOS, ETC.)</t>
  </si>
  <si>
    <t>HIDRONEUMÁTICO</t>
  </si>
  <si>
    <t>JACUZZI (PIEZA)</t>
  </si>
  <si>
    <t>PORTÓN ELÉCTRICO</t>
  </si>
  <si>
    <t>SUBESTACIÓN (POR CUCHILLA)</t>
  </si>
  <si>
    <t>CLASIFICACIÓN</t>
  </si>
  <si>
    <t>FACTOR DE DEMÉRITO PARA TERRENOS CON SUPERFICIE QUE EXCEDE DEL LOTE TIPO</t>
  </si>
  <si>
    <t xml:space="preserve">FACTOR DE DEMÉRITO PARA TERRENOS INMERSOS EN LA MANCHA URBANA, CON SUPERFICIES </t>
  </si>
  <si>
    <t>MAYORES A LA DEL LOTE TIPO Y CON USO DE SUELO AGRÍCOLA.</t>
  </si>
  <si>
    <t>PARA SUELO RÚSTICO ($/HA)</t>
  </si>
  <si>
    <t>Clasificación</t>
  </si>
  <si>
    <t>VALORES UNITARIOS POR HECTÁREA</t>
  </si>
  <si>
    <t>Frutales en Formación</t>
  </si>
  <si>
    <t>Frutales en Producción</t>
  </si>
  <si>
    <t>EDAD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</si>
  <si>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</si>
  <si>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</si>
  <si>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</si>
  <si>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</si>
  <si>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</si>
  <si>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</si>
  <si>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</si>
  <si>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</si>
  <si>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</si>
  <si>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</si>
  <si>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</si>
  <si>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En Desecho</t>
  </si>
  <si>
    <t>C. INDEPENDENCIA</t>
  </si>
  <si>
    <t>C. AUXILIARES</t>
  </si>
  <si>
    <t>VALLE DORADO</t>
  </si>
  <si>
    <t>LAGO DE JACALES</t>
  </si>
  <si>
    <t>La Frontera</t>
  </si>
  <si>
    <t>Ojo de Agua</t>
  </si>
  <si>
    <t>Lomas del Santuario</t>
  </si>
  <si>
    <t>MUNICIPIO DE SANTA ISABEL</t>
  </si>
  <si>
    <t>NÚMERO DE MANZANA</t>
  </si>
  <si>
    <t>EL ÁLAMO</t>
  </si>
  <si>
    <t>C. LIBRE CUAUHTÉMOC</t>
  </si>
  <si>
    <t>La Otra Banda del Río</t>
  </si>
  <si>
    <t xml:space="preserve"> POPULAR</t>
  </si>
  <si>
    <t xml:space="preserve"> POPULAR COCHERA</t>
  </si>
  <si>
    <t xml:space="preserve"> POPULAR TEJABÁN</t>
  </si>
  <si>
    <t>ECONÓMICO TEJABÁN</t>
  </si>
  <si>
    <t>MEDIO TEJABÁN</t>
  </si>
  <si>
    <t>BUENO TEJABÁN</t>
  </si>
  <si>
    <t>LUJO TEJABÁN</t>
  </si>
  <si>
    <t xml:space="preserve">MUNICIPIO DE SANTA ISABEL </t>
  </si>
  <si>
    <t>-</t>
  </si>
  <si>
    <t>Valor Unitario ($/HA)</t>
  </si>
  <si>
    <t>Valor Unitario  ($/HA)</t>
  </si>
  <si>
    <t>C. VENUSTIANO CARRANZA</t>
  </si>
  <si>
    <t>CALLE 5 DE MAYO</t>
  </si>
  <si>
    <t>AUTOPISTA CHIHUAHUA -CUAUHTÉMOC</t>
  </si>
  <si>
    <t>No Aplica</t>
  </si>
  <si>
    <t xml:space="preserve">        Factor de Depreciación Método: ROSS               </t>
  </si>
  <si>
    <t xml:space="preserve">   TABLAS DE DEPRECIACIÓN MÉTODO DE ROSS</t>
  </si>
  <si>
    <t>de 30 años de edad con una vida útil de 65 años.</t>
  </si>
  <si>
    <t>RANCHO DE ROSAS</t>
  </si>
  <si>
    <t>ZONA HOMOGÉNEA</t>
  </si>
  <si>
    <t>SECTOR CATASTRAL</t>
  </si>
  <si>
    <t>1, 2, 3, 4, 5, 6, 7, 8, 9,</t>
  </si>
  <si>
    <t>10, 11, 12, 13, 14, 15,</t>
  </si>
  <si>
    <t>16, 17, 18, 19, 20,</t>
  </si>
  <si>
    <t>21, 22, 23, 24, 25,</t>
  </si>
  <si>
    <t>26, 27</t>
  </si>
  <si>
    <t>6, 16</t>
  </si>
  <si>
    <t>1, 6, 10, 16, 34</t>
  </si>
  <si>
    <t>1, 2, 3, 4, 5, 6, 7, 8, 9, 10,</t>
  </si>
  <si>
    <t>11, 12, 13,</t>
  </si>
  <si>
    <t>14, 16, 17, 18, 19,</t>
  </si>
  <si>
    <t>20, 21, 22</t>
  </si>
  <si>
    <t>23, 24, 25, 28</t>
  </si>
  <si>
    <t>11, 12, 13, 14, 15, 16, 17,</t>
  </si>
  <si>
    <t>18, 19, 20, 21, 22, 23, 24,</t>
  </si>
  <si>
    <t>25, 26, 27, 28, 29,</t>
  </si>
  <si>
    <t>30, 31, 32, 33, 34, 35, 36,</t>
  </si>
  <si>
    <t>37, 38, 89, 90, 91</t>
  </si>
  <si>
    <t>3, 33, 34</t>
  </si>
  <si>
    <t>4, 5, 6, 7, 8, 9, 10, 11, 12,</t>
  </si>
  <si>
    <t>13, 14, 15, 16, 17, 18,</t>
  </si>
  <si>
    <t>19, 20, 21, 25, 29, 30</t>
  </si>
  <si>
    <t>75, 76, 77, 79, 80, 82, 83</t>
  </si>
  <si>
    <t>85, 90</t>
  </si>
  <si>
    <t>1, 23, 27, 31, 32, 38, 39,</t>
  </si>
  <si>
    <t>40, 41, 42, 44, 45, 47,</t>
  </si>
  <si>
    <t>48, 49, 50, 51, 52, 53, 54,</t>
  </si>
  <si>
    <t>55, 56, 57, 58, 59, 62,</t>
  </si>
  <si>
    <t>63, 64, 66,</t>
  </si>
  <si>
    <t>67, 68, 89, 70, 73, 74, 78, 81</t>
  </si>
  <si>
    <t>1, 2, 3, 4, 5, 6, 7, 8, 15, 16, 24, 27</t>
  </si>
  <si>
    <t>1, 6, 10, 16, 20, 21, 22, 35</t>
  </si>
  <si>
    <t>1, 2, 8, 9, 10, 12, 13, 14, 15, 23, 26</t>
  </si>
  <si>
    <t>3, 9, 10, 11, 20, 23, 24</t>
  </si>
  <si>
    <t>1, 2, 3, 4, 13, 14, 17, 18</t>
  </si>
  <si>
    <t>Valor Unit. ($/M2)</t>
  </si>
  <si>
    <t>VALOR UNIT. ($/M2)</t>
  </si>
  <si>
    <t>MAYORES A LA DEL LOTE TIPO Y CON REFERENCIA DE VALOR AL DE LA ZONA CORRESPONDIENTE,</t>
  </si>
  <si>
    <t>Utilizando la tabla de Ross según las colonias llegando a un tope</t>
  </si>
  <si>
    <t>C. ÁLAMO</t>
  </si>
  <si>
    <t>TABLA DE VALORES PARA EL EJERCICIO FISCAL 2022</t>
  </si>
  <si>
    <t>NO APLICA</t>
  </si>
  <si>
    <t>EJERCICIO FISCAL 2022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</si>
</sst>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00"/>
    <numFmt numFmtId="167" formatCode="#,##0.00\ _€"/>
    <numFmt numFmtId="168" formatCode="0.0000"/>
    <numFmt numFmtId="169" formatCode="#,##0.0;[Red]\-#,##0.0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 applyBorder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32">
    <xf numFmtId="0" fontId="0" fillId="0" borderId="0" xfId="0"/>
    <xf numFmtId="0" fontId="3" fillId="0" borderId="0" xfId="0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4" fontId="6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4" fontId="0" fillId="0" borderId="0" xfId="0" applyNumberFormat="1"/>
    <xf numFmtId="0" fontId="11" fillId="0" borderId="0" xfId="0" applyFont="1"/>
    <xf numFmtId="166" fontId="11" fillId="0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9" fontId="12" fillId="0" borderId="0" xfId="0" applyNumberFormat="1" applyFont="1" applyAlignment="1">
      <alignment vertical="center"/>
    </xf>
    <xf numFmtId="0" fontId="11" fillId="0" borderId="7" xfId="0" applyFont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9" fontId="11" fillId="0" borderId="13" xfId="0" applyNumberFormat="1" applyFont="1" applyBorder="1" applyAlignment="1">
      <alignment horizontal="center" vertical="center"/>
    </xf>
    <xf numFmtId="39" fontId="11" fillId="0" borderId="0" xfId="0" applyNumberFormat="1" applyFont="1" applyBorder="1" applyAlignment="1">
      <alignment horizontal="center" vertical="center"/>
    </xf>
    <xf numFmtId="39" fontId="11" fillId="0" borderId="14" xfId="0" applyNumberFormat="1" applyFont="1" applyBorder="1" applyAlignment="1">
      <alignment horizontal="center" vertical="center"/>
    </xf>
    <xf numFmtId="44" fontId="11" fillId="0" borderId="7" xfId="2" applyFont="1" applyFill="1" applyBorder="1" applyAlignment="1">
      <alignment horizontal="center" vertical="center"/>
    </xf>
    <xf numFmtId="167" fontId="11" fillId="0" borderId="7" xfId="0" applyNumberFormat="1" applyFont="1" applyFill="1" applyBorder="1" applyAlignment="1">
      <alignment horizontal="center" vertical="center"/>
    </xf>
    <xf numFmtId="44" fontId="11" fillId="0" borderId="0" xfId="0" applyNumberFormat="1" applyFont="1" applyAlignment="1">
      <alignment vertical="center"/>
    </xf>
    <xf numFmtId="38" fontId="11" fillId="0" borderId="7" xfId="0" applyNumberFormat="1" applyFont="1" applyFill="1" applyBorder="1" applyAlignment="1">
      <alignment horizontal="center" vertical="center"/>
    </xf>
    <xf numFmtId="44" fontId="11" fillId="0" borderId="1" xfId="2" applyFont="1" applyFill="1" applyBorder="1" applyAlignment="1">
      <alignment horizontal="center" vertical="center"/>
    </xf>
    <xf numFmtId="44" fontId="11" fillId="0" borderId="3" xfId="2" applyFont="1" applyFill="1" applyBorder="1" applyAlignment="1">
      <alignment horizontal="center" vertical="center"/>
    </xf>
    <xf numFmtId="44" fontId="11" fillId="0" borderId="2" xfId="2" applyFont="1" applyFill="1" applyBorder="1" applyAlignment="1">
      <alignment horizontal="center" vertical="center"/>
    </xf>
    <xf numFmtId="38" fontId="12" fillId="0" borderId="7" xfId="0" applyNumberFormat="1" applyFont="1" applyFill="1" applyBorder="1" applyAlignment="1">
      <alignment horizontal="center" vertical="center"/>
    </xf>
    <xf numFmtId="38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38" fontId="11" fillId="0" borderId="3" xfId="0" applyNumberFormat="1" applyFont="1" applyFill="1" applyBorder="1" applyAlignment="1">
      <alignment horizontal="center" vertical="center"/>
    </xf>
    <xf numFmtId="38" fontId="11" fillId="0" borderId="2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horizontal="center"/>
    </xf>
    <xf numFmtId="168" fontId="11" fillId="0" borderId="7" xfId="0" applyNumberFormat="1" applyFont="1" applyBorder="1" applyAlignment="1">
      <alignment horizontal="center"/>
    </xf>
    <xf numFmtId="0" fontId="9" fillId="0" borderId="7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Fill="1" applyBorder="1"/>
    <xf numFmtId="0" fontId="0" fillId="0" borderId="0" xfId="0" applyBorder="1" applyAlignment="1"/>
    <xf numFmtId="0" fontId="5" fillId="0" borderId="7" xfId="0" applyFont="1" applyBorder="1"/>
    <xf numFmtId="0" fontId="3" fillId="0" borderId="7" xfId="0" applyFont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44" fontId="11" fillId="0" borderId="5" xfId="2" applyFont="1" applyFill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/>
    <xf numFmtId="0" fontId="14" fillId="0" borderId="0" xfId="0" applyFont="1" applyBorder="1" applyAlignment="1">
      <alignment vertical="justify" wrapText="1"/>
    </xf>
    <xf numFmtId="0" fontId="11" fillId="0" borderId="0" xfId="0" applyFont="1" applyAlignment="1"/>
    <xf numFmtId="38" fontId="11" fillId="0" borderId="2" xfId="0" applyNumberFormat="1" applyFont="1" applyFill="1" applyBorder="1" applyAlignment="1">
      <alignment horizontal="center"/>
    </xf>
    <xf numFmtId="38" fontId="11" fillId="0" borderId="1" xfId="0" applyNumberFormat="1" applyFont="1" applyFill="1" applyBorder="1" applyAlignment="1">
      <alignment horizontal="center"/>
    </xf>
    <xf numFmtId="44" fontId="11" fillId="0" borderId="1" xfId="1" applyFont="1" applyFill="1" applyBorder="1" applyAlignment="1">
      <alignment horizontal="center" vertical="center"/>
    </xf>
    <xf numFmtId="38" fontId="11" fillId="0" borderId="3" xfId="0" applyNumberFormat="1" applyFont="1" applyFill="1" applyBorder="1" applyAlignment="1">
      <alignment horizontal="center"/>
    </xf>
    <xf numFmtId="38" fontId="11" fillId="0" borderId="5" xfId="0" applyNumberFormat="1" applyFont="1" applyFill="1" applyBorder="1" applyAlignment="1">
      <alignment horizontal="center"/>
    </xf>
    <xf numFmtId="44" fontId="11" fillId="0" borderId="3" xfId="1" applyFont="1" applyFill="1" applyBorder="1" applyAlignment="1">
      <alignment horizontal="center" vertical="center"/>
    </xf>
    <xf numFmtId="38" fontId="11" fillId="0" borderId="6" xfId="0" applyNumberFormat="1" applyFont="1" applyFill="1" applyBorder="1" applyAlignment="1">
      <alignment horizontal="center"/>
    </xf>
    <xf numFmtId="44" fontId="11" fillId="0" borderId="12" xfId="1" applyFont="1" applyFill="1" applyBorder="1" applyAlignment="1">
      <alignment horizontal="center" vertical="center"/>
    </xf>
    <xf numFmtId="38" fontId="11" fillId="0" borderId="4" xfId="0" applyNumberFormat="1" applyFont="1" applyFill="1" applyBorder="1" applyAlignment="1">
      <alignment horizontal="center"/>
    </xf>
    <xf numFmtId="38" fontId="11" fillId="0" borderId="5" xfId="0" applyNumberFormat="1" applyFont="1" applyFill="1" applyBorder="1" applyAlignment="1">
      <alignment horizontal="center" vertical="center"/>
    </xf>
    <xf numFmtId="38" fontId="11" fillId="0" borderId="4" xfId="0" applyNumberFormat="1" applyFont="1" applyFill="1" applyBorder="1" applyAlignment="1">
      <alignment horizontal="center" vertical="center"/>
    </xf>
    <xf numFmtId="44" fontId="11" fillId="0" borderId="2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/>
    </xf>
    <xf numFmtId="168" fontId="12" fillId="0" borderId="7" xfId="0" applyNumberFormat="1" applyFont="1" applyBorder="1" applyAlignment="1">
      <alignment horizontal="centerContinuous"/>
    </xf>
    <xf numFmtId="2" fontId="12" fillId="0" borderId="7" xfId="0" applyNumberFormat="1" applyFont="1" applyBorder="1" applyAlignment="1">
      <alignment horizontal="center" wrapText="1"/>
    </xf>
    <xf numFmtId="165" fontId="12" fillId="0" borderId="7" xfId="0" applyNumberFormat="1" applyFont="1" applyBorder="1" applyAlignment="1">
      <alignment horizontal="center" wrapText="1"/>
    </xf>
    <xf numFmtId="0" fontId="12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168" fontId="11" fillId="0" borderId="7" xfId="0" applyNumberFormat="1" applyFont="1" applyFill="1" applyBorder="1" applyAlignment="1">
      <alignment horizontal="center"/>
    </xf>
    <xf numFmtId="0" fontId="11" fillId="0" borderId="0" xfId="0" applyFont="1" applyFill="1" applyBorder="1"/>
    <xf numFmtId="2" fontId="12" fillId="0" borderId="0" xfId="0" applyNumberFormat="1" applyFont="1" applyFill="1" applyBorder="1" applyAlignment="1">
      <alignment wrapText="1"/>
    </xf>
    <xf numFmtId="165" fontId="12" fillId="0" borderId="0" xfId="0" applyNumberFormat="1" applyFont="1" applyFill="1" applyBorder="1" applyAlignment="1">
      <alignment wrapText="1"/>
    </xf>
    <xf numFmtId="165" fontId="12" fillId="0" borderId="7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44" fontId="11" fillId="0" borderId="5" xfId="1" applyFont="1" applyFill="1" applyBorder="1" applyAlignment="1">
      <alignment horizontal="center" vertical="center"/>
    </xf>
    <xf numFmtId="44" fontId="11" fillId="0" borderId="7" xfId="1" applyFont="1" applyBorder="1" applyAlignment="1">
      <alignment vertical="center"/>
    </xf>
    <xf numFmtId="44" fontId="11" fillId="0" borderId="15" xfId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44" fontId="11" fillId="0" borderId="19" xfId="1" applyFont="1" applyFill="1" applyBorder="1" applyAlignment="1">
      <alignment horizontal="center" vertical="center"/>
    </xf>
    <xf numFmtId="44" fontId="11" fillId="0" borderId="7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44" fontId="11" fillId="0" borderId="7" xfId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38" fontId="12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38" fontId="12" fillId="0" borderId="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167" fontId="12" fillId="0" borderId="7" xfId="0" applyNumberFormat="1" applyFont="1" applyFill="1" applyBorder="1" applyAlignment="1">
      <alignment horizontal="center" vertical="center"/>
    </xf>
    <xf numFmtId="44" fontId="11" fillId="0" borderId="14" xfId="1" applyFont="1" applyBorder="1" applyAlignment="1">
      <alignment vertical="center"/>
    </xf>
    <xf numFmtId="0" fontId="12" fillId="0" borderId="19" xfId="0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7" xfId="0" applyFont="1" applyFill="1" applyBorder="1" applyAlignment="1">
      <alignment horizontal="center" wrapText="1"/>
    </xf>
    <xf numFmtId="44" fontId="11" fillId="0" borderId="7" xfId="1" applyFont="1" applyFill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center" vertical="center"/>
    </xf>
    <xf numFmtId="169" fontId="11" fillId="0" borderId="2" xfId="0" applyNumberFormat="1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/>
    </xf>
    <xf numFmtId="169" fontId="11" fillId="0" borderId="3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66" fontId="11" fillId="0" borderId="7" xfId="0" applyNumberFormat="1" applyFont="1" applyFill="1" applyBorder="1" applyAlignment="1">
      <alignment horizontal="center" vertical="center"/>
    </xf>
    <xf numFmtId="44" fontId="11" fillId="0" borderId="19" xfId="1" applyFont="1" applyBorder="1" applyAlignment="1">
      <alignment horizontal="center" vertical="center"/>
    </xf>
    <xf numFmtId="44" fontId="11" fillId="0" borderId="18" xfId="1" applyFont="1" applyBorder="1" applyAlignment="1">
      <alignment horizontal="center" vertical="center"/>
    </xf>
    <xf numFmtId="44" fontId="11" fillId="0" borderId="4" xfId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1" fillId="0" borderId="19" xfId="1" applyFont="1" applyFill="1" applyBorder="1" applyAlignment="1">
      <alignment horizontal="center" vertical="center"/>
    </xf>
    <xf numFmtId="44" fontId="11" fillId="0" borderId="18" xfId="1" applyFont="1" applyFill="1" applyBorder="1" applyAlignment="1">
      <alignment horizontal="center" vertical="center"/>
    </xf>
    <xf numFmtId="44" fontId="11" fillId="0" borderId="4" xfId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3" borderId="4" xfId="0" applyFont="1" applyFill="1" applyBorder="1" applyAlignment="1">
      <alignment horizontal="center" vertical="top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44" fontId="11" fillId="0" borderId="22" xfId="1" applyFont="1" applyBorder="1" applyAlignment="1">
      <alignment horizontal="center" vertical="center"/>
    </xf>
    <xf numFmtId="44" fontId="11" fillId="0" borderId="23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3" borderId="11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center" vertical="top"/>
    </xf>
    <xf numFmtId="0" fontId="12" fillId="3" borderId="12" xfId="0" applyFont="1" applyFill="1" applyBorder="1" applyAlignment="1">
      <alignment horizontal="center" vertical="top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textRotation="90"/>
    </xf>
    <xf numFmtId="0" fontId="12" fillId="0" borderId="7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22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38" fontId="12" fillId="0" borderId="4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8" fontId="11" fillId="0" borderId="22" xfId="0" applyNumberFormat="1" applyFont="1" applyFill="1" applyBorder="1" applyAlignment="1">
      <alignment horizontal="left" vertical="center"/>
    </xf>
    <xf numFmtId="38" fontId="11" fillId="0" borderId="24" xfId="0" applyNumberFormat="1" applyFont="1" applyFill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2" fillId="3" borderId="6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43" fontId="11" fillId="0" borderId="26" xfId="0" applyNumberFormat="1" applyFont="1" applyBorder="1" applyAlignment="1">
      <alignment horizontal="center" vertical="center" wrapText="1"/>
    </xf>
    <xf numFmtId="43" fontId="11" fillId="0" borderId="27" xfId="0" applyNumberFormat="1" applyFont="1" applyBorder="1" applyAlignment="1">
      <alignment horizontal="center" vertical="center" wrapText="1"/>
    </xf>
    <xf numFmtId="43" fontId="11" fillId="0" borderId="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39" fontId="11" fillId="0" borderId="21" xfId="0" applyNumberFormat="1" applyFont="1" applyBorder="1" applyAlignment="1">
      <alignment horizontal="center" vertical="center"/>
    </xf>
    <xf numFmtId="39" fontId="11" fillId="0" borderId="28" xfId="0" applyNumberFormat="1" applyFont="1" applyBorder="1" applyAlignment="1">
      <alignment horizontal="center" vertical="center"/>
    </xf>
    <xf numFmtId="39" fontId="11" fillId="0" borderId="25" xfId="0" applyNumberFormat="1" applyFont="1" applyBorder="1" applyAlignment="1">
      <alignment horizontal="center" vertical="center"/>
    </xf>
    <xf numFmtId="39" fontId="11" fillId="0" borderId="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9" fontId="11" fillId="0" borderId="26" xfId="0" applyNumberFormat="1" applyFont="1" applyBorder="1" applyAlignment="1">
      <alignment horizontal="center" vertical="center"/>
    </xf>
    <xf numFmtId="39" fontId="11" fillId="0" borderId="27" xfId="0" applyNumberFormat="1" applyFont="1" applyBorder="1" applyAlignment="1">
      <alignment horizontal="center" vertical="center"/>
    </xf>
    <xf numFmtId="39" fontId="11" fillId="0" borderId="29" xfId="0" applyNumberFormat="1" applyFont="1" applyBorder="1" applyAlignment="1">
      <alignment horizontal="center" vertical="center"/>
    </xf>
    <xf numFmtId="39" fontId="11" fillId="0" borderId="30" xfId="0" applyNumberFormat="1" applyFont="1" applyBorder="1" applyAlignment="1">
      <alignment horizontal="center" vertical="center"/>
    </xf>
    <xf numFmtId="39" fontId="11" fillId="0" borderId="31" xfId="0" applyNumberFormat="1" applyFont="1" applyBorder="1" applyAlignment="1">
      <alignment horizontal="center" vertical="center"/>
    </xf>
    <xf numFmtId="39" fontId="11" fillId="0" borderId="32" xfId="0" applyNumberFormat="1" applyFont="1" applyBorder="1" applyAlignment="1">
      <alignment horizontal="center" vertical="center"/>
    </xf>
    <xf numFmtId="39" fontId="11" fillId="0" borderId="33" xfId="0" applyNumberFormat="1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39" fontId="11" fillId="0" borderId="34" xfId="0" applyNumberFormat="1" applyFont="1" applyBorder="1" applyAlignment="1">
      <alignment horizontal="center" vertical="center"/>
    </xf>
    <xf numFmtId="39" fontId="11" fillId="0" borderId="35" xfId="0" applyNumberFormat="1" applyFont="1" applyBorder="1" applyAlignment="1">
      <alignment horizontal="center" vertical="center"/>
    </xf>
    <xf numFmtId="39" fontId="11" fillId="0" borderId="36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39" fontId="11" fillId="0" borderId="5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2" fontId="11" fillId="0" borderId="25" xfId="0" applyNumberFormat="1" applyFont="1" applyFill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9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9" fontId="11" fillId="0" borderId="1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" fontId="11" fillId="0" borderId="39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" fontId="11" fillId="0" borderId="46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4" fontId="11" fillId="0" borderId="49" xfId="0" applyNumberFormat="1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39" fontId="11" fillId="0" borderId="39" xfId="0" applyNumberFormat="1" applyFont="1" applyBorder="1" applyAlignment="1">
      <alignment horizontal="center" vertical="center"/>
    </xf>
    <xf numFmtId="39" fontId="11" fillId="0" borderId="40" xfId="0" applyNumberFormat="1" applyFont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 textRotation="90"/>
    </xf>
    <xf numFmtId="0" fontId="12" fillId="0" borderId="3" xfId="0" applyFont="1" applyFill="1" applyBorder="1" applyAlignment="1">
      <alignment horizontal="center" vertical="center" textRotation="90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 textRotation="90"/>
    </xf>
    <xf numFmtId="0" fontId="12" fillId="0" borderId="22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7" xfId="0" applyFont="1" applyFill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workbookViewId="0">
      <selection activeCell="A3" sqref="A3:G3"/>
    </sheetView>
  </sheetViews>
  <sheetFormatPr baseColWidth="10" defaultColWidth="15" defaultRowHeight="13.5"/>
  <cols>
    <col min="1" max="2" width="15" style="14" customWidth="1"/>
    <col min="3" max="3" width="23.5703125" style="14" customWidth="1"/>
    <col min="4" max="6" width="9.7109375" style="14" customWidth="1"/>
    <col min="7" max="7" width="15.5703125" style="14" customWidth="1"/>
    <col min="8" max="16384" width="15" style="14"/>
  </cols>
  <sheetData>
    <row r="1" spans="1:7" ht="21.75" customHeight="1">
      <c r="A1" s="151" t="s">
        <v>133</v>
      </c>
      <c r="B1" s="151"/>
      <c r="C1" s="151"/>
      <c r="D1" s="151"/>
      <c r="E1" s="151"/>
      <c r="F1" s="151"/>
      <c r="G1" s="151"/>
    </row>
    <row r="2" spans="1:7" ht="15" customHeight="1">
      <c r="A2" s="152" t="s">
        <v>198</v>
      </c>
      <c r="B2" s="152"/>
      <c r="C2" s="152"/>
      <c r="D2" s="152"/>
      <c r="E2" s="152"/>
      <c r="F2" s="152"/>
      <c r="G2" s="152"/>
    </row>
    <row r="3" spans="1:7" ht="26.25" customHeight="1">
      <c r="A3" s="153" t="s">
        <v>87</v>
      </c>
      <c r="B3" s="153"/>
      <c r="C3" s="153"/>
      <c r="D3" s="153"/>
      <c r="E3" s="153"/>
      <c r="F3" s="153"/>
      <c r="G3" s="153"/>
    </row>
    <row r="4" spans="1:7" ht="21" customHeight="1">
      <c r="A4" s="155" t="s">
        <v>157</v>
      </c>
      <c r="B4" s="155" t="s">
        <v>158</v>
      </c>
      <c r="C4" s="154" t="s">
        <v>134</v>
      </c>
      <c r="D4" s="153" t="s">
        <v>52</v>
      </c>
      <c r="E4" s="153"/>
      <c r="F4" s="153"/>
      <c r="G4" s="154" t="s">
        <v>5</v>
      </c>
    </row>
    <row r="5" spans="1:7" ht="20.25" customHeight="1">
      <c r="A5" s="155"/>
      <c r="B5" s="155" t="s">
        <v>0</v>
      </c>
      <c r="C5" s="154"/>
      <c r="D5" s="153"/>
      <c r="E5" s="153"/>
      <c r="F5" s="153"/>
      <c r="G5" s="154"/>
    </row>
    <row r="6" spans="1:7" ht="18" customHeight="1">
      <c r="A6" s="142">
        <v>1</v>
      </c>
      <c r="B6" s="143">
        <v>1</v>
      </c>
      <c r="C6" s="105" t="s">
        <v>159</v>
      </c>
      <c r="D6" s="142" t="s">
        <v>55</v>
      </c>
      <c r="E6" s="142"/>
      <c r="F6" s="142"/>
      <c r="G6" s="148">
        <v>174</v>
      </c>
    </row>
    <row r="7" spans="1:7" ht="18" customHeight="1">
      <c r="A7" s="147"/>
      <c r="B7" s="143"/>
      <c r="C7" s="105" t="s">
        <v>160</v>
      </c>
      <c r="D7" s="142" t="s">
        <v>55</v>
      </c>
      <c r="E7" s="142"/>
      <c r="F7" s="142"/>
      <c r="G7" s="149"/>
    </row>
    <row r="8" spans="1:7" ht="18" customHeight="1">
      <c r="A8" s="147"/>
      <c r="B8" s="143"/>
      <c r="C8" s="105" t="s">
        <v>161</v>
      </c>
      <c r="D8" s="142" t="s">
        <v>55</v>
      </c>
      <c r="E8" s="142"/>
      <c r="F8" s="142"/>
      <c r="G8" s="149"/>
    </row>
    <row r="9" spans="1:7" ht="18" customHeight="1">
      <c r="A9" s="147"/>
      <c r="B9" s="143"/>
      <c r="C9" s="105" t="s">
        <v>162</v>
      </c>
      <c r="D9" s="142" t="s">
        <v>55</v>
      </c>
      <c r="E9" s="142"/>
      <c r="F9" s="142"/>
      <c r="G9" s="149"/>
    </row>
    <row r="10" spans="1:7" ht="18" customHeight="1">
      <c r="A10" s="147"/>
      <c r="B10" s="143"/>
      <c r="C10" s="105" t="s">
        <v>163</v>
      </c>
      <c r="D10" s="142" t="s">
        <v>55</v>
      </c>
      <c r="E10" s="142"/>
      <c r="F10" s="142"/>
      <c r="G10" s="150"/>
    </row>
    <row r="11" spans="1:7" ht="18" customHeight="1">
      <c r="A11" s="147">
        <v>2</v>
      </c>
      <c r="B11" s="10">
        <v>2</v>
      </c>
      <c r="C11" s="105" t="s">
        <v>164</v>
      </c>
      <c r="D11" s="142" t="s">
        <v>56</v>
      </c>
      <c r="E11" s="142"/>
      <c r="F11" s="142"/>
      <c r="G11" s="144">
        <v>126</v>
      </c>
    </row>
    <row r="12" spans="1:7" ht="18" customHeight="1">
      <c r="A12" s="147"/>
      <c r="B12" s="10">
        <v>3</v>
      </c>
      <c r="C12" s="105" t="s">
        <v>165</v>
      </c>
      <c r="D12" s="142" t="s">
        <v>57</v>
      </c>
      <c r="E12" s="142"/>
      <c r="F12" s="142"/>
      <c r="G12" s="146"/>
    </row>
    <row r="13" spans="1:7" ht="18" customHeight="1">
      <c r="A13" s="142">
        <v>3</v>
      </c>
      <c r="B13" s="143">
        <v>2</v>
      </c>
      <c r="C13" s="105" t="s">
        <v>166</v>
      </c>
      <c r="D13" s="142" t="s">
        <v>56</v>
      </c>
      <c r="E13" s="142"/>
      <c r="F13" s="142"/>
      <c r="G13" s="144">
        <v>95</v>
      </c>
    </row>
    <row r="14" spans="1:7" ht="18" customHeight="1">
      <c r="A14" s="142"/>
      <c r="B14" s="143"/>
      <c r="C14" s="105" t="s">
        <v>167</v>
      </c>
      <c r="D14" s="142" t="s">
        <v>56</v>
      </c>
      <c r="E14" s="142"/>
      <c r="F14" s="142"/>
      <c r="G14" s="145"/>
    </row>
    <row r="15" spans="1:7" ht="18" customHeight="1">
      <c r="A15" s="142"/>
      <c r="B15" s="143"/>
      <c r="C15" s="105" t="s">
        <v>168</v>
      </c>
      <c r="D15" s="142" t="s">
        <v>131</v>
      </c>
      <c r="E15" s="142"/>
      <c r="F15" s="142"/>
      <c r="G15" s="145"/>
    </row>
    <row r="16" spans="1:7" ht="18" customHeight="1">
      <c r="A16" s="142"/>
      <c r="B16" s="143"/>
      <c r="C16" s="105" t="s">
        <v>169</v>
      </c>
      <c r="D16" s="142" t="s">
        <v>131</v>
      </c>
      <c r="E16" s="142"/>
      <c r="F16" s="142"/>
      <c r="G16" s="146"/>
    </row>
    <row r="17" spans="1:7" ht="18" customHeight="1">
      <c r="A17" s="142"/>
      <c r="B17" s="10">
        <v>2</v>
      </c>
      <c r="C17" s="105" t="s">
        <v>170</v>
      </c>
      <c r="D17" s="142" t="s">
        <v>130</v>
      </c>
      <c r="E17" s="142"/>
      <c r="F17" s="142"/>
      <c r="G17" s="148">
        <v>95</v>
      </c>
    </row>
    <row r="18" spans="1:7" ht="18" customHeight="1">
      <c r="A18" s="142"/>
      <c r="B18" s="143">
        <v>3</v>
      </c>
      <c r="C18" s="105" t="s">
        <v>166</v>
      </c>
      <c r="D18" s="142" t="s">
        <v>57</v>
      </c>
      <c r="E18" s="142"/>
      <c r="F18" s="142"/>
      <c r="G18" s="149"/>
    </row>
    <row r="19" spans="1:7" ht="18" customHeight="1">
      <c r="A19" s="142"/>
      <c r="B19" s="143"/>
      <c r="C19" s="105" t="s">
        <v>171</v>
      </c>
      <c r="D19" s="142" t="s">
        <v>57</v>
      </c>
      <c r="E19" s="142"/>
      <c r="F19" s="142"/>
      <c r="G19" s="149"/>
    </row>
    <row r="20" spans="1:7" ht="18" customHeight="1">
      <c r="A20" s="142"/>
      <c r="B20" s="143"/>
      <c r="C20" s="105" t="s">
        <v>172</v>
      </c>
      <c r="D20" s="142" t="s">
        <v>57</v>
      </c>
      <c r="E20" s="142"/>
      <c r="F20" s="142"/>
      <c r="G20" s="150"/>
    </row>
    <row r="21" spans="1:7" ht="18" customHeight="1">
      <c r="A21" s="142"/>
      <c r="B21" s="143">
        <v>3</v>
      </c>
      <c r="C21" s="105" t="s">
        <v>173</v>
      </c>
      <c r="D21" s="142" t="s">
        <v>57</v>
      </c>
      <c r="E21" s="142"/>
      <c r="F21" s="142"/>
      <c r="G21" s="144">
        <v>95</v>
      </c>
    </row>
    <row r="22" spans="1:7" ht="18" customHeight="1">
      <c r="A22" s="142"/>
      <c r="B22" s="143"/>
      <c r="C22" s="105" t="s">
        <v>174</v>
      </c>
      <c r="D22" s="142" t="s">
        <v>131</v>
      </c>
      <c r="E22" s="142"/>
      <c r="F22" s="142"/>
      <c r="G22" s="145"/>
    </row>
    <row r="23" spans="1:7" ht="18" customHeight="1">
      <c r="A23" s="142"/>
      <c r="B23" s="143"/>
      <c r="C23" s="105" t="s">
        <v>175</v>
      </c>
      <c r="D23" s="142" t="s">
        <v>57</v>
      </c>
      <c r="E23" s="142"/>
      <c r="F23" s="142"/>
      <c r="G23" s="145"/>
    </row>
    <row r="24" spans="1:7" ht="18" customHeight="1">
      <c r="A24" s="142"/>
      <c r="B24" s="10">
        <v>4</v>
      </c>
      <c r="C24" s="105" t="s">
        <v>176</v>
      </c>
      <c r="D24" s="142" t="s">
        <v>55</v>
      </c>
      <c r="E24" s="142"/>
      <c r="F24" s="142"/>
      <c r="G24" s="146"/>
    </row>
    <row r="25" spans="1:7" ht="18" customHeight="1">
      <c r="A25" s="142"/>
      <c r="B25" s="143">
        <v>4</v>
      </c>
      <c r="C25" s="105" t="s">
        <v>177</v>
      </c>
      <c r="D25" s="142" t="s">
        <v>132</v>
      </c>
      <c r="E25" s="142"/>
      <c r="F25" s="142"/>
      <c r="G25" s="148">
        <v>95</v>
      </c>
    </row>
    <row r="26" spans="1:7" ht="18" customHeight="1">
      <c r="A26" s="142"/>
      <c r="B26" s="143"/>
      <c r="C26" s="105" t="s">
        <v>178</v>
      </c>
      <c r="D26" s="142" t="s">
        <v>132</v>
      </c>
      <c r="E26" s="142"/>
      <c r="F26" s="142"/>
      <c r="G26" s="149"/>
    </row>
    <row r="27" spans="1:7" ht="18" customHeight="1">
      <c r="A27" s="142"/>
      <c r="B27" s="143"/>
      <c r="C27" s="105" t="s">
        <v>179</v>
      </c>
      <c r="D27" s="142" t="s">
        <v>132</v>
      </c>
      <c r="E27" s="142"/>
      <c r="F27" s="142"/>
      <c r="G27" s="149"/>
    </row>
    <row r="28" spans="1:7" ht="18" customHeight="1">
      <c r="A28" s="142"/>
      <c r="B28" s="143"/>
      <c r="C28" s="105" t="s">
        <v>180</v>
      </c>
      <c r="D28" s="142" t="s">
        <v>132</v>
      </c>
      <c r="E28" s="142"/>
      <c r="F28" s="142"/>
      <c r="G28" s="150"/>
    </row>
    <row r="29" spans="1:7" ht="18" customHeight="1">
      <c r="A29" s="142"/>
      <c r="B29" s="143"/>
      <c r="C29" s="105" t="s">
        <v>181</v>
      </c>
      <c r="D29" s="142" t="s">
        <v>130</v>
      </c>
      <c r="E29" s="142"/>
      <c r="F29" s="142"/>
      <c r="G29" s="144">
        <v>95</v>
      </c>
    </row>
    <row r="30" spans="1:7" ht="18" customHeight="1">
      <c r="A30" s="142"/>
      <c r="B30" s="143"/>
      <c r="C30" s="105" t="s">
        <v>182</v>
      </c>
      <c r="D30" s="142" t="s">
        <v>88</v>
      </c>
      <c r="E30" s="142"/>
      <c r="F30" s="142"/>
      <c r="G30" s="145"/>
    </row>
    <row r="31" spans="1:7" ht="18" customHeight="1">
      <c r="A31" s="142"/>
      <c r="B31" s="143"/>
      <c r="C31" s="105" t="s">
        <v>183</v>
      </c>
      <c r="D31" s="142" t="s">
        <v>88</v>
      </c>
      <c r="E31" s="142"/>
      <c r="F31" s="142"/>
      <c r="G31" s="145"/>
    </row>
    <row r="32" spans="1:7" ht="18" customHeight="1">
      <c r="A32" s="142"/>
      <c r="B32" s="143"/>
      <c r="C32" s="105" t="s">
        <v>184</v>
      </c>
      <c r="D32" s="142" t="s">
        <v>88</v>
      </c>
      <c r="E32" s="142"/>
      <c r="F32" s="142"/>
      <c r="G32" s="146"/>
    </row>
    <row r="33" spans="1:7" ht="18" customHeight="1">
      <c r="A33" s="142"/>
      <c r="B33" s="143"/>
      <c r="C33" s="105" t="s">
        <v>185</v>
      </c>
      <c r="D33" s="142" t="s">
        <v>88</v>
      </c>
      <c r="E33" s="142"/>
      <c r="F33" s="142"/>
      <c r="G33" s="144">
        <v>95</v>
      </c>
    </row>
    <row r="34" spans="1:7" ht="18" customHeight="1">
      <c r="A34" s="142"/>
      <c r="B34" s="143"/>
      <c r="C34" s="105" t="s">
        <v>186</v>
      </c>
      <c r="D34" s="142" t="s">
        <v>88</v>
      </c>
      <c r="E34" s="142"/>
      <c r="F34" s="142"/>
      <c r="G34" s="145"/>
    </row>
    <row r="35" spans="1:7" ht="34.5" customHeight="1">
      <c r="A35" s="142"/>
      <c r="B35" s="143"/>
      <c r="C35" s="120" t="s">
        <v>187</v>
      </c>
      <c r="D35" s="142" t="s">
        <v>137</v>
      </c>
      <c r="E35" s="142"/>
      <c r="F35" s="142"/>
      <c r="G35" s="146"/>
    </row>
    <row r="37" spans="1:7">
      <c r="A37" s="16"/>
      <c r="B37" s="16"/>
      <c r="C37" s="16"/>
      <c r="D37" s="16"/>
      <c r="E37" s="16"/>
      <c r="F37" s="16"/>
      <c r="G37" s="93"/>
    </row>
  </sheetData>
  <mergeCells count="54">
    <mergeCell ref="A4:A5"/>
    <mergeCell ref="B4:B5"/>
    <mergeCell ref="B6:B10"/>
    <mergeCell ref="B13:B16"/>
    <mergeCell ref="B18:B20"/>
    <mergeCell ref="A13:A35"/>
    <mergeCell ref="G11:G12"/>
    <mergeCell ref="D25:F25"/>
    <mergeCell ref="D30:F30"/>
    <mergeCell ref="D21:F21"/>
    <mergeCell ref="D22:F22"/>
    <mergeCell ref="D23:F23"/>
    <mergeCell ref="D29:F29"/>
    <mergeCell ref="D28:F28"/>
    <mergeCell ref="D26:F26"/>
    <mergeCell ref="G13:G16"/>
    <mergeCell ref="G17:G20"/>
    <mergeCell ref="G21:G24"/>
    <mergeCell ref="D19:F19"/>
    <mergeCell ref="D20:F20"/>
    <mergeCell ref="D24:F24"/>
    <mergeCell ref="D13:F13"/>
    <mergeCell ref="G6:G10"/>
    <mergeCell ref="D9:F9"/>
    <mergeCell ref="D27:F27"/>
    <mergeCell ref="D18:F18"/>
    <mergeCell ref="A1:G1"/>
    <mergeCell ref="A2:G2"/>
    <mergeCell ref="A3:G3"/>
    <mergeCell ref="C4:C5"/>
    <mergeCell ref="D4:F5"/>
    <mergeCell ref="G4:G5"/>
    <mergeCell ref="G25:G28"/>
    <mergeCell ref="D11:F11"/>
    <mergeCell ref="D12:F12"/>
    <mergeCell ref="D14:F14"/>
    <mergeCell ref="D15:F15"/>
    <mergeCell ref="D10:F10"/>
    <mergeCell ref="D6:F6"/>
    <mergeCell ref="D7:F7"/>
    <mergeCell ref="D8:F8"/>
    <mergeCell ref="A6:A10"/>
    <mergeCell ref="A11:A12"/>
    <mergeCell ref="D16:F16"/>
    <mergeCell ref="D17:F17"/>
    <mergeCell ref="B21:B23"/>
    <mergeCell ref="G33:G35"/>
    <mergeCell ref="D31:F31"/>
    <mergeCell ref="D32:F32"/>
    <mergeCell ref="D33:F33"/>
    <mergeCell ref="D34:F34"/>
    <mergeCell ref="D35:F35"/>
    <mergeCell ref="G29:G32"/>
    <mergeCell ref="B25:B35"/>
  </mergeCells>
  <phoneticPr fontId="4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 alignWithMargins="0"/>
  <rowBreaks count="1" manualBreakCount="1">
    <brk id="24" max="6" man="1"/>
  </rowBreaks>
  <colBreaks count="1" manualBreakCount="1">
    <brk id="1" max="3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view="pageBreakPreview" zoomScaleSheetLayoutView="100" workbookViewId="0">
      <selection activeCell="A3" sqref="A3:G3"/>
    </sheetView>
  </sheetViews>
  <sheetFormatPr baseColWidth="10" defaultRowHeight="12.75"/>
  <cols>
    <col min="6" max="6" width="13.85546875" customWidth="1"/>
    <col min="7" max="7" width="14.85546875" customWidth="1"/>
    <col min="8" max="8" width="14.28515625" customWidth="1"/>
    <col min="9" max="9" width="14.140625" customWidth="1"/>
    <col min="11" max="12" width="3.7109375" style="135" customWidth="1"/>
  </cols>
  <sheetData>
    <row r="1" spans="1:12" ht="15">
      <c r="A1" s="48" t="s">
        <v>114</v>
      </c>
      <c r="B1" s="79">
        <v>65</v>
      </c>
      <c r="C1" s="96"/>
      <c r="D1" s="96"/>
      <c r="E1" s="96"/>
      <c r="F1" s="96"/>
      <c r="G1" s="96"/>
      <c r="H1" s="96"/>
      <c r="I1" s="96"/>
      <c r="J1" s="96"/>
      <c r="K1" s="114"/>
      <c r="L1" s="114"/>
    </row>
    <row r="2" spans="1:12" ht="13.5">
      <c r="A2" s="49"/>
      <c r="B2" s="97"/>
      <c r="C2" s="98"/>
      <c r="D2" s="98"/>
      <c r="E2" s="98"/>
      <c r="F2" s="98"/>
      <c r="G2" s="98"/>
      <c r="H2" s="98"/>
      <c r="I2" s="98"/>
      <c r="J2" s="98"/>
      <c r="K2" s="134"/>
      <c r="L2" s="114"/>
    </row>
    <row r="3" spans="1:12" ht="13.5">
      <c r="A3" s="50"/>
      <c r="B3" s="331" t="s">
        <v>115</v>
      </c>
      <c r="C3" s="331"/>
      <c r="D3" s="331"/>
      <c r="E3" s="331"/>
      <c r="F3" s="331"/>
      <c r="G3" s="331"/>
      <c r="H3" s="331"/>
      <c r="I3" s="331"/>
      <c r="J3" s="331"/>
      <c r="K3" s="114"/>
      <c r="L3" s="114"/>
    </row>
    <row r="4" spans="1:12" ht="26.25" customHeight="1">
      <c r="A4" s="136" t="s">
        <v>116</v>
      </c>
      <c r="B4" s="38" t="s">
        <v>117</v>
      </c>
      <c r="C4" s="99" t="s">
        <v>118</v>
      </c>
      <c r="D4" s="99" t="s">
        <v>119</v>
      </c>
      <c r="E4" s="99" t="s">
        <v>120</v>
      </c>
      <c r="F4" s="99" t="s">
        <v>121</v>
      </c>
      <c r="G4" s="99" t="s">
        <v>122</v>
      </c>
      <c r="H4" s="99" t="s">
        <v>123</v>
      </c>
      <c r="I4" s="99" t="s">
        <v>124</v>
      </c>
      <c r="J4" s="99" t="s">
        <v>125</v>
      </c>
      <c r="K4" s="114"/>
      <c r="L4" s="114"/>
    </row>
    <row r="5" spans="1:12" ht="13.5">
      <c r="A5" s="52"/>
      <c r="B5" s="76">
        <v>1</v>
      </c>
      <c r="C5" s="76">
        <f>1-0.0032</f>
        <v>0.99680000000000002</v>
      </c>
      <c r="D5" s="76">
        <f>1-0.0252</f>
        <v>0.9748</v>
      </c>
      <c r="E5" s="76">
        <f>1-0.0809</f>
        <v>0.91910000000000003</v>
      </c>
      <c r="F5" s="76">
        <f>1-0.1801</f>
        <v>0.81989999999999996</v>
      </c>
      <c r="G5" s="76">
        <f>1-0.332</f>
        <v>0.66799999999999993</v>
      </c>
      <c r="H5" s="76">
        <f>1-0.526</f>
        <v>0.47399999999999998</v>
      </c>
      <c r="I5" s="76">
        <f>1-0.752</f>
        <v>0.248</v>
      </c>
      <c r="J5" s="76">
        <v>0.1</v>
      </c>
      <c r="K5" s="109"/>
      <c r="L5" s="109"/>
    </row>
    <row r="6" spans="1:12" ht="13.5">
      <c r="A6" s="53">
        <v>0</v>
      </c>
      <c r="B6" s="77">
        <v>1</v>
      </c>
      <c r="C6" s="78">
        <v>0.99</v>
      </c>
      <c r="D6" s="78">
        <v>0.97499999999999998</v>
      </c>
      <c r="E6" s="78">
        <v>0.92</v>
      </c>
      <c r="F6" s="78">
        <v>0.82</v>
      </c>
      <c r="G6" s="78">
        <v>0.66</v>
      </c>
      <c r="H6" s="78">
        <v>0.47</v>
      </c>
      <c r="I6" s="78">
        <v>0.25</v>
      </c>
      <c r="J6" s="78">
        <v>0.13500000000000001</v>
      </c>
      <c r="K6" s="109"/>
      <c r="L6" s="109"/>
    </row>
    <row r="7" spans="1:12" ht="13.5">
      <c r="A7" s="53">
        <v>1</v>
      </c>
      <c r="B7" s="47">
        <f>(1-(A7/L7)^1.4)*1</f>
        <v>0.99710318139767862</v>
      </c>
      <c r="C7" s="47">
        <f>(1-(A7/L7)^1.4)*0.99</f>
        <v>0.98713214958370177</v>
      </c>
      <c r="D7" s="47">
        <f>(1-(K7/L7)^1.4)*0.975</f>
        <v>0.97217560186273666</v>
      </c>
      <c r="E7" s="47">
        <f>(1-((K7/L7)^1.4))*0.92</f>
        <v>0.91733492688586438</v>
      </c>
      <c r="F7" s="47">
        <f>(1-((K7/L7)^1.4))*0.82</f>
        <v>0.81762460874609644</v>
      </c>
      <c r="G7" s="47">
        <f t="shared" ref="G7:G56" si="0">(1-((K7/L7)^1.4))*0.66</f>
        <v>0.65808809972246796</v>
      </c>
      <c r="H7" s="47">
        <f>(1-((K7/L7)^1.4))*0.47</f>
        <v>0.46863849525690893</v>
      </c>
      <c r="I7" s="47">
        <f>(1-(K7/L7)^1.4)*0.25</f>
        <v>0.24927579534941965</v>
      </c>
      <c r="J7" s="47">
        <f>(1-((A7/L7)^1.4))*0.135</f>
        <v>0.13460892948868663</v>
      </c>
      <c r="K7" s="108">
        <v>1</v>
      </c>
      <c r="L7" s="109">
        <v>65</v>
      </c>
    </row>
    <row r="8" spans="1:12" ht="13.5">
      <c r="A8" s="53">
        <v>2</v>
      </c>
      <c r="B8" s="47">
        <f>(1-(A8/L8)^1.4)*1</f>
        <v>0.99235524987632573</v>
      </c>
      <c r="C8" s="47">
        <f>(1-(A8/L8)^1.4)*0.99</f>
        <v>0.98243169737756242</v>
      </c>
      <c r="D8" s="47">
        <f>(1-(K8/L8)^1.4)*0.975</f>
        <v>0.96754636862941756</v>
      </c>
      <c r="E8" s="47">
        <f t="shared" ref="E8:E55" si="1">(1-((K8/L8)^1.4))*0.92</f>
        <v>0.91296682988621969</v>
      </c>
      <c r="F8" s="47">
        <f t="shared" ref="F8:F56" si="2">(1-((K8/L8)^1.4))*0.82</f>
        <v>0.81373130489858703</v>
      </c>
      <c r="G8" s="47">
        <f t="shared" si="0"/>
        <v>0.65495446491837506</v>
      </c>
      <c r="H8" s="47">
        <f t="shared" ref="H8:H56" si="3">(1-((K8/L8)^1.4))*0.47</f>
        <v>0.46640696744187304</v>
      </c>
      <c r="I8" s="47">
        <f>(1-(K8/L8)^1.4)*0.25</f>
        <v>0.24808881246908143</v>
      </c>
      <c r="J8" s="47">
        <f>(1-((A8/L8)^1.4))*0.135</f>
        <v>0.13396795873330397</v>
      </c>
      <c r="K8" s="108">
        <v>2</v>
      </c>
      <c r="L8" s="109">
        <v>65</v>
      </c>
    </row>
    <row r="9" spans="1:12" ht="13.5">
      <c r="A9" s="53">
        <v>3</v>
      </c>
      <c r="B9" s="47">
        <f>(1-(A9/L9)^1.4)*1</f>
        <v>0.98651375462065571</v>
      </c>
      <c r="C9" s="47">
        <f>(1-(A9/L9)^1.4)*0.99</f>
        <v>0.97664861707444917</v>
      </c>
      <c r="D9" s="47">
        <f t="shared" ref="D9:D56" si="4">(1-(K9/L9)^1.4)*0.975</f>
        <v>0.96185091075513929</v>
      </c>
      <c r="E9" s="47">
        <f t="shared" si="1"/>
        <v>0.90759265425100333</v>
      </c>
      <c r="F9" s="47">
        <f t="shared" si="2"/>
        <v>0.80894127878893762</v>
      </c>
      <c r="G9" s="47">
        <f t="shared" si="0"/>
        <v>0.65109907804963285</v>
      </c>
      <c r="H9" s="47">
        <f t="shared" si="3"/>
        <v>0.46366146467170816</v>
      </c>
      <c r="I9" s="47">
        <f>(1-(K9/L9)^1.4)*0.25</f>
        <v>0.24662843865516393</v>
      </c>
      <c r="J9" s="47">
        <f t="shared" ref="J9:J56" si="5">(1-((A9/L9)^1.4))*0.135</f>
        <v>0.13317935687378854</v>
      </c>
      <c r="K9" s="108">
        <v>3</v>
      </c>
      <c r="L9" s="109">
        <v>65</v>
      </c>
    </row>
    <row r="10" spans="1:12" ht="13.5">
      <c r="A10" s="53">
        <v>4</v>
      </c>
      <c r="B10" s="47">
        <f>(1-(A10/L10)^1.4)*1</f>
        <v>0.97982538347185943</v>
      </c>
      <c r="C10" s="47">
        <f t="shared" ref="C10:C47" si="6">(1-(A10/L10)^1.4)*0.99</f>
        <v>0.97002712963714088</v>
      </c>
      <c r="D10" s="47">
        <f t="shared" si="4"/>
        <v>0.95532974888506295</v>
      </c>
      <c r="E10" s="47">
        <f t="shared" si="1"/>
        <v>0.90143935279411069</v>
      </c>
      <c r="F10" s="47">
        <f t="shared" si="2"/>
        <v>0.80345681444692474</v>
      </c>
      <c r="G10" s="47">
        <f t="shared" si="0"/>
        <v>0.64668475309142726</v>
      </c>
      <c r="H10" s="47">
        <f t="shared" si="3"/>
        <v>0.4605179302317739</v>
      </c>
      <c r="I10" s="47">
        <f t="shared" ref="I10:I32" si="7">(1-(K10/L10)^1.4)*0.25</f>
        <v>0.24495634586796486</v>
      </c>
      <c r="J10" s="47">
        <f t="shared" si="5"/>
        <v>0.13227642676870102</v>
      </c>
      <c r="K10" s="108">
        <v>4</v>
      </c>
      <c r="L10" s="109">
        <v>65</v>
      </c>
    </row>
    <row r="11" spans="1:12" ht="13.5">
      <c r="A11" s="53">
        <v>5</v>
      </c>
      <c r="B11" s="47">
        <f>(1-(A11/L11)^1.4)*1</f>
        <v>0.97242729928972738</v>
      </c>
      <c r="C11" s="47">
        <f t="shared" si="6"/>
        <v>0.96270302629683013</v>
      </c>
      <c r="D11" s="47">
        <f t="shared" si="4"/>
        <v>0.94811661680748416</v>
      </c>
      <c r="E11" s="47">
        <f t="shared" si="1"/>
        <v>0.89463311534654921</v>
      </c>
      <c r="F11" s="47">
        <f t="shared" si="2"/>
        <v>0.79739038541757645</v>
      </c>
      <c r="G11" s="47">
        <f t="shared" si="0"/>
        <v>0.64180201753122013</v>
      </c>
      <c r="H11" s="47">
        <f t="shared" si="3"/>
        <v>0.45704083066617185</v>
      </c>
      <c r="I11" s="47">
        <f t="shared" si="7"/>
        <v>0.24310682482243184</v>
      </c>
      <c r="J11" s="47">
        <f t="shared" si="5"/>
        <v>0.13127768540411319</v>
      </c>
      <c r="K11" s="108">
        <v>5</v>
      </c>
      <c r="L11" s="109">
        <v>65</v>
      </c>
    </row>
    <row r="12" spans="1:12" ht="13.5">
      <c r="A12" s="53">
        <v>6</v>
      </c>
      <c r="B12" s="47">
        <f t="shared" ref="B12:B19" si="8">(1-(A12/L12)^1.4)*1</f>
        <v>0.96440958507066155</v>
      </c>
      <c r="C12" s="47">
        <f t="shared" si="6"/>
        <v>0.95476548921995497</v>
      </c>
      <c r="D12" s="47">
        <f t="shared" si="4"/>
        <v>0.94029934544389504</v>
      </c>
      <c r="E12" s="47">
        <f t="shared" si="1"/>
        <v>0.88725681826500868</v>
      </c>
      <c r="F12" s="47">
        <f t="shared" si="2"/>
        <v>0.79081585975794244</v>
      </c>
      <c r="G12" s="47">
        <f t="shared" si="0"/>
        <v>0.63651032614663661</v>
      </c>
      <c r="H12" s="47">
        <f t="shared" si="3"/>
        <v>0.45327250498321092</v>
      </c>
      <c r="I12" s="47">
        <f t="shared" si="7"/>
        <v>0.24110239626766539</v>
      </c>
      <c r="J12" s="47">
        <f t="shared" si="5"/>
        <v>0.13019529398453933</v>
      </c>
      <c r="K12" s="108">
        <v>6</v>
      </c>
      <c r="L12" s="109">
        <v>65</v>
      </c>
    </row>
    <row r="13" spans="1:12" ht="13.5">
      <c r="A13" s="53">
        <v>7</v>
      </c>
      <c r="B13" s="47">
        <f t="shared" si="8"/>
        <v>0.95583700108810132</v>
      </c>
      <c r="C13" s="47">
        <f t="shared" si="6"/>
        <v>0.94627863107722032</v>
      </c>
      <c r="D13" s="47">
        <f t="shared" si="4"/>
        <v>0.93194107606089882</v>
      </c>
      <c r="E13" s="47">
        <f t="shared" si="1"/>
        <v>0.8793700410010532</v>
      </c>
      <c r="F13" s="47">
        <f t="shared" si="2"/>
        <v>0.78378634089224308</v>
      </c>
      <c r="G13" s="47">
        <f t="shared" si="0"/>
        <v>0.63085242071814696</v>
      </c>
      <c r="H13" s="47">
        <f t="shared" si="3"/>
        <v>0.4492433905114076</v>
      </c>
      <c r="I13" s="47">
        <f t="shared" si="7"/>
        <v>0.23895925027202533</v>
      </c>
      <c r="J13" s="47">
        <f t="shared" si="5"/>
        <v>0.12903799514689368</v>
      </c>
      <c r="K13" s="108">
        <v>7</v>
      </c>
      <c r="L13" s="109">
        <v>65</v>
      </c>
    </row>
    <row r="14" spans="1:12" ht="13.5">
      <c r="A14" s="53">
        <v>8</v>
      </c>
      <c r="B14" s="47">
        <f t="shared" si="8"/>
        <v>0.94675886778861795</v>
      </c>
      <c r="C14" s="47">
        <f t="shared" si="6"/>
        <v>0.93729127911073173</v>
      </c>
      <c r="D14" s="47">
        <f t="shared" si="4"/>
        <v>0.92308989609390246</v>
      </c>
      <c r="E14" s="47">
        <f t="shared" si="1"/>
        <v>0.87101815836552854</v>
      </c>
      <c r="F14" s="47">
        <f t="shared" si="2"/>
        <v>0.77634227158666669</v>
      </c>
      <c r="G14" s="47">
        <f t="shared" si="0"/>
        <v>0.62486085274048786</v>
      </c>
      <c r="H14" s="47">
        <f t="shared" si="3"/>
        <v>0.44497666786065043</v>
      </c>
      <c r="I14" s="47">
        <f t="shared" si="7"/>
        <v>0.23668971694715449</v>
      </c>
      <c r="J14" s="47">
        <f t="shared" si="5"/>
        <v>0.12781244715146342</v>
      </c>
      <c r="K14" s="108">
        <v>8</v>
      </c>
      <c r="L14" s="109">
        <v>65</v>
      </c>
    </row>
    <row r="15" spans="1:12" ht="13.5">
      <c r="A15" s="53">
        <v>9</v>
      </c>
      <c r="B15" s="47">
        <f t="shared" si="8"/>
        <v>0.93721428939798412</v>
      </c>
      <c r="C15" s="47">
        <f t="shared" si="6"/>
        <v>0.92784214650400432</v>
      </c>
      <c r="D15" s="47">
        <f t="shared" si="4"/>
        <v>0.91378393216303455</v>
      </c>
      <c r="E15" s="47">
        <f t="shared" si="1"/>
        <v>0.86223714624614545</v>
      </c>
      <c r="F15" s="47">
        <f t="shared" si="2"/>
        <v>0.76851571730634693</v>
      </c>
      <c r="G15" s="47">
        <f t="shared" si="0"/>
        <v>0.61856143100266958</v>
      </c>
      <c r="H15" s="47">
        <f t="shared" si="3"/>
        <v>0.44049071601705253</v>
      </c>
      <c r="I15" s="47">
        <f t="shared" si="7"/>
        <v>0.23430357234949603</v>
      </c>
      <c r="J15" s="47">
        <f>(1-((A15/L15)^1.4))*0.135</f>
        <v>0.12652392906872786</v>
      </c>
      <c r="K15" s="108">
        <v>9</v>
      </c>
      <c r="L15" s="109">
        <v>65</v>
      </c>
    </row>
    <row r="16" spans="1:12" ht="13.5">
      <c r="A16" s="53">
        <v>10</v>
      </c>
      <c r="B16" s="47">
        <f t="shared" si="8"/>
        <v>0.92723520658284386</v>
      </c>
      <c r="C16" s="47">
        <f t="shared" si="6"/>
        <v>0.91796285451701543</v>
      </c>
      <c r="D16" s="47">
        <f t="shared" si="4"/>
        <v>0.90405432641827277</v>
      </c>
      <c r="E16" s="47">
        <f t="shared" si="1"/>
        <v>0.85305639005621636</v>
      </c>
      <c r="F16" s="47">
        <f t="shared" si="2"/>
        <v>0.76033286939793188</v>
      </c>
      <c r="G16" s="47">
        <f t="shared" si="0"/>
        <v>0.61197523634467699</v>
      </c>
      <c r="H16" s="47">
        <f t="shared" si="3"/>
        <v>0.43580054709393656</v>
      </c>
      <c r="I16" s="47">
        <f t="shared" si="7"/>
        <v>0.23180880164571097</v>
      </c>
      <c r="J16" s="47">
        <f t="shared" si="5"/>
        <v>0.12517675288868393</v>
      </c>
      <c r="K16" s="108">
        <v>10</v>
      </c>
      <c r="L16" s="109">
        <v>65</v>
      </c>
    </row>
    <row r="17" spans="1:12" ht="13.5">
      <c r="A17" s="53">
        <v>11</v>
      </c>
      <c r="B17" s="47">
        <f t="shared" si="8"/>
        <v>0.916848313916511</v>
      </c>
      <c r="C17" s="47">
        <f>(1-(A17/L17)^1.4)*0.99</f>
        <v>0.90767983077734593</v>
      </c>
      <c r="D17" s="47">
        <f t="shared" si="4"/>
        <v>0.89392710606859815</v>
      </c>
      <c r="E17" s="47">
        <f t="shared" si="1"/>
        <v>0.84350044880319019</v>
      </c>
      <c r="F17" s="47">
        <f t="shared" si="2"/>
        <v>0.75181561741153902</v>
      </c>
      <c r="G17" s="47">
        <f t="shared" si="0"/>
        <v>0.60511988718489729</v>
      </c>
      <c r="H17" s="47">
        <f t="shared" si="3"/>
        <v>0.43091870754076017</v>
      </c>
      <c r="I17" s="47">
        <f t="shared" si="7"/>
        <v>0.22921207847912775</v>
      </c>
      <c r="J17" s="47">
        <f t="shared" si="5"/>
        <v>0.12377452237872899</v>
      </c>
      <c r="K17" s="108">
        <v>11</v>
      </c>
      <c r="L17" s="109">
        <v>65</v>
      </c>
    </row>
    <row r="18" spans="1:12" ht="13.5">
      <c r="A18" s="53">
        <v>12</v>
      </c>
      <c r="B18" s="47">
        <f t="shared" si="8"/>
        <v>0.90607633190609638</v>
      </c>
      <c r="C18" s="47">
        <f t="shared" si="6"/>
        <v>0.89701556858703535</v>
      </c>
      <c r="D18" s="47">
        <f t="shared" si="4"/>
        <v>0.88342442360844398</v>
      </c>
      <c r="E18" s="47">
        <f t="shared" si="1"/>
        <v>0.83359022535360872</v>
      </c>
      <c r="F18" s="47">
        <f t="shared" si="2"/>
        <v>0.742982592162999</v>
      </c>
      <c r="G18" s="47">
        <f t="shared" si="0"/>
        <v>0.59801037905802368</v>
      </c>
      <c r="H18" s="47">
        <f t="shared" si="3"/>
        <v>0.42585587599586527</v>
      </c>
      <c r="I18" s="47">
        <f t="shared" si="7"/>
        <v>0.22651908297652409</v>
      </c>
      <c r="J18" s="47">
        <f t="shared" si="5"/>
        <v>0.12232030480732302</v>
      </c>
      <c r="K18" s="108">
        <v>12</v>
      </c>
      <c r="L18" s="109">
        <v>65</v>
      </c>
    </row>
    <row r="19" spans="1:12" ht="13.5">
      <c r="A19" s="53">
        <v>13</v>
      </c>
      <c r="B19" s="47">
        <f t="shared" si="8"/>
        <v>0.89493888782384934</v>
      </c>
      <c r="C19" s="47">
        <f t="shared" si="6"/>
        <v>0.88598949894561085</v>
      </c>
      <c r="D19" s="47">
        <f t="shared" si="4"/>
        <v>0.87256541562825307</v>
      </c>
      <c r="E19" s="47">
        <f t="shared" si="1"/>
        <v>0.82334377679794146</v>
      </c>
      <c r="F19" s="47">
        <f t="shared" si="2"/>
        <v>0.7338498880155564</v>
      </c>
      <c r="G19" s="47">
        <f t="shared" si="0"/>
        <v>0.59065966596374064</v>
      </c>
      <c r="H19" s="47">
        <f t="shared" si="3"/>
        <v>0.42062127727720916</v>
      </c>
      <c r="I19" s="47">
        <f t="shared" si="7"/>
        <v>0.22373472195596233</v>
      </c>
      <c r="J19" s="47">
        <f t="shared" si="5"/>
        <v>0.12081674985621967</v>
      </c>
      <c r="K19" s="108">
        <v>13</v>
      </c>
      <c r="L19" s="109">
        <v>65</v>
      </c>
    </row>
    <row r="20" spans="1:12" ht="13.5">
      <c r="A20" s="53">
        <v>14</v>
      </c>
      <c r="B20" s="47">
        <f>(1-(A20/L20)^1.4)*1</f>
        <v>0.88345314714458989</v>
      </c>
      <c r="C20" s="47">
        <f t="shared" si="6"/>
        <v>0.87461861567314403</v>
      </c>
      <c r="D20" s="47">
        <f t="shared" si="4"/>
        <v>0.86136681846597507</v>
      </c>
      <c r="E20" s="47">
        <f t="shared" si="1"/>
        <v>0.81277689537302278</v>
      </c>
      <c r="F20" s="47">
        <f t="shared" si="2"/>
        <v>0.72443158065856361</v>
      </c>
      <c r="G20" s="47">
        <f t="shared" si="0"/>
        <v>0.58307907711542939</v>
      </c>
      <c r="H20" s="47">
        <f t="shared" si="3"/>
        <v>0.41522297915795725</v>
      </c>
      <c r="I20" s="47">
        <f t="shared" si="7"/>
        <v>0.22086328678614747</v>
      </c>
      <c r="J20" s="47">
        <f t="shared" si="5"/>
        <v>0.11926617486451964</v>
      </c>
      <c r="K20" s="108">
        <v>14</v>
      </c>
      <c r="L20" s="109">
        <v>65</v>
      </c>
    </row>
    <row r="21" spans="1:12" ht="13.5">
      <c r="A21" s="53">
        <v>15</v>
      </c>
      <c r="B21" s="47">
        <f>(1-(A21/L21)^1.4)*1</f>
        <v>0.87163427932561177</v>
      </c>
      <c r="C21" s="47">
        <f t="shared" si="6"/>
        <v>0.8629179365323556</v>
      </c>
      <c r="D21" s="47">
        <f t="shared" si="4"/>
        <v>0.84984342234247146</v>
      </c>
      <c r="E21" s="47">
        <f t="shared" si="1"/>
        <v>0.80190353697956285</v>
      </c>
      <c r="F21" s="47">
        <f t="shared" si="2"/>
        <v>0.71474010904700158</v>
      </c>
      <c r="G21" s="47">
        <f t="shared" si="0"/>
        <v>0.57527862435490384</v>
      </c>
      <c r="H21" s="47">
        <f t="shared" si="3"/>
        <v>0.40966811128303748</v>
      </c>
      <c r="I21" s="47">
        <f t="shared" si="7"/>
        <v>0.21790856983140294</v>
      </c>
      <c r="J21" s="47">
        <f>(1-((A21/L21)^1.4))*0.135</f>
        <v>0.1176706277089576</v>
      </c>
      <c r="K21" s="108">
        <v>15</v>
      </c>
      <c r="L21" s="109">
        <v>65</v>
      </c>
    </row>
    <row r="22" spans="1:12" ht="13.5">
      <c r="A22" s="53">
        <v>16</v>
      </c>
      <c r="B22" s="47">
        <f t="shared" ref="B22:B27" si="9">(1-(A22/L22)^1.4)*1</f>
        <v>0.85949580973715167</v>
      </c>
      <c r="C22" s="47">
        <f t="shared" si="6"/>
        <v>0.85090085163978013</v>
      </c>
      <c r="D22" s="47">
        <f t="shared" si="4"/>
        <v>0.83800841449372288</v>
      </c>
      <c r="E22" s="47">
        <f t="shared" si="1"/>
        <v>0.79073614495817957</v>
      </c>
      <c r="F22" s="47">
        <f t="shared" si="2"/>
        <v>0.70478656398446438</v>
      </c>
      <c r="G22" s="47">
        <f t="shared" si="0"/>
        <v>0.56726723442652016</v>
      </c>
      <c r="H22" s="47">
        <f t="shared" si="3"/>
        <v>0.40396303057646127</v>
      </c>
      <c r="I22" s="47">
        <f t="shared" si="7"/>
        <v>0.21487395243428792</v>
      </c>
      <c r="J22" s="47">
        <f t="shared" si="5"/>
        <v>0.11603193431451549</v>
      </c>
      <c r="K22" s="108">
        <v>16</v>
      </c>
      <c r="L22" s="109">
        <v>65</v>
      </c>
    </row>
    <row r="23" spans="1:12" ht="13.5">
      <c r="A23" s="53">
        <v>17</v>
      </c>
      <c r="B23" s="47">
        <f t="shared" si="9"/>
        <v>0.84704989106743633</v>
      </c>
      <c r="C23" s="47">
        <f t="shared" si="6"/>
        <v>0.83857939215676192</v>
      </c>
      <c r="D23" s="47">
        <f t="shared" si="4"/>
        <v>0.82587364379075046</v>
      </c>
      <c r="E23" s="47">
        <f t="shared" si="1"/>
        <v>0.77928589978204144</v>
      </c>
      <c r="F23" s="47">
        <f t="shared" si="2"/>
        <v>0.6945809106752977</v>
      </c>
      <c r="G23" s="47">
        <f t="shared" si="0"/>
        <v>0.55905292810450802</v>
      </c>
      <c r="H23" s="47">
        <f t="shared" si="3"/>
        <v>0.39811344880169508</v>
      </c>
      <c r="I23" s="47">
        <f t="shared" si="7"/>
        <v>0.21176247276685908</v>
      </c>
      <c r="J23" s="47">
        <f t="shared" si="5"/>
        <v>0.11435173529410392</v>
      </c>
      <c r="K23" s="108">
        <v>17</v>
      </c>
      <c r="L23" s="109">
        <v>65</v>
      </c>
    </row>
    <row r="24" spans="1:12" ht="13.5">
      <c r="A24" s="53">
        <v>18</v>
      </c>
      <c r="B24" s="47">
        <f t="shared" si="9"/>
        <v>0.83430751635428491</v>
      </c>
      <c r="C24" s="47">
        <f t="shared" si="6"/>
        <v>0.82596444119074208</v>
      </c>
      <c r="D24" s="47">
        <f t="shared" si="4"/>
        <v>0.81344982844542779</v>
      </c>
      <c r="E24" s="47">
        <f t="shared" si="1"/>
        <v>0.7675629150459421</v>
      </c>
      <c r="F24" s="47">
        <f t="shared" si="2"/>
        <v>0.68413216341051353</v>
      </c>
      <c r="G24" s="47">
        <f t="shared" si="0"/>
        <v>0.55064296079382802</v>
      </c>
      <c r="H24" s="47">
        <f t="shared" si="3"/>
        <v>0.39212453268651387</v>
      </c>
      <c r="I24" s="47">
        <f t="shared" si="7"/>
        <v>0.20857687908857123</v>
      </c>
      <c r="J24" s="47">
        <f t="shared" si="5"/>
        <v>0.11263151470782846</v>
      </c>
      <c r="K24" s="108">
        <v>18</v>
      </c>
      <c r="L24" s="109">
        <v>65</v>
      </c>
    </row>
    <row r="25" spans="1:12" ht="13.5">
      <c r="A25" s="53">
        <v>19</v>
      </c>
      <c r="B25" s="47">
        <f t="shared" si="9"/>
        <v>0.82127868879082289</v>
      </c>
      <c r="C25" s="47">
        <f>(1-(A25/L25)^1.4)*0.99</f>
        <v>0.81306590190291461</v>
      </c>
      <c r="D25" s="47">
        <f t="shared" si="4"/>
        <v>0.80074672157105231</v>
      </c>
      <c r="E25" s="47">
        <f t="shared" si="1"/>
        <v>0.75557639368755714</v>
      </c>
      <c r="F25" s="47">
        <f t="shared" si="2"/>
        <v>0.67344852480847472</v>
      </c>
      <c r="G25" s="47">
        <f t="shared" si="0"/>
        <v>0.54204393460194311</v>
      </c>
      <c r="H25" s="47">
        <f t="shared" si="3"/>
        <v>0.38600098373168673</v>
      </c>
      <c r="I25" s="47">
        <f t="shared" si="7"/>
        <v>0.20531967219770572</v>
      </c>
      <c r="J25" s="47">
        <f t="shared" si="5"/>
        <v>0.11087262298676109</v>
      </c>
      <c r="K25" s="108">
        <v>19</v>
      </c>
      <c r="L25" s="109">
        <v>65</v>
      </c>
    </row>
    <row r="26" spans="1:12" ht="13.5">
      <c r="A26" s="53">
        <v>20</v>
      </c>
      <c r="B26" s="47">
        <f t="shared" si="9"/>
        <v>0.80797255892061415</v>
      </c>
      <c r="C26" s="47">
        <f t="shared" si="6"/>
        <v>0.79989283333140804</v>
      </c>
      <c r="D26" s="47">
        <f t="shared" si="4"/>
        <v>0.78777324494759882</v>
      </c>
      <c r="E26" s="47">
        <f>(1-((K26/L26)^1.4))*0.92</f>
        <v>0.74333475420696504</v>
      </c>
      <c r="F26" s="47">
        <f t="shared" si="2"/>
        <v>0.66253749831490361</v>
      </c>
      <c r="G26" s="47">
        <f t="shared" si="0"/>
        <v>0.5332618888876054</v>
      </c>
      <c r="H26" s="47">
        <f>(1-((K26/L26)^1.4))*0.47</f>
        <v>0.37974710269268863</v>
      </c>
      <c r="I26" s="47">
        <f t="shared" si="7"/>
        <v>0.20199313973015354</v>
      </c>
      <c r="J26" s="47">
        <f t="shared" si="5"/>
        <v>0.10907629545428292</v>
      </c>
      <c r="K26" s="108">
        <v>20</v>
      </c>
      <c r="L26" s="109">
        <v>65</v>
      </c>
    </row>
    <row r="27" spans="1:12" ht="13.5">
      <c r="A27" s="53">
        <v>21</v>
      </c>
      <c r="B27" s="47">
        <f t="shared" si="9"/>
        <v>0.79439753682322345</v>
      </c>
      <c r="C27" s="47">
        <f t="shared" si="6"/>
        <v>0.78645356145499123</v>
      </c>
      <c r="D27" s="47">
        <f t="shared" si="4"/>
        <v>0.7745375984026428</v>
      </c>
      <c r="E27" s="47">
        <f t="shared" si="1"/>
        <v>0.73084573387736562</v>
      </c>
      <c r="F27" s="47">
        <f t="shared" si="2"/>
        <v>0.65140598019504314</v>
      </c>
      <c r="G27" s="47">
        <f t="shared" si="0"/>
        <v>0.52430237430332749</v>
      </c>
      <c r="H27" s="47">
        <f t="shared" si="3"/>
        <v>0.37336684230691503</v>
      </c>
      <c r="I27" s="47">
        <f t="shared" si="7"/>
        <v>0.19859938420580586</v>
      </c>
      <c r="J27" s="47">
        <f t="shared" si="5"/>
        <v>0.10724366747113517</v>
      </c>
      <c r="K27" s="108">
        <v>21</v>
      </c>
      <c r="L27" s="109">
        <v>65</v>
      </c>
    </row>
    <row r="28" spans="1:12" ht="13.5">
      <c r="A28" s="53">
        <v>22</v>
      </c>
      <c r="B28" s="47">
        <f>(1-(A28/L28)^1.4)*1</f>
        <v>0.78056138483746385</v>
      </c>
      <c r="C28" s="47">
        <f t="shared" si="6"/>
        <v>0.77275577098908921</v>
      </c>
      <c r="D28" s="47">
        <f t="shared" si="4"/>
        <v>0.76104735021652725</v>
      </c>
      <c r="E28" s="47">
        <f t="shared" si="1"/>
        <v>0.71811647405046675</v>
      </c>
      <c r="F28" s="47">
        <f t="shared" si="2"/>
        <v>0.64006033556672026</v>
      </c>
      <c r="G28" s="47">
        <f t="shared" si="0"/>
        <v>0.51517051399272618</v>
      </c>
      <c r="H28" s="47">
        <f t="shared" si="3"/>
        <v>0.36686385087360801</v>
      </c>
      <c r="I28" s="47">
        <f t="shared" si="7"/>
        <v>0.19514034620936596</v>
      </c>
      <c r="J28" s="47">
        <f>(1-((A28/L28)^1.4))*0.135</f>
        <v>0.10537578695305763</v>
      </c>
      <c r="K28" s="108">
        <v>22</v>
      </c>
      <c r="L28" s="109">
        <v>65</v>
      </c>
    </row>
    <row r="29" spans="1:12" ht="13.5">
      <c r="A29" s="53">
        <v>23</v>
      </c>
      <c r="B29" s="47">
        <f>(1-(A29/L29)^1.4)*1</f>
        <v>0.76647129493998845</v>
      </c>
      <c r="C29" s="47">
        <f t="shared" si="6"/>
        <v>0.75880658199058859</v>
      </c>
      <c r="D29" s="47">
        <f t="shared" si="4"/>
        <v>0.7473095125664887</v>
      </c>
      <c r="E29" s="47">
        <f t="shared" si="1"/>
        <v>0.70515359134478939</v>
      </c>
      <c r="F29" s="47">
        <f t="shared" si="2"/>
        <v>0.62850646185079051</v>
      </c>
      <c r="G29" s="47">
        <f t="shared" si="0"/>
        <v>0.50587105466039239</v>
      </c>
      <c r="H29" s="47">
        <f t="shared" si="3"/>
        <v>0.36024150862179455</v>
      </c>
      <c r="I29" s="47">
        <f t="shared" si="7"/>
        <v>0.19161782373499711</v>
      </c>
      <c r="J29" s="47">
        <f t="shared" si="5"/>
        <v>0.10347362481689845</v>
      </c>
      <c r="K29" s="108">
        <v>23</v>
      </c>
      <c r="L29" s="109">
        <v>65</v>
      </c>
    </row>
    <row r="30" spans="1:12" ht="13.5">
      <c r="A30" s="53">
        <v>24</v>
      </c>
      <c r="B30" s="47">
        <f t="shared" ref="B30:B37" si="10">(1-(A30/L30)^1.4)*1</f>
        <v>0.75213395388257298</v>
      </c>
      <c r="C30" s="47">
        <f t="shared" si="6"/>
        <v>0.74461261434374726</v>
      </c>
      <c r="D30" s="47">
        <f t="shared" si="4"/>
        <v>0.73333060503550862</v>
      </c>
      <c r="E30" s="47">
        <f t="shared" si="1"/>
        <v>0.6919632375719672</v>
      </c>
      <c r="F30" s="47">
        <f t="shared" si="2"/>
        <v>0.61674984218370976</v>
      </c>
      <c r="G30" s="47">
        <f t="shared" si="0"/>
        <v>0.49640840956249821</v>
      </c>
      <c r="H30" s="47">
        <f t="shared" si="3"/>
        <v>0.35350295832480927</v>
      </c>
      <c r="I30" s="47">
        <f t="shared" si="7"/>
        <v>0.18803348847064325</v>
      </c>
      <c r="J30" s="47">
        <f t="shared" si="5"/>
        <v>0.10153808377414736</v>
      </c>
      <c r="K30" s="108">
        <v>24</v>
      </c>
      <c r="L30" s="109">
        <v>65</v>
      </c>
    </row>
    <row r="31" spans="1:12" ht="13.5">
      <c r="A31" s="53">
        <v>25</v>
      </c>
      <c r="B31" s="47">
        <f t="shared" si="10"/>
        <v>0.73755559845927743</v>
      </c>
      <c r="C31" s="47">
        <f t="shared" si="6"/>
        <v>0.7301800424746846</v>
      </c>
      <c r="D31" s="47">
        <f t="shared" si="4"/>
        <v>0.71911670849779552</v>
      </c>
      <c r="E31" s="47">
        <f t="shared" si="1"/>
        <v>0.67855115058253523</v>
      </c>
      <c r="F31" s="47">
        <f t="shared" si="2"/>
        <v>0.60479559073660749</v>
      </c>
      <c r="G31" s="47">
        <f t="shared" si="0"/>
        <v>0.4867866949831231</v>
      </c>
      <c r="H31" s="47">
        <f t="shared" si="3"/>
        <v>0.34665113127586039</v>
      </c>
      <c r="I31" s="47">
        <f t="shared" si="7"/>
        <v>0.18438889961481936</v>
      </c>
      <c r="J31" s="47">
        <f>(1-((A31/L31)^1.4))*0.135</f>
        <v>9.9570005792002453E-2</v>
      </c>
      <c r="K31" s="108">
        <v>25</v>
      </c>
      <c r="L31" s="109">
        <v>65</v>
      </c>
    </row>
    <row r="32" spans="1:12" ht="13.5">
      <c r="A32" s="53">
        <v>26</v>
      </c>
      <c r="B32" s="47">
        <f t="shared" si="10"/>
        <v>0.7227420627379415</v>
      </c>
      <c r="C32" s="47">
        <f t="shared" si="6"/>
        <v>0.71551464211056204</v>
      </c>
      <c r="D32" s="47">
        <f t="shared" si="4"/>
        <v>0.70467351116949295</v>
      </c>
      <c r="E32" s="47">
        <f t="shared" si="1"/>
        <v>0.66492269771890622</v>
      </c>
      <c r="F32" s="47">
        <f t="shared" si="2"/>
        <v>0.592648491445112</v>
      </c>
      <c r="G32" s="47">
        <f t="shared" si="0"/>
        <v>0.47700976140704143</v>
      </c>
      <c r="H32" s="47">
        <f t="shared" si="3"/>
        <v>0.33968876948683246</v>
      </c>
      <c r="I32" s="47">
        <f t="shared" si="7"/>
        <v>0.18068551568448538</v>
      </c>
      <c r="J32" s="47">
        <f t="shared" si="5"/>
        <v>9.7570178469622112E-2</v>
      </c>
      <c r="K32" s="108">
        <v>26</v>
      </c>
      <c r="L32" s="109">
        <v>65</v>
      </c>
    </row>
    <row r="33" spans="1:12" ht="13.5">
      <c r="A33" s="53">
        <v>27</v>
      </c>
      <c r="B33" s="47">
        <f t="shared" si="10"/>
        <v>0.70769881869139295</v>
      </c>
      <c r="C33" s="47">
        <f>(1-(A33/L33)^1.4)*0.99</f>
        <v>0.70062183050447902</v>
      </c>
      <c r="D33" s="47">
        <f t="shared" si="4"/>
        <v>0.69000634822410811</v>
      </c>
      <c r="E33" s="47">
        <f t="shared" si="1"/>
        <v>0.65108291319608158</v>
      </c>
      <c r="F33" s="47">
        <f t="shared" si="2"/>
        <v>0.58031303132694223</v>
      </c>
      <c r="G33" s="47">
        <f t="shared" si="0"/>
        <v>0.46708122033631938</v>
      </c>
      <c r="H33" s="47">
        <f t="shared" si="3"/>
        <v>0.33261844478495467</v>
      </c>
      <c r="I33" s="47">
        <f>(1-(K33/L33)^1.4)*0.25</f>
        <v>0.17692470467284824</v>
      </c>
      <c r="J33" s="47">
        <f t="shared" si="5"/>
        <v>9.5539340523338054E-2</v>
      </c>
      <c r="K33" s="108">
        <v>27</v>
      </c>
      <c r="L33" s="109">
        <v>65</v>
      </c>
    </row>
    <row r="34" spans="1:12" ht="13.5">
      <c r="A34" s="53">
        <v>28</v>
      </c>
      <c r="B34" s="47">
        <f t="shared" si="10"/>
        <v>0.69243101136320384</v>
      </c>
      <c r="C34" s="47">
        <f t="shared" si="6"/>
        <v>0.6855067012495718</v>
      </c>
      <c r="D34" s="47">
        <f t="shared" si="4"/>
        <v>0.67512023607912375</v>
      </c>
      <c r="E34" s="47">
        <f t="shared" si="1"/>
        <v>0.63703653045414754</v>
      </c>
      <c r="F34" s="47">
        <f t="shared" si="2"/>
        <v>0.56779342931782717</v>
      </c>
      <c r="G34" s="47">
        <f t="shared" si="0"/>
        <v>0.45700446749971457</v>
      </c>
      <c r="H34" s="47">
        <f t="shared" si="3"/>
        <v>0.32544257534070581</v>
      </c>
      <c r="I34" s="47">
        <f>(1-(K34/L34)^1.4)*0.25</f>
        <v>0.17310775284080096</v>
      </c>
      <c r="J34" s="47">
        <f t="shared" si="5"/>
        <v>9.3478186534032531E-2</v>
      </c>
      <c r="K34" s="108">
        <v>28</v>
      </c>
      <c r="L34" s="109">
        <v>65</v>
      </c>
    </row>
    <row r="35" spans="1:12" ht="13.5">
      <c r="A35" s="53">
        <v>29</v>
      </c>
      <c r="B35" s="47">
        <f t="shared" si="10"/>
        <v>0.67694348947378291</v>
      </c>
      <c r="C35" s="47">
        <f t="shared" si="6"/>
        <v>0.67017405457904511</v>
      </c>
      <c r="D35" s="47">
        <f t="shared" si="4"/>
        <v>0.66001990223693829</v>
      </c>
      <c r="E35" s="47">
        <f t="shared" si="1"/>
        <v>0.62278801031588027</v>
      </c>
      <c r="F35" s="47">
        <f t="shared" si="2"/>
        <v>0.55509366136850191</v>
      </c>
      <c r="G35" s="47">
        <f t="shared" si="0"/>
        <v>0.44678270305269674</v>
      </c>
      <c r="H35" s="47">
        <f t="shared" si="3"/>
        <v>0.31816344005267794</v>
      </c>
      <c r="I35" s="47">
        <f>(1-(K35/L35)^1.4)*0.25</f>
        <v>0.16923587236844573</v>
      </c>
      <c r="J35" s="47">
        <f t="shared" si="5"/>
        <v>9.1387371078960694E-2</v>
      </c>
      <c r="K35" s="108">
        <v>29</v>
      </c>
      <c r="L35" s="109">
        <v>65</v>
      </c>
    </row>
    <row r="36" spans="1:12" ht="13.5">
      <c r="A36" s="53">
        <v>30</v>
      </c>
      <c r="B36" s="47">
        <f t="shared" si="10"/>
        <v>0.66124083219616225</v>
      </c>
      <c r="C36" s="47">
        <f t="shared" si="6"/>
        <v>0.65462842387420062</v>
      </c>
      <c r="D36" s="47">
        <f t="shared" si="4"/>
        <v>0.64470981139125816</v>
      </c>
      <c r="E36" s="47">
        <f t="shared" si="1"/>
        <v>0.60834156562046926</v>
      </c>
      <c r="F36" s="47">
        <f>(1-((K36/L36)^1.4))*0.82</f>
        <v>0.54221748240085299</v>
      </c>
      <c r="G36" s="47">
        <f t="shared" si="0"/>
        <v>0.43641894924946711</v>
      </c>
      <c r="H36" s="47">
        <f t="shared" si="3"/>
        <v>0.31078319113219627</v>
      </c>
      <c r="I36" s="47">
        <f t="shared" ref="I36:I56" si="11">(1-(K36/L36)^1.4)*0.25</f>
        <v>0.16531020804904056</v>
      </c>
      <c r="J36" s="47">
        <f t="shared" si="5"/>
        <v>8.9267512346481906E-2</v>
      </c>
      <c r="K36" s="108">
        <v>30</v>
      </c>
      <c r="L36" s="109">
        <v>65</v>
      </c>
    </row>
    <row r="37" spans="1:12" ht="13.5">
      <c r="A37" s="53">
        <v>31</v>
      </c>
      <c r="B37" s="47">
        <f t="shared" si="10"/>
        <v>0.64532737269354434</v>
      </c>
      <c r="C37" s="47">
        <f t="shared" si="6"/>
        <v>0.63887409896660885</v>
      </c>
      <c r="D37" s="47">
        <f t="shared" si="4"/>
        <v>0.62919418837620567</v>
      </c>
      <c r="E37" s="47">
        <f t="shared" si="1"/>
        <v>0.59370118287806084</v>
      </c>
      <c r="F37" s="47">
        <f t="shared" si="2"/>
        <v>0.52916844560870635</v>
      </c>
      <c r="G37" s="47">
        <f t="shared" si="0"/>
        <v>0.42591606597773929</v>
      </c>
      <c r="H37" s="47">
        <f t="shared" si="3"/>
        <v>0.3033038651659658</v>
      </c>
      <c r="I37" s="47">
        <f t="shared" si="11"/>
        <v>0.16133184317338609</v>
      </c>
      <c r="J37" s="47">
        <f t="shared" si="5"/>
        <v>8.7119195313628495E-2</v>
      </c>
      <c r="K37" s="108">
        <v>31</v>
      </c>
      <c r="L37" s="109">
        <v>65</v>
      </c>
    </row>
    <row r="38" spans="1:12" ht="13.5">
      <c r="A38" s="53">
        <v>32</v>
      </c>
      <c r="B38" s="47">
        <f>(1-(A38/L38)^1.4)*1</f>
        <v>0.62920721890286369</v>
      </c>
      <c r="C38" s="47">
        <f t="shared" si="6"/>
        <v>0.62291514671383508</v>
      </c>
      <c r="D38" s="47">
        <f t="shared" si="4"/>
        <v>0.61347703843029211</v>
      </c>
      <c r="E38" s="47">
        <f t="shared" si="1"/>
        <v>0.5788706413906346</v>
      </c>
      <c r="F38" s="47">
        <f t="shared" si="2"/>
        <v>0.51594991950034819</v>
      </c>
      <c r="G38" s="47">
        <f t="shared" si="0"/>
        <v>0.41527676447589007</v>
      </c>
      <c r="H38" s="47">
        <f t="shared" si="3"/>
        <v>0.29572739288434591</v>
      </c>
      <c r="I38" s="47">
        <f t="shared" si="11"/>
        <v>0.15730180472571592</v>
      </c>
      <c r="J38" s="47">
        <f>(1-((A38/L38)^1.4))*0.135</f>
        <v>8.4942974551886596E-2</v>
      </c>
      <c r="K38" s="108">
        <v>32</v>
      </c>
      <c r="L38" s="109">
        <v>65</v>
      </c>
    </row>
    <row r="39" spans="1:12" ht="13.5">
      <c r="A39" s="53">
        <v>33</v>
      </c>
      <c r="B39" s="47">
        <f>(1-(A39/L39)^1.4)*1</f>
        <v>0.61288427196321482</v>
      </c>
      <c r="C39" s="47">
        <f t="shared" si="6"/>
        <v>0.60675542924358272</v>
      </c>
      <c r="D39" s="47">
        <f t="shared" si="4"/>
        <v>0.59756216516413441</v>
      </c>
      <c r="E39" s="47">
        <f t="shared" si="1"/>
        <v>0.56385353020615769</v>
      </c>
      <c r="F39" s="47">
        <f t="shared" si="2"/>
        <v>0.50256510300983614</v>
      </c>
      <c r="G39" s="47">
        <f t="shared" si="0"/>
        <v>0.40450361949572178</v>
      </c>
      <c r="H39" s="47">
        <f t="shared" si="3"/>
        <v>0.28805560782271095</v>
      </c>
      <c r="I39" s="47">
        <f t="shared" si="11"/>
        <v>0.15322106799080371</v>
      </c>
      <c r="J39" s="47">
        <f t="shared" si="5"/>
        <v>8.2739376715034008E-2</v>
      </c>
      <c r="K39" s="108">
        <v>33</v>
      </c>
      <c r="L39" s="109">
        <v>65</v>
      </c>
    </row>
    <row r="40" spans="1:12" ht="13.5">
      <c r="A40" s="53">
        <v>34</v>
      </c>
      <c r="B40" s="47">
        <f t="shared" ref="B40:B47" si="12">(1-(A40/L40)^1.4)*1</f>
        <v>0.59636224261981252</v>
      </c>
      <c r="C40" s="47">
        <f>(1-(A40/L40)^1.4)*0.99</f>
        <v>0.59039862019361444</v>
      </c>
      <c r="D40" s="47">
        <f t="shared" si="4"/>
        <v>0.58145318655431721</v>
      </c>
      <c r="E40" s="47">
        <f t="shared" si="1"/>
        <v>0.54865326321022756</v>
      </c>
      <c r="F40" s="47">
        <f t="shared" si="2"/>
        <v>0.48901703894824622</v>
      </c>
      <c r="G40" s="47">
        <f t="shared" si="0"/>
        <v>0.3935990801290763</v>
      </c>
      <c r="H40" s="47">
        <f t="shared" si="3"/>
        <v>0.28029025403131186</v>
      </c>
      <c r="I40" s="47">
        <f t="shared" si="11"/>
        <v>0.14909056065495313</v>
      </c>
      <c r="J40" s="47">
        <f t="shared" si="5"/>
        <v>8.0508902753674699E-2</v>
      </c>
      <c r="K40" s="108">
        <v>34</v>
      </c>
      <c r="L40" s="109">
        <v>65</v>
      </c>
    </row>
    <row r="41" spans="1:12" ht="13.5">
      <c r="A41" s="53">
        <v>35</v>
      </c>
      <c r="B41" s="47">
        <f t="shared" si="12"/>
        <v>0.57964466587929508</v>
      </c>
      <c r="C41" s="47">
        <f t="shared" si="6"/>
        <v>0.57384821922050211</v>
      </c>
      <c r="D41" s="47">
        <f t="shared" si="4"/>
        <v>0.56515354923231265</v>
      </c>
      <c r="E41" s="47">
        <f t="shared" si="1"/>
        <v>0.5332730926089515</v>
      </c>
      <c r="F41" s="47">
        <f t="shared" si="2"/>
        <v>0.47530862602102192</v>
      </c>
      <c r="G41" s="47">
        <f t="shared" si="0"/>
        <v>0.38256547948033476</v>
      </c>
      <c r="H41" s="47">
        <f t="shared" si="3"/>
        <v>0.27243299296326867</v>
      </c>
      <c r="I41" s="47">
        <f t="shared" si="11"/>
        <v>0.14491116646982377</v>
      </c>
      <c r="J41" s="47">
        <f t="shared" si="5"/>
        <v>7.8252029893704847E-2</v>
      </c>
      <c r="K41" s="108">
        <v>35</v>
      </c>
      <c r="L41" s="109">
        <v>65</v>
      </c>
    </row>
    <row r="42" spans="1:12" ht="13.5">
      <c r="A42" s="53">
        <v>36</v>
      </c>
      <c r="B42" s="47">
        <f t="shared" si="12"/>
        <v>0.56273491414774113</v>
      </c>
      <c r="C42" s="47">
        <f t="shared" si="6"/>
        <v>0.55710756500626368</v>
      </c>
      <c r="D42" s="47">
        <f t="shared" si="4"/>
        <v>0.54866654129404757</v>
      </c>
      <c r="E42" s="47">
        <f t="shared" si="1"/>
        <v>0.5177161210159219</v>
      </c>
      <c r="F42" s="47">
        <f t="shared" si="2"/>
        <v>0.46144262960114768</v>
      </c>
      <c r="G42" s="47">
        <f t="shared" si="0"/>
        <v>0.37140504333750918</v>
      </c>
      <c r="H42" s="47">
        <f t="shared" si="3"/>
        <v>0.26448540964943834</v>
      </c>
      <c r="I42" s="47">
        <f t="shared" si="11"/>
        <v>0.14068372853693528</v>
      </c>
      <c r="J42" s="47">
        <f>(1-((A42/L42)^1.4))*0.135</f>
        <v>7.5969213409945058E-2</v>
      </c>
      <c r="K42" s="108">
        <v>36</v>
      </c>
      <c r="L42" s="109">
        <v>65</v>
      </c>
    </row>
    <row r="43" spans="1:12" ht="13.5">
      <c r="A43" s="53">
        <v>37</v>
      </c>
      <c r="B43" s="47">
        <f t="shared" si="12"/>
        <v>0.54563620904654697</v>
      </c>
      <c r="C43" s="47">
        <f t="shared" si="6"/>
        <v>0.54017984695608146</v>
      </c>
      <c r="D43" s="47">
        <f t="shared" si="4"/>
        <v>0.53199530382038329</v>
      </c>
      <c r="E43" s="47">
        <f t="shared" si="1"/>
        <v>0.50198531232282328</v>
      </c>
      <c r="F43" s="47">
        <f t="shared" si="2"/>
        <v>0.44742169141816851</v>
      </c>
      <c r="G43" s="47">
        <f t="shared" si="0"/>
        <v>0.36011989797072103</v>
      </c>
      <c r="H43" s="47">
        <f t="shared" si="3"/>
        <v>0.25644901825187705</v>
      </c>
      <c r="I43" s="47">
        <f t="shared" si="11"/>
        <v>0.13640905226163674</v>
      </c>
      <c r="J43" s="47">
        <f t="shared" si="5"/>
        <v>7.3660888221283846E-2</v>
      </c>
      <c r="K43" s="108">
        <v>37</v>
      </c>
      <c r="L43" s="109">
        <v>65</v>
      </c>
    </row>
    <row r="44" spans="1:12" ht="13.5">
      <c r="A44" s="53">
        <v>38</v>
      </c>
      <c r="B44" s="47">
        <f t="shared" si="12"/>
        <v>0.52835163207157287</v>
      </c>
      <c r="C44" s="47">
        <f t="shared" si="6"/>
        <v>0.5230681157508571</v>
      </c>
      <c r="D44" s="47">
        <f t="shared" si="4"/>
        <v>0.51514284126978349</v>
      </c>
      <c r="E44" s="47">
        <f>(1-((K44/L44)^1.4))*0.92</f>
        <v>0.48608350150584706</v>
      </c>
      <c r="F44" s="47">
        <f t="shared" si="2"/>
        <v>0.43324833829868975</v>
      </c>
      <c r="G44" s="47">
        <f t="shared" si="0"/>
        <v>0.34871207716723812</v>
      </c>
      <c r="H44" s="47">
        <f>(1-((K44/L44)^1.4))*0.47</f>
        <v>0.24832526707363925</v>
      </c>
      <c r="I44" s="47">
        <f t="shared" si="11"/>
        <v>0.13208790801789322</v>
      </c>
      <c r="J44" s="47">
        <f t="shared" si="5"/>
        <v>7.1327470329662343E-2</v>
      </c>
      <c r="K44" s="108">
        <v>38</v>
      </c>
      <c r="L44" s="109">
        <v>65</v>
      </c>
    </row>
    <row r="45" spans="1:12" ht="13.5">
      <c r="A45" s="53">
        <v>39</v>
      </c>
      <c r="B45" s="47">
        <f t="shared" si="12"/>
        <v>0.5108841342364463</v>
      </c>
      <c r="C45" s="47">
        <f t="shared" si="6"/>
        <v>0.50577529289408185</v>
      </c>
      <c r="D45" s="47">
        <f t="shared" si="4"/>
        <v>0.49811203088053513</v>
      </c>
      <c r="E45" s="47">
        <f t="shared" si="1"/>
        <v>0.47001340349753062</v>
      </c>
      <c r="F45" s="47">
        <f t="shared" si="2"/>
        <v>0.41892499007388595</v>
      </c>
      <c r="G45" s="47">
        <f t="shared" si="0"/>
        <v>0.33718352859605455</v>
      </c>
      <c r="H45" s="47">
        <f t="shared" si="3"/>
        <v>0.24011554309112976</v>
      </c>
      <c r="I45" s="47">
        <f t="shared" si="11"/>
        <v>0.12772103355911157</v>
      </c>
      <c r="J45" s="47">
        <f t="shared" si="5"/>
        <v>6.896935812192026E-2</v>
      </c>
      <c r="K45" s="108">
        <v>39</v>
      </c>
      <c r="L45" s="109">
        <v>65</v>
      </c>
    </row>
    <row r="46" spans="1:12" ht="13.5">
      <c r="A46" s="53">
        <v>40</v>
      </c>
      <c r="B46" s="47">
        <f t="shared" si="12"/>
        <v>0.49323654482054891</v>
      </c>
      <c r="C46" s="47">
        <f t="shared" si="6"/>
        <v>0.48830417937234344</v>
      </c>
      <c r="D46" s="47">
        <f t="shared" si="4"/>
        <v>0.48090563120003516</v>
      </c>
      <c r="E46" s="47">
        <f t="shared" si="1"/>
        <v>0.453777621234905</v>
      </c>
      <c r="F46" s="47">
        <f t="shared" si="2"/>
        <v>0.40445396675285006</v>
      </c>
      <c r="G46" s="47">
        <f t="shared" si="0"/>
        <v>0.32553611958156231</v>
      </c>
      <c r="H46" s="47">
        <f t="shared" si="3"/>
        <v>0.23182117606565797</v>
      </c>
      <c r="I46" s="47">
        <f t="shared" si="11"/>
        <v>0.12330913620513723</v>
      </c>
      <c r="J46" s="47">
        <f t="shared" si="5"/>
        <v>6.6586933550774108E-2</v>
      </c>
      <c r="K46" s="108">
        <v>40</v>
      </c>
      <c r="L46" s="109">
        <v>65</v>
      </c>
    </row>
    <row r="47" spans="1:12" ht="13.5">
      <c r="A47" s="53">
        <v>41</v>
      </c>
      <c r="B47" s="47">
        <f t="shared" si="12"/>
        <v>0.47541157932524847</v>
      </c>
      <c r="C47" s="47">
        <f t="shared" si="6"/>
        <v>0.470657463531996</v>
      </c>
      <c r="D47" s="47">
        <f t="shared" si="4"/>
        <v>0.46352628984211725</v>
      </c>
      <c r="E47" s="47">
        <f t="shared" si="1"/>
        <v>0.43737865297922862</v>
      </c>
      <c r="F47" s="47">
        <f t="shared" si="2"/>
        <v>0.38983749504670373</v>
      </c>
      <c r="G47" s="47">
        <f t="shared" si="0"/>
        <v>0.31377164235466398</v>
      </c>
      <c r="H47" s="47">
        <f t="shared" si="3"/>
        <v>0.22344344228286678</v>
      </c>
      <c r="I47" s="47">
        <f t="shared" si="11"/>
        <v>0.11885289483131212</v>
      </c>
      <c r="J47" s="47">
        <f t="shared" si="5"/>
        <v>6.4180563208908553E-2</v>
      </c>
      <c r="K47" s="108">
        <v>41</v>
      </c>
      <c r="L47" s="109">
        <v>65</v>
      </c>
    </row>
    <row r="48" spans="1:12" ht="13.5">
      <c r="A48" s="53">
        <v>42</v>
      </c>
      <c r="B48" s="47">
        <f>(1-(A48/L48)^1.4)*1</f>
        <v>0.45741184672770152</v>
      </c>
      <c r="C48" s="47">
        <f>(1-(A48/L48)^1.4)*0.99</f>
        <v>0.45283772826042451</v>
      </c>
      <c r="D48" s="47">
        <f t="shared" si="4"/>
        <v>0.44597655055950897</v>
      </c>
      <c r="E48" s="47">
        <f t="shared" si="1"/>
        <v>0.42081889898948543</v>
      </c>
      <c r="F48" s="47">
        <f t="shared" si="2"/>
        <v>0.37507771431671522</v>
      </c>
      <c r="G48" s="47">
        <f t="shared" si="0"/>
        <v>0.30189181884028304</v>
      </c>
      <c r="H48" s="47">
        <f t="shared" si="3"/>
        <v>0.2149835679620197</v>
      </c>
      <c r="I48" s="47">
        <f t="shared" si="11"/>
        <v>0.11435296168192538</v>
      </c>
      <c r="J48" s="47">
        <f t="shared" si="5"/>
        <v>6.1750599308239708E-2</v>
      </c>
      <c r="K48" s="108">
        <v>42</v>
      </c>
      <c r="L48" s="109">
        <v>65</v>
      </c>
    </row>
    <row r="49" spans="1:12" ht="13.5">
      <c r="A49" s="53">
        <v>43</v>
      </c>
      <c r="B49" s="47">
        <f>(1-(A49/L49)^1.4)*1</f>
        <v>0.43923985610958383</v>
      </c>
      <c r="C49" s="47">
        <f>(1-(A49/L49)^1.4)*0.99</f>
        <v>0.43484745754848797</v>
      </c>
      <c r="D49" s="47">
        <f t="shared" si="4"/>
        <v>0.42825885970684424</v>
      </c>
      <c r="E49" s="47">
        <f t="shared" si="1"/>
        <v>0.40410066762081714</v>
      </c>
      <c r="F49" s="47">
        <f t="shared" si="2"/>
        <v>0.3601766820098587</v>
      </c>
      <c r="G49" s="47">
        <f t="shared" si="0"/>
        <v>0.28989830503232533</v>
      </c>
      <c r="H49" s="47">
        <f t="shared" si="3"/>
        <v>0.20644273237150437</v>
      </c>
      <c r="I49" s="47">
        <f t="shared" si="11"/>
        <v>0.10980996402739596</v>
      </c>
      <c r="J49" s="47">
        <f>(1-((A49/L49)^1.4))*0.135</f>
        <v>5.929738057479382E-2</v>
      </c>
      <c r="K49" s="108">
        <v>43</v>
      </c>
      <c r="L49" s="109">
        <v>65</v>
      </c>
    </row>
    <row r="50" spans="1:12" ht="13.5">
      <c r="A50" s="53">
        <v>44</v>
      </c>
      <c r="B50" s="47">
        <f t="shared" ref="B50:B56" si="13">(1-(A50/L50)^1.4)*1</f>
        <v>0.4208980227279695</v>
      </c>
      <c r="C50" s="47">
        <f t="shared" ref="C50:C55" si="14">(1-(A50/L50)^1.4)*0.99</f>
        <v>0.41668904250068978</v>
      </c>
      <c r="D50" s="47">
        <f t="shared" si="4"/>
        <v>0.41037557215977027</v>
      </c>
      <c r="E50" s="47">
        <f t="shared" si="1"/>
        <v>0.38722618090973193</v>
      </c>
      <c r="F50" s="47">
        <f t="shared" si="2"/>
        <v>0.34513637863693497</v>
      </c>
      <c r="G50" s="47">
        <f t="shared" si="0"/>
        <v>0.27779269500045989</v>
      </c>
      <c r="H50" s="47">
        <f t="shared" si="3"/>
        <v>0.19782207068214566</v>
      </c>
      <c r="I50" s="47">
        <f t="shared" si="11"/>
        <v>0.10522450568199238</v>
      </c>
      <c r="J50" s="47">
        <f t="shared" si="5"/>
        <v>5.6821233068275884E-2</v>
      </c>
      <c r="K50" s="108">
        <v>44</v>
      </c>
      <c r="L50" s="109">
        <v>65</v>
      </c>
    </row>
    <row r="51" spans="1:12" ht="13.5">
      <c r="A51" s="53">
        <v>45</v>
      </c>
      <c r="B51" s="47">
        <f t="shared" si="13"/>
        <v>0.40238867358698593</v>
      </c>
      <c r="C51" s="47">
        <f t="shared" si="14"/>
        <v>0.39836478685111609</v>
      </c>
      <c r="D51" s="47">
        <f t="shared" si="4"/>
        <v>0.39232895674731127</v>
      </c>
      <c r="E51" s="47">
        <f t="shared" si="1"/>
        <v>0.37019757970002709</v>
      </c>
      <c r="F51" s="47">
        <f t="shared" si="2"/>
        <v>0.32995871234132845</v>
      </c>
      <c r="G51" s="47">
        <f t="shared" si="0"/>
        <v>0.26557652456741071</v>
      </c>
      <c r="H51" s="47">
        <f t="shared" si="3"/>
        <v>0.18912267658588339</v>
      </c>
      <c r="I51" s="47">
        <f t="shared" si="11"/>
        <v>0.10059716839674648</v>
      </c>
      <c r="J51" s="47">
        <f t="shared" si="5"/>
        <v>5.4322470934243104E-2</v>
      </c>
      <c r="K51" s="108">
        <v>45</v>
      </c>
      <c r="L51" s="109">
        <v>65</v>
      </c>
    </row>
    <row r="52" spans="1:12" ht="13.5">
      <c r="A52" s="53">
        <v>46</v>
      </c>
      <c r="B52" s="47">
        <f t="shared" si="13"/>
        <v>0.38371405256152946</v>
      </c>
      <c r="C52" s="47">
        <f t="shared" si="14"/>
        <v>0.37987691203591417</v>
      </c>
      <c r="D52" s="47">
        <f t="shared" si="4"/>
        <v>0.37412120124749121</v>
      </c>
      <c r="E52" s="47">
        <f t="shared" si="1"/>
        <v>0.35301692835660714</v>
      </c>
      <c r="F52" s="47">
        <f t="shared" si="2"/>
        <v>0.31464552310045413</v>
      </c>
      <c r="G52" s="47">
        <f t="shared" si="0"/>
        <v>0.25325127469060943</v>
      </c>
      <c r="H52" s="47">
        <f t="shared" si="3"/>
        <v>0.18034560470391883</v>
      </c>
      <c r="I52" s="47">
        <f t="shared" si="11"/>
        <v>9.5928513140382365E-2</v>
      </c>
      <c r="J52" s="47">
        <f t="shared" si="5"/>
        <v>5.180139709580648E-2</v>
      </c>
      <c r="K52" s="108">
        <v>46</v>
      </c>
      <c r="L52" s="109">
        <v>65</v>
      </c>
    </row>
    <row r="53" spans="1:12" ht="13.5">
      <c r="A53" s="53">
        <v>47</v>
      </c>
      <c r="B53" s="47">
        <f t="shared" si="13"/>
        <v>0.36487632511806278</v>
      </c>
      <c r="C53" s="47">
        <f t="shared" si="14"/>
        <v>0.36122756186688215</v>
      </c>
      <c r="D53" s="47">
        <f t="shared" si="4"/>
        <v>0.35575441699011123</v>
      </c>
      <c r="E53" s="47">
        <f t="shared" si="1"/>
        <v>0.33568621910861779</v>
      </c>
      <c r="F53" s="47">
        <f t="shared" si="2"/>
        <v>0.29919858659681148</v>
      </c>
      <c r="G53" s="47">
        <f t="shared" si="0"/>
        <v>0.24081837457792143</v>
      </c>
      <c r="H53" s="47">
        <f t="shared" si="3"/>
        <v>0.1714918728054895</v>
      </c>
      <c r="I53" s="47">
        <f t="shared" si="11"/>
        <v>9.1219081279515696E-2</v>
      </c>
      <c r="J53" s="47">
        <f t="shared" si="5"/>
        <v>4.9258303890938479E-2</v>
      </c>
      <c r="K53" s="108">
        <v>47</v>
      </c>
      <c r="L53" s="109">
        <v>65</v>
      </c>
    </row>
    <row r="54" spans="1:12" ht="13.5">
      <c r="A54" s="53">
        <v>48</v>
      </c>
      <c r="B54" s="47">
        <f t="shared" si="13"/>
        <v>0.34587758267211199</v>
      </c>
      <c r="C54" s="47">
        <f t="shared" si="14"/>
        <v>0.34241880684539089</v>
      </c>
      <c r="D54" s="47">
        <f t="shared" si="4"/>
        <v>0.3372306431053092</v>
      </c>
      <c r="E54" s="47">
        <f t="shared" si="1"/>
        <v>0.31820737605834304</v>
      </c>
      <c r="F54" s="47">
        <f t="shared" si="2"/>
        <v>0.28361961779113182</v>
      </c>
      <c r="G54" s="47">
        <f t="shared" si="0"/>
        <v>0.22827920456359393</v>
      </c>
      <c r="H54" s="47">
        <f t="shared" si="3"/>
        <v>0.16256246385589262</v>
      </c>
      <c r="I54" s="47">
        <f t="shared" si="11"/>
        <v>8.6469395668027998E-2</v>
      </c>
      <c r="J54" s="47">
        <f t="shared" si="5"/>
        <v>4.6693473660735126E-2</v>
      </c>
      <c r="K54" s="108">
        <v>48</v>
      </c>
      <c r="L54" s="109">
        <v>65</v>
      </c>
    </row>
    <row r="55" spans="1:12" ht="13.5">
      <c r="A55" s="53">
        <v>49</v>
      </c>
      <c r="B55" s="47">
        <f t="shared" si="13"/>
        <v>0.32671984661744891</v>
      </c>
      <c r="C55" s="47">
        <f t="shared" si="14"/>
        <v>0.32345264815127439</v>
      </c>
      <c r="D55" s="47">
        <f t="shared" si="4"/>
        <v>0.31855185045201267</v>
      </c>
      <c r="E55" s="47">
        <f t="shared" si="1"/>
        <v>0.30058225888805301</v>
      </c>
      <c r="F55" s="47">
        <f t="shared" si="2"/>
        <v>0.26791027422630809</v>
      </c>
      <c r="G55" s="47">
        <f t="shared" si="0"/>
        <v>0.2156350987675163</v>
      </c>
      <c r="H55" s="47">
        <f t="shared" si="3"/>
        <v>0.15355832791020096</v>
      </c>
      <c r="I55" s="47">
        <f t="shared" si="11"/>
        <v>8.1679961654362226E-2</v>
      </c>
      <c r="J55" s="47">
        <f>(1-((A55/L55)^1.4))*0.135</f>
        <v>4.4107179293355607E-2</v>
      </c>
      <c r="K55" s="108">
        <v>49</v>
      </c>
      <c r="L55" s="109">
        <v>65</v>
      </c>
    </row>
    <row r="56" spans="1:12" ht="13.5">
      <c r="A56" s="53">
        <v>50</v>
      </c>
      <c r="B56" s="47">
        <f t="shared" si="13"/>
        <v>0.30740507205791734</v>
      </c>
      <c r="C56" s="47">
        <f>(1-(A56/L56)^1.4)*0.99</f>
        <v>0.30433102133733814</v>
      </c>
      <c r="D56" s="47">
        <f t="shared" si="4"/>
        <v>0.29971994525646939</v>
      </c>
      <c r="E56" s="47">
        <f>(1-((K56/L56)^1.4))*0.92</f>
        <v>0.28281266629328394</v>
      </c>
      <c r="F56" s="47">
        <f t="shared" si="2"/>
        <v>0.2520721590874922</v>
      </c>
      <c r="G56" s="47">
        <f t="shared" si="0"/>
        <v>0.20288734755822546</v>
      </c>
      <c r="H56" s="47">
        <f t="shared" si="3"/>
        <v>0.14448038386722115</v>
      </c>
      <c r="I56" s="47">
        <f t="shared" si="11"/>
        <v>7.6851268014479335E-2</v>
      </c>
      <c r="J56" s="47">
        <f t="shared" si="5"/>
        <v>4.1499684727818842E-2</v>
      </c>
      <c r="K56" s="108">
        <v>50</v>
      </c>
      <c r="L56" s="109">
        <v>65</v>
      </c>
    </row>
  </sheetData>
  <mergeCells count="1">
    <mergeCell ref="B3:J3"/>
  </mergeCells>
  <printOptions horizontalCentered="1" verticalCentered="1"/>
  <pageMargins left="0.9055118110236221" right="0.9055118110236221" top="0.94488188976377963" bottom="0.94488188976377963" header="0.31496062992125984" footer="0.31496062992125984"/>
  <pageSetup scale="8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tabSelected="1" view="pageBreakPreview" zoomScale="120" zoomScaleSheetLayoutView="120" workbookViewId="0">
      <selection activeCell="A3" sqref="A3:G3"/>
    </sheetView>
  </sheetViews>
  <sheetFormatPr baseColWidth="10" defaultRowHeight="13.5"/>
  <cols>
    <col min="1" max="1" width="14.7109375" style="13" customWidth="1"/>
    <col min="2" max="2" width="18.7109375" style="13" customWidth="1"/>
    <col min="3" max="3" width="11.42578125" style="13"/>
    <col min="4" max="4" width="14.5703125" style="13" customWidth="1"/>
    <col min="5" max="5" width="11.42578125" style="13"/>
    <col min="6" max="6" width="13.85546875" style="13" customWidth="1"/>
    <col min="7" max="7" width="9.42578125" style="13" customWidth="1"/>
    <col min="8" max="8" width="8.7109375" style="13" customWidth="1"/>
    <col min="9" max="16384" width="11.42578125" style="13"/>
  </cols>
  <sheetData>
    <row r="2" spans="1:9" ht="24.95" customHeight="1">
      <c r="A2" s="164" t="s">
        <v>133</v>
      </c>
      <c r="B2" s="165"/>
      <c r="C2" s="165"/>
      <c r="D2" s="165"/>
      <c r="E2" s="165"/>
      <c r="F2" s="165"/>
      <c r="G2" s="165"/>
      <c r="H2" s="166"/>
    </row>
    <row r="3" spans="1:9" ht="20.100000000000001" customHeight="1">
      <c r="A3" s="167" t="s">
        <v>198</v>
      </c>
      <c r="B3" s="168"/>
      <c r="C3" s="168"/>
      <c r="D3" s="168"/>
      <c r="E3" s="168"/>
      <c r="F3" s="168"/>
      <c r="G3" s="168"/>
      <c r="H3" s="169"/>
    </row>
    <row r="4" spans="1:9" ht="20.100000000000001" customHeight="1">
      <c r="A4" s="170" t="s">
        <v>1</v>
      </c>
      <c r="B4" s="171"/>
      <c r="C4" s="171"/>
      <c r="D4" s="171"/>
      <c r="E4" s="171"/>
      <c r="F4" s="171"/>
      <c r="G4" s="171"/>
      <c r="H4" s="172"/>
    </row>
    <row r="5" spans="1:9" ht="25.5" customHeight="1">
      <c r="A5" s="154" t="s">
        <v>158</v>
      </c>
      <c r="B5" s="154" t="s">
        <v>2</v>
      </c>
      <c r="C5" s="163" t="s">
        <v>58</v>
      </c>
      <c r="D5" s="163"/>
      <c r="E5" s="163"/>
      <c r="F5" s="163"/>
      <c r="G5" s="163"/>
      <c r="H5" s="163"/>
    </row>
    <row r="6" spans="1:9" ht="30.75" customHeight="1">
      <c r="A6" s="154"/>
      <c r="B6" s="154"/>
      <c r="C6" s="153" t="s">
        <v>3</v>
      </c>
      <c r="D6" s="153"/>
      <c r="E6" s="153" t="s">
        <v>4</v>
      </c>
      <c r="F6" s="153"/>
      <c r="G6" s="154" t="s">
        <v>5</v>
      </c>
      <c r="H6" s="154"/>
      <c r="I6" s="18"/>
    </row>
    <row r="7" spans="1:9" ht="50.25" customHeight="1">
      <c r="A7" s="12">
        <v>1</v>
      </c>
      <c r="B7" s="19" t="s">
        <v>188</v>
      </c>
      <c r="C7" s="147" t="s">
        <v>150</v>
      </c>
      <c r="D7" s="147"/>
      <c r="E7" s="159" t="s">
        <v>149</v>
      </c>
      <c r="F7" s="160"/>
      <c r="G7" s="157">
        <v>210</v>
      </c>
      <c r="H7" s="158"/>
    </row>
    <row r="8" spans="1:9" ht="12.75" customHeight="1">
      <c r="A8" s="156"/>
      <c r="B8" s="156"/>
      <c r="C8" s="156"/>
      <c r="D8" s="156"/>
      <c r="E8" s="156"/>
      <c r="F8" s="156"/>
      <c r="G8" s="156"/>
      <c r="H8" s="156"/>
    </row>
    <row r="9" spans="1:9" ht="23.25" customHeight="1">
      <c r="A9" s="154" t="s">
        <v>158</v>
      </c>
      <c r="B9" s="154" t="s">
        <v>2</v>
      </c>
      <c r="C9" s="163" t="s">
        <v>89</v>
      </c>
      <c r="D9" s="163"/>
      <c r="E9" s="163"/>
      <c r="F9" s="163"/>
      <c r="G9" s="163"/>
      <c r="H9" s="163"/>
    </row>
    <row r="10" spans="1:9" ht="28.5" customHeight="1">
      <c r="A10" s="154"/>
      <c r="B10" s="154"/>
      <c r="C10" s="153" t="s">
        <v>3</v>
      </c>
      <c r="D10" s="153"/>
      <c r="E10" s="153" t="s">
        <v>4</v>
      </c>
      <c r="F10" s="153"/>
      <c r="G10" s="154" t="s">
        <v>5</v>
      </c>
      <c r="H10" s="154"/>
    </row>
    <row r="11" spans="1:9" ht="41.25" customHeight="1">
      <c r="A11" s="12">
        <v>2</v>
      </c>
      <c r="B11" s="19" t="s">
        <v>189</v>
      </c>
      <c r="C11" s="147" t="s">
        <v>149</v>
      </c>
      <c r="D11" s="147"/>
      <c r="E11" s="147" t="s">
        <v>90</v>
      </c>
      <c r="F11" s="147"/>
      <c r="G11" s="157">
        <v>210</v>
      </c>
      <c r="H11" s="158"/>
    </row>
    <row r="12" spans="1:9">
      <c r="A12" s="12"/>
      <c r="B12" s="11"/>
      <c r="C12" s="161"/>
      <c r="D12" s="162"/>
      <c r="E12" s="161"/>
      <c r="F12" s="162"/>
      <c r="G12" s="156"/>
      <c r="H12" s="156"/>
    </row>
    <row r="13" spans="1:9" ht="23.25" customHeight="1">
      <c r="A13" s="154" t="s">
        <v>158</v>
      </c>
      <c r="B13" s="154" t="s">
        <v>2</v>
      </c>
      <c r="C13" s="163" t="s">
        <v>89</v>
      </c>
      <c r="D13" s="163"/>
      <c r="E13" s="163"/>
      <c r="F13" s="163"/>
      <c r="G13" s="163"/>
      <c r="H13" s="163"/>
    </row>
    <row r="14" spans="1:9" ht="30.75" customHeight="1">
      <c r="A14" s="154"/>
      <c r="B14" s="154"/>
      <c r="C14" s="153" t="s">
        <v>3</v>
      </c>
      <c r="D14" s="153"/>
      <c r="E14" s="153" t="s">
        <v>4</v>
      </c>
      <c r="F14" s="153"/>
      <c r="G14" s="154" t="s">
        <v>5</v>
      </c>
      <c r="H14" s="154"/>
    </row>
    <row r="15" spans="1:9" ht="40.5" customHeight="1">
      <c r="A15" s="12">
        <v>1</v>
      </c>
      <c r="B15" s="15" t="s">
        <v>190</v>
      </c>
      <c r="C15" s="156" t="s">
        <v>136</v>
      </c>
      <c r="D15" s="156"/>
      <c r="E15" s="156" t="s">
        <v>150</v>
      </c>
      <c r="F15" s="156"/>
      <c r="G15" s="157">
        <v>190</v>
      </c>
      <c r="H15" s="158"/>
    </row>
    <row r="16" spans="1:9">
      <c r="A16" s="12"/>
      <c r="B16" s="11"/>
      <c r="C16" s="156"/>
      <c r="D16" s="156"/>
      <c r="E16" s="156"/>
      <c r="F16" s="156"/>
      <c r="G16" s="156"/>
      <c r="H16" s="156"/>
    </row>
    <row r="17" spans="1:8" ht="21" customHeight="1">
      <c r="A17" s="154" t="s">
        <v>158</v>
      </c>
      <c r="B17" s="154" t="s">
        <v>2</v>
      </c>
      <c r="C17" s="163" t="s">
        <v>89</v>
      </c>
      <c r="D17" s="163"/>
      <c r="E17" s="163"/>
      <c r="F17" s="163"/>
      <c r="G17" s="163"/>
      <c r="H17" s="163"/>
    </row>
    <row r="18" spans="1:8" ht="30" customHeight="1">
      <c r="A18" s="154"/>
      <c r="B18" s="154"/>
      <c r="C18" s="153" t="s">
        <v>3</v>
      </c>
      <c r="D18" s="153"/>
      <c r="E18" s="153" t="s">
        <v>4</v>
      </c>
      <c r="F18" s="153"/>
      <c r="G18" s="154" t="s">
        <v>5</v>
      </c>
      <c r="H18" s="154"/>
    </row>
    <row r="19" spans="1:8" ht="30" customHeight="1">
      <c r="A19" s="12">
        <v>1.3</v>
      </c>
      <c r="B19" s="19" t="s">
        <v>191</v>
      </c>
      <c r="C19" s="156" t="s">
        <v>126</v>
      </c>
      <c r="D19" s="156"/>
      <c r="E19" s="156" t="s">
        <v>197</v>
      </c>
      <c r="F19" s="156"/>
      <c r="G19" s="157">
        <v>190</v>
      </c>
      <c r="H19" s="158"/>
    </row>
    <row r="20" spans="1:8">
      <c r="A20" s="20"/>
      <c r="B20" s="21"/>
      <c r="C20" s="173"/>
      <c r="D20" s="174"/>
      <c r="E20" s="173"/>
      <c r="F20" s="174"/>
      <c r="G20" s="173"/>
      <c r="H20" s="174"/>
    </row>
    <row r="21" spans="1:8" ht="23.25" customHeight="1">
      <c r="A21" s="154" t="s">
        <v>158</v>
      </c>
      <c r="B21" s="154" t="s">
        <v>2</v>
      </c>
      <c r="C21" s="163" t="s">
        <v>89</v>
      </c>
      <c r="D21" s="163"/>
      <c r="E21" s="163"/>
      <c r="F21" s="163"/>
      <c r="G21" s="163"/>
      <c r="H21" s="163"/>
    </row>
    <row r="22" spans="1:8" ht="31.5" customHeight="1">
      <c r="A22" s="154"/>
      <c r="B22" s="154"/>
      <c r="C22" s="153" t="s">
        <v>3</v>
      </c>
      <c r="D22" s="153"/>
      <c r="E22" s="153" t="s">
        <v>4</v>
      </c>
      <c r="F22" s="153"/>
      <c r="G22" s="154" t="s">
        <v>5</v>
      </c>
      <c r="H22" s="154"/>
    </row>
    <row r="23" spans="1:8" ht="33.75" customHeight="1">
      <c r="A23" s="12">
        <v>1.3</v>
      </c>
      <c r="B23" s="19" t="s">
        <v>192</v>
      </c>
      <c r="C23" s="156" t="s">
        <v>127</v>
      </c>
      <c r="D23" s="156"/>
      <c r="E23" s="159" t="s">
        <v>151</v>
      </c>
      <c r="F23" s="160"/>
      <c r="G23" s="157">
        <v>190</v>
      </c>
      <c r="H23" s="158"/>
    </row>
    <row r="24" spans="1:8">
      <c r="A24" s="16"/>
      <c r="B24" s="16"/>
      <c r="C24" s="16"/>
      <c r="D24" s="16"/>
      <c r="E24" s="16"/>
      <c r="F24" s="16"/>
      <c r="G24" s="16"/>
      <c r="H24" s="16"/>
    </row>
    <row r="25" spans="1:8">
      <c r="B25" s="22"/>
      <c r="C25" s="22"/>
      <c r="D25" s="22"/>
      <c r="E25" s="22"/>
      <c r="F25" s="22"/>
      <c r="G25" s="22"/>
      <c r="H25" s="22"/>
    </row>
    <row r="26" spans="1:8" ht="24" customHeight="1">
      <c r="A26" s="59"/>
      <c r="B26" s="60"/>
      <c r="C26" s="60"/>
      <c r="D26" s="60"/>
      <c r="E26" s="60"/>
      <c r="F26" s="60"/>
      <c r="G26" s="60"/>
      <c r="H26" s="60"/>
    </row>
    <row r="27" spans="1:8" ht="13.5" customHeight="1">
      <c r="A27" s="61"/>
      <c r="B27" s="61"/>
      <c r="C27" s="61"/>
      <c r="D27" s="61"/>
      <c r="E27" s="61"/>
      <c r="F27" s="61"/>
      <c r="G27" s="61"/>
      <c r="H27" s="61"/>
    </row>
    <row r="28" spans="1:8" ht="16.5" customHeight="1">
      <c r="A28" s="61"/>
      <c r="B28" s="61"/>
      <c r="C28" s="61"/>
      <c r="D28" s="61"/>
      <c r="E28" s="61"/>
      <c r="F28" s="61"/>
      <c r="G28" s="61"/>
      <c r="H28" s="61"/>
    </row>
    <row r="29" spans="1:8" ht="13.5" hidden="1" customHeight="1">
      <c r="A29" s="61"/>
      <c r="B29" s="61"/>
      <c r="C29" s="61"/>
      <c r="D29" s="61"/>
      <c r="E29" s="61"/>
      <c r="F29" s="61"/>
      <c r="G29" s="61"/>
      <c r="H29" s="61"/>
    </row>
    <row r="30" spans="1:8" ht="13.5" hidden="1" customHeight="1">
      <c r="A30" s="61"/>
      <c r="B30" s="61"/>
      <c r="C30" s="61"/>
      <c r="D30" s="61"/>
      <c r="E30" s="61"/>
      <c r="F30" s="61"/>
      <c r="G30" s="61"/>
      <c r="H30" s="61"/>
    </row>
    <row r="31" spans="1:8" ht="13.5" customHeight="1">
      <c r="A31" s="61"/>
      <c r="B31" s="61"/>
      <c r="C31" s="61"/>
      <c r="D31" s="61"/>
      <c r="E31" s="61"/>
      <c r="F31" s="61"/>
      <c r="G31" s="61"/>
      <c r="H31" s="61"/>
    </row>
    <row r="32" spans="1:8" ht="16.5" customHeight="1">
      <c r="A32" s="61"/>
      <c r="B32" s="61"/>
      <c r="C32" s="61"/>
      <c r="D32" s="61"/>
      <c r="E32" s="61"/>
      <c r="F32" s="61"/>
      <c r="G32" s="61"/>
      <c r="H32" s="61"/>
    </row>
    <row r="33" spans="1:8">
      <c r="A33" s="51"/>
      <c r="B33" s="51"/>
      <c r="C33" s="51"/>
      <c r="D33" s="51"/>
      <c r="E33" s="51"/>
      <c r="F33" s="51"/>
      <c r="G33" s="51"/>
      <c r="H33" s="51"/>
    </row>
    <row r="34" spans="1:8">
      <c r="A34" s="57"/>
      <c r="B34" s="57"/>
      <c r="C34" s="57"/>
      <c r="D34" s="57"/>
      <c r="E34" s="57"/>
      <c r="F34" s="57"/>
      <c r="G34" s="57"/>
      <c r="H34" s="57"/>
    </row>
    <row r="35" spans="1:8">
      <c r="A35" s="58"/>
      <c r="B35" s="57"/>
      <c r="C35" s="57"/>
      <c r="D35" s="57"/>
      <c r="E35" s="57"/>
      <c r="F35" s="57"/>
      <c r="G35" s="57"/>
      <c r="H35" s="57"/>
    </row>
    <row r="36" spans="1:8">
      <c r="A36" s="57"/>
      <c r="B36" s="57"/>
      <c r="C36" s="57"/>
      <c r="D36" s="57"/>
      <c r="E36" s="57"/>
      <c r="F36" s="57"/>
      <c r="G36" s="57"/>
      <c r="H36" s="57"/>
    </row>
    <row r="37" spans="1:8">
      <c r="A37" s="57"/>
      <c r="B37" s="57"/>
      <c r="C37" s="57"/>
      <c r="D37" s="57"/>
      <c r="E37" s="57"/>
      <c r="F37" s="57"/>
      <c r="G37" s="57"/>
      <c r="H37" s="57"/>
    </row>
    <row r="38" spans="1:8">
      <c r="A38" s="57"/>
      <c r="B38" s="57"/>
      <c r="C38" s="57"/>
      <c r="D38" s="57"/>
      <c r="E38" s="57"/>
      <c r="F38" s="57"/>
      <c r="G38" s="57"/>
      <c r="H38" s="57"/>
    </row>
    <row r="39" spans="1:8">
      <c r="A39" s="57"/>
      <c r="B39" s="57"/>
      <c r="C39" s="57"/>
      <c r="D39" s="57"/>
      <c r="E39" s="57"/>
      <c r="F39" s="57"/>
      <c r="G39" s="57"/>
      <c r="H39" s="57"/>
    </row>
    <row r="53" spans="9:9">
      <c r="I53" s="22"/>
    </row>
  </sheetData>
  <mergeCells count="58">
    <mergeCell ref="A21:A22"/>
    <mergeCell ref="A9:A10"/>
    <mergeCell ref="A13:A14"/>
    <mergeCell ref="A17:A18"/>
    <mergeCell ref="B17:B18"/>
    <mergeCell ref="B21:B22"/>
    <mergeCell ref="C16:D16"/>
    <mergeCell ref="E16:F16"/>
    <mergeCell ref="C17:H17"/>
    <mergeCell ref="G18:H18"/>
    <mergeCell ref="G16:H16"/>
    <mergeCell ref="C18:D18"/>
    <mergeCell ref="E18:F18"/>
    <mergeCell ref="C21:H21"/>
    <mergeCell ref="C22:D22"/>
    <mergeCell ref="E22:F22"/>
    <mergeCell ref="G22:H22"/>
    <mergeCell ref="C23:D23"/>
    <mergeCell ref="E23:F23"/>
    <mergeCell ref="G23:H23"/>
    <mergeCell ref="C19:D19"/>
    <mergeCell ref="E19:F19"/>
    <mergeCell ref="G19:H19"/>
    <mergeCell ref="C20:D20"/>
    <mergeCell ref="E20:F20"/>
    <mergeCell ref="G20:H20"/>
    <mergeCell ref="G14:H14"/>
    <mergeCell ref="B9:B10"/>
    <mergeCell ref="G11:H11"/>
    <mergeCell ref="E10:F10"/>
    <mergeCell ref="C11:D11"/>
    <mergeCell ref="E11:F11"/>
    <mergeCell ref="G10:H10"/>
    <mergeCell ref="A2:H2"/>
    <mergeCell ref="A3:H3"/>
    <mergeCell ref="A4:H4"/>
    <mergeCell ref="B5:B6"/>
    <mergeCell ref="C6:D6"/>
    <mergeCell ref="E6:F6"/>
    <mergeCell ref="G6:H6"/>
    <mergeCell ref="C5:H5"/>
    <mergeCell ref="A5:A6"/>
    <mergeCell ref="E15:F15"/>
    <mergeCell ref="C15:D15"/>
    <mergeCell ref="G15:H15"/>
    <mergeCell ref="C7:D7"/>
    <mergeCell ref="E7:F7"/>
    <mergeCell ref="C10:D10"/>
    <mergeCell ref="G7:H7"/>
    <mergeCell ref="C12:D12"/>
    <mergeCell ref="E12:F12"/>
    <mergeCell ref="A8:H8"/>
    <mergeCell ref="G12:H12"/>
    <mergeCell ref="C9:H9"/>
    <mergeCell ref="B13:B14"/>
    <mergeCell ref="C13:H13"/>
    <mergeCell ref="C14:D14"/>
    <mergeCell ref="E14:F14"/>
  </mergeCells>
  <phoneticPr fontId="4" type="noConversion"/>
  <printOptions horizontalCentered="1" verticalCentered="1"/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2"/>
  <sheetViews>
    <sheetView tabSelected="1" view="pageBreakPreview" topLeftCell="A10" zoomScaleSheetLayoutView="100" workbookViewId="0">
      <selection activeCell="A3" sqref="A3:G3"/>
    </sheetView>
  </sheetViews>
  <sheetFormatPr baseColWidth="10" defaultRowHeight="13.5"/>
  <cols>
    <col min="1" max="1" width="2.28515625" style="9" customWidth="1"/>
    <col min="2" max="2" width="58.85546875" style="9" customWidth="1"/>
    <col min="3" max="3" width="17.5703125" style="9" customWidth="1"/>
    <col min="4" max="4" width="11.42578125" style="9" customWidth="1"/>
    <col min="5" max="16384" width="11.42578125" style="9"/>
  </cols>
  <sheetData>
    <row r="1" spans="2:3" ht="28.5" customHeight="1">
      <c r="B1" s="175" t="s">
        <v>133</v>
      </c>
      <c r="C1" s="176"/>
    </row>
    <row r="2" spans="2:3" ht="18.75" customHeight="1">
      <c r="B2" s="177" t="s">
        <v>198</v>
      </c>
      <c r="C2" s="178"/>
    </row>
    <row r="3" spans="2:3" ht="12" customHeight="1">
      <c r="B3" s="179"/>
      <c r="C3" s="180"/>
    </row>
    <row r="4" spans="2:3" ht="30.75" customHeight="1">
      <c r="B4" s="108" t="s">
        <v>59</v>
      </c>
      <c r="C4" s="112" t="s">
        <v>5</v>
      </c>
    </row>
    <row r="5" spans="2:3" ht="24" customHeight="1">
      <c r="B5" s="111" t="s">
        <v>60</v>
      </c>
      <c r="C5" s="121">
        <v>45</v>
      </c>
    </row>
    <row r="6" spans="2:3" ht="24" customHeight="1">
      <c r="B6" s="111" t="s">
        <v>61</v>
      </c>
      <c r="C6" s="121">
        <v>70</v>
      </c>
    </row>
    <row r="7" spans="2:3" ht="24" customHeight="1">
      <c r="B7" s="111" t="s">
        <v>62</v>
      </c>
      <c r="C7" s="121">
        <v>70</v>
      </c>
    </row>
    <row r="8" spans="2:3" ht="24" customHeight="1">
      <c r="B8" s="111" t="s">
        <v>63</v>
      </c>
      <c r="C8" s="121">
        <v>70</v>
      </c>
    </row>
    <row r="9" spans="2:3" ht="24" customHeight="1">
      <c r="B9" s="111" t="s">
        <v>64</v>
      </c>
      <c r="C9" s="121">
        <v>70</v>
      </c>
    </row>
    <row r="10" spans="2:3" ht="24" customHeight="1">
      <c r="B10" s="111" t="s">
        <v>65</v>
      </c>
      <c r="C10" s="121">
        <v>70</v>
      </c>
    </row>
    <row r="11" spans="2:3" ht="24" customHeight="1">
      <c r="B11" s="111" t="s">
        <v>66</v>
      </c>
      <c r="C11" s="121">
        <v>40</v>
      </c>
    </row>
    <row r="12" spans="2:3" ht="24" customHeight="1">
      <c r="B12" s="111" t="s">
        <v>67</v>
      </c>
      <c r="C12" s="121">
        <v>45</v>
      </c>
    </row>
    <row r="13" spans="2:3" ht="24" customHeight="1">
      <c r="B13" s="111" t="s">
        <v>68</v>
      </c>
      <c r="C13" s="121">
        <v>45</v>
      </c>
    </row>
    <row r="14" spans="2:3" ht="24" customHeight="1">
      <c r="B14" s="111" t="s">
        <v>69</v>
      </c>
      <c r="C14" s="121">
        <v>45</v>
      </c>
    </row>
    <row r="15" spans="2:3" ht="24" customHeight="1">
      <c r="B15" s="111" t="s">
        <v>70</v>
      </c>
      <c r="C15" s="121">
        <v>45</v>
      </c>
    </row>
    <row r="16" spans="2:3" ht="24" customHeight="1">
      <c r="B16" s="111" t="s">
        <v>135</v>
      </c>
      <c r="C16" s="121">
        <v>40</v>
      </c>
    </row>
    <row r="17" spans="2:8" ht="24" customHeight="1">
      <c r="B17" s="111" t="s">
        <v>71</v>
      </c>
      <c r="C17" s="121">
        <v>45</v>
      </c>
    </row>
    <row r="18" spans="2:8" ht="24" customHeight="1">
      <c r="B18" s="111" t="s">
        <v>72</v>
      </c>
      <c r="C18" s="121">
        <v>40</v>
      </c>
    </row>
    <row r="19" spans="2:8" ht="24" customHeight="1">
      <c r="B19" s="111" t="s">
        <v>73</v>
      </c>
      <c r="C19" s="121">
        <v>45</v>
      </c>
    </row>
    <row r="20" spans="2:8" ht="24" customHeight="1">
      <c r="B20" s="111" t="s">
        <v>74</v>
      </c>
      <c r="C20" s="121">
        <v>45</v>
      </c>
    </row>
    <row r="21" spans="2:8" ht="24" customHeight="1">
      <c r="B21" s="111" t="s">
        <v>75</v>
      </c>
      <c r="C21" s="121">
        <v>45</v>
      </c>
    </row>
    <row r="22" spans="2:8" ht="24" customHeight="1">
      <c r="B22" s="111" t="s">
        <v>76</v>
      </c>
      <c r="C22" s="121">
        <v>45</v>
      </c>
    </row>
    <row r="23" spans="2:8" ht="24" customHeight="1">
      <c r="B23" s="111" t="s">
        <v>156</v>
      </c>
      <c r="C23" s="121">
        <v>45</v>
      </c>
    </row>
    <row r="24" spans="2:8" ht="24" customHeight="1">
      <c r="B24" s="111" t="s">
        <v>128</v>
      </c>
      <c r="C24" s="121">
        <v>160</v>
      </c>
    </row>
    <row r="25" spans="2:8" ht="24" customHeight="1">
      <c r="B25" s="111" t="s">
        <v>129</v>
      </c>
      <c r="C25" s="121">
        <v>160</v>
      </c>
    </row>
    <row r="28" spans="2:8">
      <c r="B28" s="62"/>
      <c r="C28" s="62"/>
      <c r="D28" s="62"/>
      <c r="E28" s="62"/>
      <c r="F28" s="62"/>
      <c r="G28" s="62"/>
      <c r="H28" s="62"/>
    </row>
    <row r="29" spans="2:8">
      <c r="B29" s="62"/>
      <c r="C29" s="62"/>
      <c r="D29" s="62"/>
      <c r="E29" s="62"/>
      <c r="F29" s="62"/>
      <c r="G29" s="62"/>
      <c r="H29" s="62"/>
    </row>
    <row r="30" spans="2:8">
      <c r="B30" s="62"/>
      <c r="C30" s="62"/>
      <c r="D30" s="62"/>
      <c r="E30" s="62"/>
      <c r="F30" s="62"/>
      <c r="G30" s="62"/>
      <c r="H30" s="62"/>
    </row>
    <row r="31" spans="2:8">
      <c r="B31" s="62"/>
      <c r="C31" s="62"/>
      <c r="D31" s="62"/>
      <c r="E31" s="62"/>
      <c r="F31" s="62"/>
      <c r="G31" s="62"/>
      <c r="H31" s="62"/>
    </row>
    <row r="32" spans="2:8">
      <c r="B32" s="62"/>
      <c r="C32" s="62"/>
      <c r="D32" s="62"/>
      <c r="E32" s="62"/>
      <c r="F32" s="62"/>
      <c r="G32" s="62"/>
      <c r="H32" s="62"/>
    </row>
    <row r="33" spans="2:8">
      <c r="B33" s="62"/>
      <c r="C33" s="62"/>
      <c r="D33" s="62"/>
      <c r="E33" s="62"/>
      <c r="F33" s="62"/>
      <c r="G33" s="62"/>
      <c r="H33" s="62"/>
    </row>
    <row r="34" spans="2:8">
      <c r="B34" s="62"/>
      <c r="C34" s="62"/>
      <c r="D34" s="62"/>
      <c r="E34" s="62"/>
      <c r="F34" s="62"/>
      <c r="G34" s="62"/>
      <c r="H34" s="62"/>
    </row>
    <row r="35" spans="2:8">
      <c r="B35" s="62"/>
      <c r="C35" s="62"/>
      <c r="D35" s="62"/>
      <c r="E35" s="62"/>
      <c r="F35" s="62"/>
      <c r="G35" s="62"/>
      <c r="H35" s="62"/>
    </row>
    <row r="36" spans="2:8">
      <c r="B36" s="62"/>
      <c r="C36" s="62"/>
      <c r="D36" s="62"/>
      <c r="E36" s="62"/>
      <c r="F36" s="62"/>
      <c r="G36" s="62"/>
      <c r="H36" s="62"/>
    </row>
    <row r="37" spans="2:8">
      <c r="B37" s="62"/>
      <c r="C37" s="62"/>
      <c r="D37" s="62"/>
      <c r="E37" s="62"/>
      <c r="F37" s="62"/>
      <c r="G37" s="62"/>
      <c r="H37" s="62"/>
    </row>
    <row r="38" spans="2:8">
      <c r="B38" s="62"/>
      <c r="C38" s="62"/>
      <c r="D38" s="62"/>
      <c r="E38" s="62"/>
      <c r="F38" s="62"/>
      <c r="G38" s="62"/>
      <c r="H38" s="62"/>
    </row>
    <row r="39" spans="2:8">
      <c r="B39" s="62"/>
      <c r="C39" s="62"/>
      <c r="D39" s="62"/>
      <c r="E39" s="62"/>
      <c r="F39" s="62"/>
      <c r="G39" s="62"/>
      <c r="H39" s="62"/>
    </row>
    <row r="40" spans="2:8">
      <c r="B40" s="62"/>
      <c r="C40" s="62"/>
      <c r="D40" s="62"/>
      <c r="E40" s="62"/>
      <c r="F40" s="62"/>
      <c r="G40" s="62"/>
      <c r="H40" s="62"/>
    </row>
    <row r="41" spans="2:8">
      <c r="B41" s="62"/>
      <c r="C41" s="62"/>
      <c r="D41" s="62"/>
      <c r="E41" s="62"/>
      <c r="F41" s="62"/>
      <c r="G41" s="62"/>
      <c r="H41" s="62"/>
    </row>
    <row r="42" spans="2:8">
      <c r="B42" s="62"/>
      <c r="C42" s="62"/>
      <c r="D42" s="62"/>
      <c r="E42" s="62"/>
      <c r="F42" s="62"/>
      <c r="G42" s="62"/>
      <c r="H42" s="62"/>
    </row>
  </sheetData>
  <mergeCells count="2">
    <mergeCell ref="B1:C1"/>
    <mergeCell ref="B2:C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10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"/>
  <sheetViews>
    <sheetView tabSelected="1" view="pageBreakPreview" topLeftCell="A73" zoomScale="102" zoomScaleSheetLayoutView="102" workbookViewId="0">
      <selection activeCell="A3" sqref="A3:G3"/>
    </sheetView>
  </sheetViews>
  <sheetFormatPr baseColWidth="10" defaultRowHeight="12.75"/>
  <cols>
    <col min="1" max="4" width="5.7109375" customWidth="1"/>
    <col min="5" max="5" width="17.7109375" customWidth="1"/>
    <col min="6" max="6" width="23.42578125" customWidth="1"/>
    <col min="7" max="7" width="9.5703125" customWidth="1"/>
    <col min="8" max="8" width="14.140625" style="4" customWidth="1"/>
    <col min="9" max="9" width="14.28515625" customWidth="1"/>
  </cols>
  <sheetData>
    <row r="1" spans="1:9" ht="15.75" customHeight="1">
      <c r="A1" s="181" t="s">
        <v>133</v>
      </c>
      <c r="B1" s="182"/>
      <c r="C1" s="182"/>
      <c r="D1" s="182"/>
      <c r="E1" s="182"/>
      <c r="F1" s="182"/>
      <c r="G1" s="182"/>
      <c r="H1" s="183"/>
    </row>
    <row r="2" spans="1:9" ht="15.75" customHeight="1">
      <c r="A2" s="184" t="s">
        <v>198</v>
      </c>
      <c r="B2" s="185"/>
      <c r="C2" s="185"/>
      <c r="D2" s="185"/>
      <c r="E2" s="186"/>
      <c r="F2" s="186"/>
      <c r="G2" s="186"/>
      <c r="H2" s="187"/>
    </row>
    <row r="3" spans="1:9" ht="15.75" customHeight="1">
      <c r="A3" s="188" t="s">
        <v>6</v>
      </c>
      <c r="B3" s="188" t="s">
        <v>30</v>
      </c>
      <c r="C3" s="188" t="s">
        <v>91</v>
      </c>
      <c r="D3" s="190" t="s">
        <v>7</v>
      </c>
      <c r="E3" s="116"/>
      <c r="F3" s="117"/>
      <c r="G3" s="117"/>
      <c r="H3" s="118"/>
    </row>
    <row r="4" spans="1:9" ht="15.75" customHeight="1">
      <c r="A4" s="189"/>
      <c r="B4" s="189"/>
      <c r="C4" s="189"/>
      <c r="D4" s="191"/>
      <c r="E4" s="192" t="s">
        <v>92</v>
      </c>
      <c r="F4" s="193"/>
      <c r="G4" s="193"/>
      <c r="H4" s="194"/>
    </row>
    <row r="5" spans="1:9" ht="15.75" customHeight="1">
      <c r="A5" s="189"/>
      <c r="B5" s="189"/>
      <c r="C5" s="189"/>
      <c r="D5" s="191"/>
      <c r="E5" s="192" t="s">
        <v>31</v>
      </c>
      <c r="F5" s="193"/>
      <c r="G5" s="193"/>
      <c r="H5" s="194"/>
    </row>
    <row r="6" spans="1:9" ht="15.75" customHeight="1">
      <c r="A6" s="189"/>
      <c r="B6" s="189"/>
      <c r="C6" s="189"/>
      <c r="D6" s="191"/>
      <c r="E6" s="192"/>
      <c r="F6" s="193"/>
      <c r="G6" s="193"/>
      <c r="H6" s="194"/>
    </row>
    <row r="7" spans="1:9" ht="8.25" customHeight="1">
      <c r="A7" s="189"/>
      <c r="B7" s="189"/>
      <c r="C7" s="189" t="s">
        <v>7</v>
      </c>
      <c r="D7" s="191" t="s">
        <v>8</v>
      </c>
      <c r="E7" s="123"/>
      <c r="F7" s="124"/>
      <c r="G7" s="124"/>
      <c r="H7" s="125"/>
    </row>
    <row r="8" spans="1:9" s="127" customFormat="1" ht="28.5" customHeight="1">
      <c r="A8" s="198" t="s">
        <v>9</v>
      </c>
      <c r="B8" s="199"/>
      <c r="C8" s="199"/>
      <c r="D8" s="199"/>
      <c r="E8" s="200" t="s">
        <v>91</v>
      </c>
      <c r="F8" s="200"/>
      <c r="G8" s="126" t="s">
        <v>7</v>
      </c>
      <c r="H8" s="122" t="s">
        <v>193</v>
      </c>
    </row>
    <row r="9" spans="1:9" ht="15.75" customHeight="1">
      <c r="A9" s="80">
        <v>2</v>
      </c>
      <c r="B9" s="80">
        <v>1</v>
      </c>
      <c r="C9" s="80">
        <v>1</v>
      </c>
      <c r="D9" s="80">
        <v>1</v>
      </c>
      <c r="E9" s="63" t="s">
        <v>10</v>
      </c>
      <c r="F9" s="63" t="s">
        <v>138</v>
      </c>
      <c r="G9" s="63" t="s">
        <v>32</v>
      </c>
      <c r="H9" s="74">
        <v>1908.43</v>
      </c>
      <c r="I9" s="8"/>
    </row>
    <row r="10" spans="1:9" ht="15.75" customHeight="1">
      <c r="A10" s="81">
        <v>2</v>
      </c>
      <c r="B10" s="81">
        <v>1</v>
      </c>
      <c r="C10" s="81">
        <v>1</v>
      </c>
      <c r="D10" s="81">
        <v>2</v>
      </c>
      <c r="E10" s="64" t="s">
        <v>10</v>
      </c>
      <c r="F10" s="64" t="s">
        <v>138</v>
      </c>
      <c r="G10" s="64" t="s">
        <v>33</v>
      </c>
      <c r="H10" s="65">
        <v>1607.58</v>
      </c>
      <c r="I10" s="8"/>
    </row>
    <row r="11" spans="1:9" ht="15.75" customHeight="1">
      <c r="A11" s="81">
        <v>2</v>
      </c>
      <c r="B11" s="81">
        <v>1</v>
      </c>
      <c r="C11" s="81">
        <v>1</v>
      </c>
      <c r="D11" s="81">
        <v>3</v>
      </c>
      <c r="E11" s="64" t="s">
        <v>10</v>
      </c>
      <c r="F11" s="64" t="s">
        <v>138</v>
      </c>
      <c r="G11" s="64" t="s">
        <v>34</v>
      </c>
      <c r="H11" s="65">
        <v>1363.75</v>
      </c>
      <c r="I11" s="8"/>
    </row>
    <row r="12" spans="1:9" ht="15.75" customHeight="1">
      <c r="A12" s="81">
        <v>2</v>
      </c>
      <c r="B12" s="81">
        <v>1</v>
      </c>
      <c r="C12" s="81">
        <v>1</v>
      </c>
      <c r="D12" s="81">
        <v>4</v>
      </c>
      <c r="E12" s="64" t="s">
        <v>10</v>
      </c>
      <c r="F12" s="64" t="s">
        <v>139</v>
      </c>
      <c r="G12" s="64" t="s">
        <v>32</v>
      </c>
      <c r="H12" s="65">
        <v>900</v>
      </c>
    </row>
    <row r="13" spans="1:9" ht="15.75" customHeight="1">
      <c r="A13" s="82">
        <v>2</v>
      </c>
      <c r="B13" s="82">
        <v>1</v>
      </c>
      <c r="C13" s="82">
        <v>1</v>
      </c>
      <c r="D13" s="82">
        <v>5</v>
      </c>
      <c r="E13" s="66" t="s">
        <v>10</v>
      </c>
      <c r="F13" s="66" t="s">
        <v>140</v>
      </c>
      <c r="G13" s="64" t="s">
        <v>32</v>
      </c>
      <c r="H13" s="65">
        <v>320</v>
      </c>
    </row>
    <row r="14" spans="1:9" ht="3.75" customHeight="1">
      <c r="A14" s="195"/>
      <c r="B14" s="196"/>
      <c r="C14" s="196"/>
      <c r="D14" s="196"/>
      <c r="E14" s="196"/>
      <c r="F14" s="196"/>
      <c r="G14" s="196"/>
      <c r="H14" s="197"/>
    </row>
    <row r="15" spans="1:9" ht="15.75" customHeight="1">
      <c r="A15" s="80">
        <v>2</v>
      </c>
      <c r="B15" s="80">
        <v>1</v>
      </c>
      <c r="C15" s="80">
        <v>2</v>
      </c>
      <c r="D15" s="80">
        <v>1</v>
      </c>
      <c r="E15" s="63" t="s">
        <v>10</v>
      </c>
      <c r="F15" s="63" t="s">
        <v>93</v>
      </c>
      <c r="G15" s="63" t="s">
        <v>32</v>
      </c>
      <c r="H15" s="74">
        <v>2909.33</v>
      </c>
      <c r="I15" s="8"/>
    </row>
    <row r="16" spans="1:9" ht="15.75" customHeight="1">
      <c r="A16" s="81">
        <v>2</v>
      </c>
      <c r="B16" s="81">
        <v>1</v>
      </c>
      <c r="C16" s="81">
        <v>2</v>
      </c>
      <c r="D16" s="81">
        <v>2</v>
      </c>
      <c r="E16" s="64" t="s">
        <v>10</v>
      </c>
      <c r="F16" s="64" t="s">
        <v>93</v>
      </c>
      <c r="G16" s="64" t="s">
        <v>33</v>
      </c>
      <c r="H16" s="65">
        <v>2403.5500000000002</v>
      </c>
      <c r="I16" s="8"/>
    </row>
    <row r="17" spans="1:9" ht="15.75" customHeight="1">
      <c r="A17" s="81">
        <v>2</v>
      </c>
      <c r="B17" s="81">
        <v>1</v>
      </c>
      <c r="C17" s="81">
        <v>2</v>
      </c>
      <c r="D17" s="81">
        <v>3</v>
      </c>
      <c r="E17" s="64" t="s">
        <v>10</v>
      </c>
      <c r="F17" s="64" t="s">
        <v>93</v>
      </c>
      <c r="G17" s="64" t="s">
        <v>34</v>
      </c>
      <c r="H17" s="65">
        <v>2083.3200000000002</v>
      </c>
      <c r="I17" s="8"/>
    </row>
    <row r="18" spans="1:9" ht="15.75" customHeight="1">
      <c r="A18" s="81">
        <v>2</v>
      </c>
      <c r="B18" s="81">
        <v>1</v>
      </c>
      <c r="C18" s="81">
        <v>2</v>
      </c>
      <c r="D18" s="81">
        <v>4</v>
      </c>
      <c r="E18" s="64" t="s">
        <v>10</v>
      </c>
      <c r="F18" s="64" t="s">
        <v>94</v>
      </c>
      <c r="G18" s="64" t="s">
        <v>32</v>
      </c>
      <c r="H18" s="65">
        <v>1100</v>
      </c>
      <c r="I18" s="8"/>
    </row>
    <row r="19" spans="1:9" ht="15.75" customHeight="1">
      <c r="A19" s="82">
        <v>2</v>
      </c>
      <c r="B19" s="82">
        <v>1</v>
      </c>
      <c r="C19" s="82">
        <v>2</v>
      </c>
      <c r="D19" s="82">
        <v>5</v>
      </c>
      <c r="E19" s="66" t="s">
        <v>10</v>
      </c>
      <c r="F19" s="66" t="s">
        <v>141</v>
      </c>
      <c r="G19" s="64" t="s">
        <v>32</v>
      </c>
      <c r="H19" s="65">
        <v>450</v>
      </c>
      <c r="I19" s="8"/>
    </row>
    <row r="20" spans="1:9" ht="3" customHeight="1">
      <c r="A20" s="195"/>
      <c r="B20" s="196"/>
      <c r="C20" s="196"/>
      <c r="D20" s="196"/>
      <c r="E20" s="196"/>
      <c r="F20" s="196"/>
      <c r="G20" s="196"/>
      <c r="H20" s="197"/>
      <c r="I20" s="8"/>
    </row>
    <row r="21" spans="1:9" ht="15.75" customHeight="1">
      <c r="A21" s="83">
        <v>2</v>
      </c>
      <c r="B21" s="83">
        <v>1</v>
      </c>
      <c r="C21" s="83">
        <v>3</v>
      </c>
      <c r="D21" s="83">
        <v>1</v>
      </c>
      <c r="E21" s="67" t="s">
        <v>10</v>
      </c>
      <c r="F21" s="67" t="s">
        <v>11</v>
      </c>
      <c r="G21" s="63" t="s">
        <v>32</v>
      </c>
      <c r="H21" s="102">
        <v>4570.49</v>
      </c>
      <c r="I21" s="8"/>
    </row>
    <row r="22" spans="1:9" ht="15.75" customHeight="1">
      <c r="A22" s="81">
        <v>2</v>
      </c>
      <c r="B22" s="81">
        <v>1</v>
      </c>
      <c r="C22" s="81">
        <v>3</v>
      </c>
      <c r="D22" s="81">
        <v>2</v>
      </c>
      <c r="E22" s="64" t="s">
        <v>10</v>
      </c>
      <c r="F22" s="64" t="s">
        <v>11</v>
      </c>
      <c r="G22" s="64" t="s">
        <v>33</v>
      </c>
      <c r="H22" s="65">
        <v>4089.39</v>
      </c>
      <c r="I22" s="8"/>
    </row>
    <row r="23" spans="1:9" ht="15.75" customHeight="1">
      <c r="A23" s="81">
        <v>2</v>
      </c>
      <c r="B23" s="81">
        <v>1</v>
      </c>
      <c r="C23" s="81">
        <v>3</v>
      </c>
      <c r="D23" s="81">
        <v>3</v>
      </c>
      <c r="E23" s="64" t="s">
        <v>10</v>
      </c>
      <c r="F23" s="64" t="s">
        <v>11</v>
      </c>
      <c r="G23" s="64" t="s">
        <v>34</v>
      </c>
      <c r="H23" s="65">
        <v>3434.86</v>
      </c>
      <c r="I23" s="8"/>
    </row>
    <row r="24" spans="1:9" ht="15.75" customHeight="1">
      <c r="A24" s="81">
        <v>2</v>
      </c>
      <c r="B24" s="81">
        <v>1</v>
      </c>
      <c r="C24" s="81">
        <v>3</v>
      </c>
      <c r="D24" s="81">
        <v>4</v>
      </c>
      <c r="E24" s="64" t="s">
        <v>10</v>
      </c>
      <c r="F24" s="64" t="s">
        <v>35</v>
      </c>
      <c r="G24" s="64" t="s">
        <v>32</v>
      </c>
      <c r="H24" s="65">
        <v>1200</v>
      </c>
      <c r="I24" s="8"/>
    </row>
    <row r="25" spans="1:9" ht="15.75" customHeight="1">
      <c r="A25" s="82">
        <v>2</v>
      </c>
      <c r="B25" s="82">
        <v>1</v>
      </c>
      <c r="C25" s="82">
        <v>3</v>
      </c>
      <c r="D25" s="82">
        <v>5</v>
      </c>
      <c r="E25" s="66" t="s">
        <v>10</v>
      </c>
      <c r="F25" s="66" t="s">
        <v>142</v>
      </c>
      <c r="G25" s="64" t="s">
        <v>32</v>
      </c>
      <c r="H25" s="65">
        <v>600</v>
      </c>
      <c r="I25" s="8"/>
    </row>
    <row r="26" spans="1:9" ht="3" customHeight="1">
      <c r="A26" s="195"/>
      <c r="B26" s="196"/>
      <c r="C26" s="196"/>
      <c r="D26" s="196"/>
      <c r="E26" s="196"/>
      <c r="F26" s="196"/>
      <c r="G26" s="196"/>
      <c r="H26" s="197"/>
      <c r="I26" s="8"/>
    </row>
    <row r="27" spans="1:9" ht="15.75" customHeight="1">
      <c r="A27" s="80">
        <v>2</v>
      </c>
      <c r="B27" s="80">
        <v>1</v>
      </c>
      <c r="C27" s="80">
        <v>4</v>
      </c>
      <c r="D27" s="80">
        <v>1</v>
      </c>
      <c r="E27" s="63" t="s">
        <v>10</v>
      </c>
      <c r="F27" s="63" t="s">
        <v>12</v>
      </c>
      <c r="G27" s="63" t="s">
        <v>32</v>
      </c>
      <c r="H27" s="74">
        <v>6904.36</v>
      </c>
      <c r="I27" s="8"/>
    </row>
    <row r="28" spans="1:9" ht="15.75" customHeight="1">
      <c r="A28" s="81">
        <v>2</v>
      </c>
      <c r="B28" s="81">
        <v>1</v>
      </c>
      <c r="C28" s="81">
        <v>4</v>
      </c>
      <c r="D28" s="81">
        <v>2</v>
      </c>
      <c r="E28" s="64" t="s">
        <v>10</v>
      </c>
      <c r="F28" s="64" t="s">
        <v>12</v>
      </c>
      <c r="G28" s="64" t="s">
        <v>33</v>
      </c>
      <c r="H28" s="65">
        <v>5597</v>
      </c>
      <c r="I28" s="8"/>
    </row>
    <row r="29" spans="1:9" ht="15.75" customHeight="1">
      <c r="A29" s="81">
        <v>2</v>
      </c>
      <c r="B29" s="81">
        <v>1</v>
      </c>
      <c r="C29" s="81">
        <v>4</v>
      </c>
      <c r="D29" s="81">
        <v>3</v>
      </c>
      <c r="E29" s="64" t="s">
        <v>10</v>
      </c>
      <c r="F29" s="64" t="s">
        <v>12</v>
      </c>
      <c r="G29" s="64" t="s">
        <v>34</v>
      </c>
      <c r="H29" s="65">
        <v>5193.3500000000004</v>
      </c>
      <c r="I29" s="8"/>
    </row>
    <row r="30" spans="1:9" ht="15.75" customHeight="1">
      <c r="A30" s="81">
        <v>2</v>
      </c>
      <c r="B30" s="81">
        <v>1</v>
      </c>
      <c r="C30" s="81">
        <v>4</v>
      </c>
      <c r="D30" s="81">
        <v>4</v>
      </c>
      <c r="E30" s="64" t="s">
        <v>10</v>
      </c>
      <c r="F30" s="64" t="s">
        <v>36</v>
      </c>
      <c r="G30" s="64" t="s">
        <v>32</v>
      </c>
      <c r="H30" s="65">
        <v>1350</v>
      </c>
      <c r="I30" s="8"/>
    </row>
    <row r="31" spans="1:9" ht="15.75" customHeight="1">
      <c r="A31" s="82">
        <v>2</v>
      </c>
      <c r="B31" s="82">
        <v>1</v>
      </c>
      <c r="C31" s="82">
        <v>4</v>
      </c>
      <c r="D31" s="82">
        <v>5</v>
      </c>
      <c r="E31" s="66" t="s">
        <v>10</v>
      </c>
      <c r="F31" s="66" t="s">
        <v>143</v>
      </c>
      <c r="G31" s="66" t="s">
        <v>32</v>
      </c>
      <c r="H31" s="68">
        <v>720</v>
      </c>
      <c r="I31" s="8"/>
    </row>
    <row r="32" spans="1:9" ht="3" customHeight="1">
      <c r="A32" s="195"/>
      <c r="B32" s="196"/>
      <c r="C32" s="196"/>
      <c r="D32" s="196"/>
      <c r="E32" s="196"/>
      <c r="F32" s="196"/>
      <c r="G32" s="196"/>
      <c r="H32" s="197"/>
      <c r="I32" s="8"/>
    </row>
    <row r="33" spans="1:9" ht="15.75" customHeight="1">
      <c r="A33" s="80">
        <v>2</v>
      </c>
      <c r="B33" s="80">
        <v>1</v>
      </c>
      <c r="C33" s="80">
        <v>5</v>
      </c>
      <c r="D33" s="80">
        <v>1</v>
      </c>
      <c r="E33" s="63" t="s">
        <v>10</v>
      </c>
      <c r="F33" s="63" t="s">
        <v>13</v>
      </c>
      <c r="G33" s="63" t="s">
        <v>32</v>
      </c>
      <c r="H33" s="74">
        <v>6381.49</v>
      </c>
      <c r="I33" s="8"/>
    </row>
    <row r="34" spans="1:9" ht="15.75" customHeight="1">
      <c r="A34" s="81">
        <v>2</v>
      </c>
      <c r="B34" s="81">
        <v>1</v>
      </c>
      <c r="C34" s="81">
        <v>5</v>
      </c>
      <c r="D34" s="81">
        <v>2</v>
      </c>
      <c r="E34" s="64" t="s">
        <v>10</v>
      </c>
      <c r="F34" s="64" t="s">
        <v>13</v>
      </c>
      <c r="G34" s="64" t="s">
        <v>33</v>
      </c>
      <c r="H34" s="65">
        <v>5368.82</v>
      </c>
      <c r="I34" s="8"/>
    </row>
    <row r="35" spans="1:9" ht="15.75" customHeight="1">
      <c r="A35" s="81">
        <v>2</v>
      </c>
      <c r="B35" s="81">
        <v>1</v>
      </c>
      <c r="C35" s="81">
        <v>5</v>
      </c>
      <c r="D35" s="81">
        <v>3</v>
      </c>
      <c r="E35" s="64" t="s">
        <v>10</v>
      </c>
      <c r="F35" s="64" t="s">
        <v>13</v>
      </c>
      <c r="G35" s="64" t="s">
        <v>34</v>
      </c>
      <c r="H35" s="65">
        <v>4743.8500000000004</v>
      </c>
      <c r="I35" s="8"/>
    </row>
    <row r="36" spans="1:9" ht="15.75" customHeight="1">
      <c r="A36" s="81">
        <v>2</v>
      </c>
      <c r="B36" s="81">
        <v>1</v>
      </c>
      <c r="C36" s="81">
        <v>5</v>
      </c>
      <c r="D36" s="81">
        <v>4</v>
      </c>
      <c r="E36" s="64" t="s">
        <v>10</v>
      </c>
      <c r="F36" s="64" t="s">
        <v>37</v>
      </c>
      <c r="G36" s="64" t="s">
        <v>32</v>
      </c>
      <c r="H36" s="65">
        <v>1470</v>
      </c>
      <c r="I36" s="8"/>
    </row>
    <row r="37" spans="1:9" ht="15.75" customHeight="1">
      <c r="A37" s="82">
        <v>2</v>
      </c>
      <c r="B37" s="82">
        <v>1</v>
      </c>
      <c r="C37" s="82">
        <v>5</v>
      </c>
      <c r="D37" s="82">
        <v>5</v>
      </c>
      <c r="E37" s="66" t="s">
        <v>10</v>
      </c>
      <c r="F37" s="66" t="s">
        <v>144</v>
      </c>
      <c r="G37" s="64" t="s">
        <v>32</v>
      </c>
      <c r="H37" s="65">
        <v>800</v>
      </c>
      <c r="I37" s="8"/>
    </row>
    <row r="38" spans="1:9" ht="4.5" customHeight="1">
      <c r="A38" s="84"/>
      <c r="B38" s="85"/>
      <c r="C38" s="85"/>
      <c r="D38" s="85"/>
      <c r="E38" s="69"/>
      <c r="F38" s="69"/>
      <c r="G38" s="75"/>
      <c r="H38" s="70"/>
      <c r="I38" s="8"/>
    </row>
    <row r="39" spans="1:9" ht="15.75" customHeight="1">
      <c r="A39" s="80">
        <v>2</v>
      </c>
      <c r="B39" s="80">
        <v>1</v>
      </c>
      <c r="C39" s="80">
        <v>6</v>
      </c>
      <c r="D39" s="80">
        <v>1</v>
      </c>
      <c r="E39" s="63" t="s">
        <v>10</v>
      </c>
      <c r="F39" s="63" t="s">
        <v>38</v>
      </c>
      <c r="G39" s="63" t="s">
        <v>32</v>
      </c>
      <c r="H39" s="65">
        <v>7070</v>
      </c>
      <c r="I39" s="8"/>
    </row>
    <row r="40" spans="1:9" ht="15.75" customHeight="1">
      <c r="A40" s="81">
        <v>2</v>
      </c>
      <c r="B40" s="81">
        <v>1</v>
      </c>
      <c r="C40" s="81">
        <v>6</v>
      </c>
      <c r="D40" s="81">
        <v>2</v>
      </c>
      <c r="E40" s="64" t="s">
        <v>10</v>
      </c>
      <c r="F40" s="64" t="s">
        <v>38</v>
      </c>
      <c r="G40" s="64" t="s">
        <v>33</v>
      </c>
      <c r="H40" s="65">
        <v>5948</v>
      </c>
      <c r="I40" s="8"/>
    </row>
    <row r="41" spans="1:9" ht="15.75" customHeight="1">
      <c r="A41" s="81">
        <v>2</v>
      </c>
      <c r="B41" s="81">
        <v>1</v>
      </c>
      <c r="C41" s="81">
        <v>6</v>
      </c>
      <c r="D41" s="81">
        <v>3</v>
      </c>
      <c r="E41" s="64" t="s">
        <v>10</v>
      </c>
      <c r="F41" s="64" t="s">
        <v>38</v>
      </c>
      <c r="G41" s="64" t="s">
        <v>34</v>
      </c>
      <c r="H41" s="65">
        <v>5255.67</v>
      </c>
      <c r="I41" s="8"/>
    </row>
    <row r="42" spans="1:9" ht="15.75" customHeight="1">
      <c r="A42" s="81">
        <v>2</v>
      </c>
      <c r="B42" s="81">
        <v>1</v>
      </c>
      <c r="C42" s="81">
        <v>6</v>
      </c>
      <c r="D42" s="81">
        <v>4</v>
      </c>
      <c r="E42" s="64" t="s">
        <v>10</v>
      </c>
      <c r="F42" s="64" t="s">
        <v>37</v>
      </c>
      <c r="G42" s="64" t="s">
        <v>32</v>
      </c>
      <c r="H42" s="65">
        <v>1550</v>
      </c>
      <c r="I42" s="8"/>
    </row>
    <row r="43" spans="1:9" ht="15.75" customHeight="1">
      <c r="A43" s="82">
        <v>2</v>
      </c>
      <c r="B43" s="82">
        <v>1</v>
      </c>
      <c r="C43" s="82">
        <v>6</v>
      </c>
      <c r="D43" s="82">
        <v>5</v>
      </c>
      <c r="E43" s="66" t="s">
        <v>10</v>
      </c>
      <c r="F43" s="66" t="s">
        <v>144</v>
      </c>
      <c r="G43" s="64" t="s">
        <v>32</v>
      </c>
      <c r="H43" s="65">
        <v>950</v>
      </c>
      <c r="I43" s="8"/>
    </row>
    <row r="44" spans="1:9" ht="4.5" customHeight="1">
      <c r="A44" s="195"/>
      <c r="B44" s="196"/>
      <c r="C44" s="196"/>
      <c r="D44" s="196"/>
      <c r="E44" s="196"/>
      <c r="F44" s="196"/>
      <c r="G44" s="196"/>
      <c r="H44" s="197"/>
      <c r="I44" s="8"/>
    </row>
    <row r="45" spans="1:9" ht="15.75" customHeight="1">
      <c r="A45" s="80">
        <v>2</v>
      </c>
      <c r="B45" s="80">
        <v>2</v>
      </c>
      <c r="C45" s="80">
        <v>1</v>
      </c>
      <c r="D45" s="80">
        <v>1</v>
      </c>
      <c r="E45" s="63" t="s">
        <v>14</v>
      </c>
      <c r="F45" s="63" t="s">
        <v>93</v>
      </c>
      <c r="G45" s="63" t="s">
        <v>32</v>
      </c>
      <c r="H45" s="74">
        <v>3031.06</v>
      </c>
      <c r="I45" s="8"/>
    </row>
    <row r="46" spans="1:9" ht="15.75" customHeight="1">
      <c r="A46" s="81">
        <v>2</v>
      </c>
      <c r="B46" s="81">
        <v>2</v>
      </c>
      <c r="C46" s="81">
        <v>1</v>
      </c>
      <c r="D46" s="81">
        <v>2</v>
      </c>
      <c r="E46" s="64" t="s">
        <v>14</v>
      </c>
      <c r="F46" s="64" t="s">
        <v>93</v>
      </c>
      <c r="G46" s="64" t="s">
        <v>33</v>
      </c>
      <c r="H46" s="65">
        <v>2512.6799999999998</v>
      </c>
      <c r="I46" s="8"/>
    </row>
    <row r="47" spans="1:9" ht="15.75" customHeight="1">
      <c r="A47" s="82">
        <v>2</v>
      </c>
      <c r="B47" s="82">
        <v>2</v>
      </c>
      <c r="C47" s="82">
        <v>1</v>
      </c>
      <c r="D47" s="82">
        <v>3</v>
      </c>
      <c r="E47" s="66" t="s">
        <v>14</v>
      </c>
      <c r="F47" s="66" t="s">
        <v>93</v>
      </c>
      <c r="G47" s="66" t="s">
        <v>34</v>
      </c>
      <c r="H47" s="68">
        <v>2904.87</v>
      </c>
      <c r="I47" s="8"/>
    </row>
    <row r="48" spans="1:9" ht="4.5" customHeight="1">
      <c r="A48" s="195"/>
      <c r="B48" s="196"/>
      <c r="C48" s="196"/>
      <c r="D48" s="196"/>
      <c r="E48" s="196"/>
      <c r="F48" s="196"/>
      <c r="G48" s="196"/>
      <c r="H48" s="197"/>
      <c r="I48" s="8"/>
    </row>
    <row r="49" spans="1:9" ht="15.75" customHeight="1">
      <c r="A49" s="80">
        <v>2</v>
      </c>
      <c r="B49" s="80">
        <v>2</v>
      </c>
      <c r="C49" s="80">
        <v>2</v>
      </c>
      <c r="D49" s="80">
        <v>1</v>
      </c>
      <c r="E49" s="63" t="s">
        <v>14</v>
      </c>
      <c r="F49" s="63" t="s">
        <v>15</v>
      </c>
      <c r="G49" s="63" t="s">
        <v>32</v>
      </c>
      <c r="H49" s="74">
        <v>4114.47</v>
      </c>
      <c r="I49" s="8"/>
    </row>
    <row r="50" spans="1:9" ht="15.75" customHeight="1">
      <c r="A50" s="81">
        <v>2</v>
      </c>
      <c r="B50" s="81">
        <v>2</v>
      </c>
      <c r="C50" s="81">
        <v>2</v>
      </c>
      <c r="D50" s="81">
        <v>2</v>
      </c>
      <c r="E50" s="64" t="s">
        <v>14</v>
      </c>
      <c r="F50" s="64" t="s">
        <v>15</v>
      </c>
      <c r="G50" s="64" t="s">
        <v>33</v>
      </c>
      <c r="H50" s="65">
        <v>3325</v>
      </c>
      <c r="I50" s="8"/>
    </row>
    <row r="51" spans="1:9" ht="15.75" customHeight="1">
      <c r="A51" s="82">
        <v>2</v>
      </c>
      <c r="B51" s="82">
        <v>2</v>
      </c>
      <c r="C51" s="82">
        <v>2</v>
      </c>
      <c r="D51" s="82">
        <v>3</v>
      </c>
      <c r="E51" s="66" t="s">
        <v>14</v>
      </c>
      <c r="F51" s="66" t="s">
        <v>15</v>
      </c>
      <c r="G51" s="66" t="s">
        <v>34</v>
      </c>
      <c r="H51" s="68">
        <v>2605.58</v>
      </c>
      <c r="I51" s="8"/>
    </row>
    <row r="52" spans="1:9" ht="6" customHeight="1">
      <c r="A52" s="195"/>
      <c r="B52" s="196"/>
      <c r="C52" s="196"/>
      <c r="D52" s="196"/>
      <c r="E52" s="196"/>
      <c r="F52" s="196"/>
      <c r="G52" s="196"/>
      <c r="H52" s="197"/>
      <c r="I52" s="8"/>
    </row>
    <row r="53" spans="1:9" ht="15.75" customHeight="1">
      <c r="A53" s="80">
        <v>2</v>
      </c>
      <c r="B53" s="80">
        <v>2</v>
      </c>
      <c r="C53" s="80">
        <v>3</v>
      </c>
      <c r="D53" s="80">
        <v>1</v>
      </c>
      <c r="E53" s="63" t="s">
        <v>14</v>
      </c>
      <c r="F53" s="63" t="s">
        <v>12</v>
      </c>
      <c r="G53" s="63" t="s">
        <v>32</v>
      </c>
      <c r="H53" s="74">
        <v>6381.49</v>
      </c>
      <c r="I53" s="8"/>
    </row>
    <row r="54" spans="1:9" ht="15.75" customHeight="1">
      <c r="A54" s="81">
        <v>2</v>
      </c>
      <c r="B54" s="81">
        <v>2</v>
      </c>
      <c r="C54" s="81">
        <v>3</v>
      </c>
      <c r="D54" s="81">
        <v>2</v>
      </c>
      <c r="E54" s="64" t="s">
        <v>14</v>
      </c>
      <c r="F54" s="64" t="s">
        <v>12</v>
      </c>
      <c r="G54" s="64" t="s">
        <v>33</v>
      </c>
      <c r="H54" s="65">
        <v>5368.82</v>
      </c>
      <c r="I54" s="8"/>
    </row>
    <row r="55" spans="1:9" ht="15.75" customHeight="1">
      <c r="A55" s="82">
        <v>2</v>
      </c>
      <c r="B55" s="82">
        <v>2</v>
      </c>
      <c r="C55" s="82">
        <v>3</v>
      </c>
      <c r="D55" s="82">
        <v>3</v>
      </c>
      <c r="E55" s="66" t="s">
        <v>14</v>
      </c>
      <c r="F55" s="66" t="s">
        <v>12</v>
      </c>
      <c r="G55" s="66" t="s">
        <v>34</v>
      </c>
      <c r="H55" s="68">
        <v>4743.8500000000004</v>
      </c>
      <c r="I55" s="8"/>
    </row>
    <row r="56" spans="1:9" ht="6" customHeight="1">
      <c r="A56" s="195"/>
      <c r="B56" s="196"/>
      <c r="C56" s="196"/>
      <c r="D56" s="196"/>
      <c r="E56" s="196"/>
      <c r="F56" s="196"/>
      <c r="G56" s="196"/>
      <c r="H56" s="197"/>
      <c r="I56" s="8"/>
    </row>
    <row r="57" spans="1:9" ht="15.75" customHeight="1">
      <c r="A57" s="80">
        <v>2</v>
      </c>
      <c r="B57" s="80">
        <v>3</v>
      </c>
      <c r="C57" s="80">
        <v>1</v>
      </c>
      <c r="D57" s="80">
        <v>1</v>
      </c>
      <c r="E57" s="63" t="s">
        <v>16</v>
      </c>
      <c r="F57" s="63" t="s">
        <v>17</v>
      </c>
      <c r="G57" s="63" t="s">
        <v>32</v>
      </c>
      <c r="H57" s="74">
        <v>3770.9</v>
      </c>
      <c r="I57" s="8"/>
    </row>
    <row r="58" spans="1:9" ht="15.75" customHeight="1">
      <c r="A58" s="81">
        <v>2</v>
      </c>
      <c r="B58" s="81">
        <v>3</v>
      </c>
      <c r="C58" s="81">
        <v>1</v>
      </c>
      <c r="D58" s="81">
        <v>2</v>
      </c>
      <c r="E58" s="64" t="s">
        <v>16</v>
      </c>
      <c r="F58" s="64" t="s">
        <v>17</v>
      </c>
      <c r="G58" s="64" t="s">
        <v>33</v>
      </c>
      <c r="H58" s="65">
        <v>3295.07</v>
      </c>
      <c r="I58" s="8"/>
    </row>
    <row r="59" spans="1:9" ht="15.75" customHeight="1">
      <c r="A59" s="82">
        <v>2</v>
      </c>
      <c r="B59" s="82">
        <v>3</v>
      </c>
      <c r="C59" s="82">
        <v>1</v>
      </c>
      <c r="D59" s="82">
        <v>3</v>
      </c>
      <c r="E59" s="71" t="s">
        <v>16</v>
      </c>
      <c r="F59" s="71" t="s">
        <v>17</v>
      </c>
      <c r="G59" s="66" t="s">
        <v>34</v>
      </c>
      <c r="H59" s="68">
        <v>3023.94</v>
      </c>
      <c r="I59" s="8"/>
    </row>
    <row r="60" spans="1:9" ht="15.75" customHeight="1">
      <c r="A60" s="46"/>
      <c r="B60" s="46"/>
      <c r="C60" s="46"/>
      <c r="D60" s="46"/>
      <c r="E60" s="46"/>
      <c r="F60" s="46"/>
      <c r="G60" s="46"/>
      <c r="H60" s="46"/>
      <c r="I60" s="8"/>
    </row>
    <row r="61" spans="1:9" ht="15.75" customHeight="1">
      <c r="A61" s="181" t="s">
        <v>145</v>
      </c>
      <c r="B61" s="182"/>
      <c r="C61" s="182"/>
      <c r="D61" s="182"/>
      <c r="E61" s="182"/>
      <c r="F61" s="182"/>
      <c r="G61" s="182"/>
      <c r="H61" s="183"/>
      <c r="I61" s="8"/>
    </row>
    <row r="62" spans="1:9" ht="15.75" customHeight="1">
      <c r="A62" s="201" t="s">
        <v>198</v>
      </c>
      <c r="B62" s="202"/>
      <c r="C62" s="202"/>
      <c r="D62" s="202"/>
      <c r="E62" s="202"/>
      <c r="F62" s="202"/>
      <c r="G62" s="202"/>
      <c r="H62" s="203"/>
      <c r="I62" s="8"/>
    </row>
    <row r="63" spans="1:9" ht="15.75" customHeight="1">
      <c r="A63" s="189" t="s">
        <v>6</v>
      </c>
      <c r="B63" s="189" t="s">
        <v>30</v>
      </c>
      <c r="C63" s="189" t="s">
        <v>91</v>
      </c>
      <c r="D63" s="189" t="s">
        <v>7</v>
      </c>
      <c r="E63" s="86"/>
      <c r="F63" s="87"/>
      <c r="G63" s="87"/>
      <c r="H63" s="88"/>
      <c r="I63" s="8"/>
    </row>
    <row r="64" spans="1:9" ht="15.75" customHeight="1">
      <c r="A64" s="189"/>
      <c r="B64" s="189"/>
      <c r="C64" s="189"/>
      <c r="D64" s="189"/>
      <c r="E64" s="192" t="s">
        <v>92</v>
      </c>
      <c r="F64" s="193"/>
      <c r="G64" s="193"/>
      <c r="H64" s="194"/>
      <c r="I64" s="8"/>
    </row>
    <row r="65" spans="1:9" ht="15.75" customHeight="1">
      <c r="A65" s="189"/>
      <c r="B65" s="189"/>
      <c r="C65" s="189"/>
      <c r="D65" s="189"/>
      <c r="E65" s="192" t="s">
        <v>31</v>
      </c>
      <c r="F65" s="193"/>
      <c r="G65" s="193"/>
      <c r="H65" s="194"/>
      <c r="I65" s="8"/>
    </row>
    <row r="66" spans="1:9" ht="15.75" customHeight="1">
      <c r="A66" s="189"/>
      <c r="B66" s="189"/>
      <c r="C66" s="189"/>
      <c r="D66" s="189"/>
      <c r="E66" s="216"/>
      <c r="F66" s="217"/>
      <c r="G66" s="217"/>
      <c r="H66" s="218"/>
      <c r="I66" s="8"/>
    </row>
    <row r="67" spans="1:9" ht="15.75" customHeight="1">
      <c r="A67" s="189"/>
      <c r="B67" s="189"/>
      <c r="C67" s="189" t="s">
        <v>7</v>
      </c>
      <c r="D67" s="189" t="s">
        <v>8</v>
      </c>
      <c r="E67" s="89"/>
      <c r="F67" s="90"/>
      <c r="G67" s="90"/>
      <c r="H67" s="91"/>
      <c r="I67" s="8"/>
    </row>
    <row r="68" spans="1:9" ht="32.25" customHeight="1">
      <c r="A68" s="198" t="s">
        <v>9</v>
      </c>
      <c r="B68" s="199"/>
      <c r="C68" s="199"/>
      <c r="D68" s="199"/>
      <c r="E68" s="200" t="s">
        <v>91</v>
      </c>
      <c r="F68" s="200"/>
      <c r="G68" s="126" t="s">
        <v>7</v>
      </c>
      <c r="H68" s="122" t="s">
        <v>193</v>
      </c>
      <c r="I68" s="8"/>
    </row>
    <row r="69" spans="1:9" ht="15.75" customHeight="1">
      <c r="A69" s="39">
        <v>2</v>
      </c>
      <c r="B69" s="39">
        <v>3</v>
      </c>
      <c r="C69" s="39">
        <v>2</v>
      </c>
      <c r="D69" s="39">
        <v>1</v>
      </c>
      <c r="E69" s="44" t="s">
        <v>16</v>
      </c>
      <c r="F69" s="44" t="s">
        <v>15</v>
      </c>
      <c r="G69" s="44" t="s">
        <v>32</v>
      </c>
      <c r="H69" s="74">
        <v>4613.1400000000003</v>
      </c>
      <c r="I69" s="8"/>
    </row>
    <row r="70" spans="1:9" ht="15.75" customHeight="1">
      <c r="A70" s="40">
        <v>2</v>
      </c>
      <c r="B70" s="40">
        <v>3</v>
      </c>
      <c r="C70" s="40">
        <v>2</v>
      </c>
      <c r="D70" s="40">
        <v>2</v>
      </c>
      <c r="E70" s="72" t="s">
        <v>16</v>
      </c>
      <c r="F70" s="72" t="s">
        <v>15</v>
      </c>
      <c r="G70" s="41" t="s">
        <v>33</v>
      </c>
      <c r="H70" s="65">
        <v>4298.05</v>
      </c>
      <c r="I70" s="8"/>
    </row>
    <row r="71" spans="1:9" ht="15.75" customHeight="1">
      <c r="A71" s="42">
        <v>2</v>
      </c>
      <c r="B71" s="42">
        <v>3</v>
      </c>
      <c r="C71" s="42">
        <v>2</v>
      </c>
      <c r="D71" s="42">
        <v>3</v>
      </c>
      <c r="E71" s="73" t="s">
        <v>16</v>
      </c>
      <c r="F71" s="73" t="s">
        <v>15</v>
      </c>
      <c r="G71" s="43" t="s">
        <v>34</v>
      </c>
      <c r="H71" s="68">
        <v>4142.91</v>
      </c>
      <c r="I71" s="8"/>
    </row>
    <row r="72" spans="1:9" ht="4.5" customHeight="1">
      <c r="A72" s="219"/>
      <c r="B72" s="220"/>
      <c r="C72" s="220"/>
      <c r="D72" s="220"/>
      <c r="E72" s="220"/>
      <c r="F72" s="220"/>
      <c r="G72" s="220"/>
      <c r="H72" s="221"/>
      <c r="I72" s="8"/>
    </row>
    <row r="73" spans="1:9" ht="15.75" customHeight="1">
      <c r="A73" s="92">
        <v>2</v>
      </c>
      <c r="B73" s="92">
        <v>4</v>
      </c>
      <c r="C73" s="92">
        <v>1</v>
      </c>
      <c r="D73" s="92">
        <v>1</v>
      </c>
      <c r="E73" s="72" t="s">
        <v>39</v>
      </c>
      <c r="F73" s="72" t="s">
        <v>95</v>
      </c>
      <c r="G73" s="44" t="s">
        <v>32</v>
      </c>
      <c r="H73" s="65">
        <v>2000</v>
      </c>
    </row>
    <row r="74" spans="1:9" ht="15.75" customHeight="1">
      <c r="A74" s="40">
        <v>2</v>
      </c>
      <c r="B74" s="40">
        <v>4</v>
      </c>
      <c r="C74" s="40">
        <v>1</v>
      </c>
      <c r="D74" s="40">
        <v>2</v>
      </c>
      <c r="E74" s="72" t="s">
        <v>39</v>
      </c>
      <c r="F74" s="72" t="s">
        <v>95</v>
      </c>
      <c r="G74" s="41" t="s">
        <v>33</v>
      </c>
      <c r="H74" s="65">
        <v>1684.91</v>
      </c>
    </row>
    <row r="75" spans="1:9" ht="15.75" customHeight="1">
      <c r="A75" s="40">
        <v>2</v>
      </c>
      <c r="B75" s="40">
        <v>4</v>
      </c>
      <c r="C75" s="40">
        <v>1</v>
      </c>
      <c r="D75" s="40">
        <v>3</v>
      </c>
      <c r="E75" s="72" t="s">
        <v>39</v>
      </c>
      <c r="F75" s="72" t="s">
        <v>95</v>
      </c>
      <c r="G75" s="43" t="s">
        <v>34</v>
      </c>
      <c r="H75" s="65">
        <v>1529.77</v>
      </c>
    </row>
    <row r="76" spans="1:9" ht="3.75" customHeight="1">
      <c r="A76" s="222"/>
      <c r="B76" s="223"/>
      <c r="C76" s="223"/>
      <c r="D76" s="223"/>
      <c r="E76" s="223"/>
      <c r="F76" s="223"/>
      <c r="G76" s="223"/>
      <c r="H76" s="224"/>
    </row>
    <row r="77" spans="1:9" ht="15.75" customHeight="1">
      <c r="A77" s="39">
        <v>2</v>
      </c>
      <c r="B77" s="39">
        <v>4</v>
      </c>
      <c r="C77" s="39">
        <v>2</v>
      </c>
      <c r="D77" s="39">
        <v>1</v>
      </c>
      <c r="E77" s="44" t="s">
        <v>39</v>
      </c>
      <c r="F77" s="44" t="s">
        <v>54</v>
      </c>
      <c r="G77" s="44" t="s">
        <v>32</v>
      </c>
      <c r="H77" s="74">
        <v>2700</v>
      </c>
    </row>
    <row r="78" spans="1:9" ht="15.75" customHeight="1">
      <c r="A78" s="40">
        <v>2</v>
      </c>
      <c r="B78" s="40">
        <v>4</v>
      </c>
      <c r="C78" s="40">
        <v>2</v>
      </c>
      <c r="D78" s="40">
        <v>2</v>
      </c>
      <c r="E78" s="72" t="s">
        <v>39</v>
      </c>
      <c r="F78" s="72" t="s">
        <v>54</v>
      </c>
      <c r="G78" s="41" t="s">
        <v>33</v>
      </c>
      <c r="H78" s="65">
        <v>2391.84</v>
      </c>
    </row>
    <row r="79" spans="1:9" ht="15.75" customHeight="1">
      <c r="A79" s="42">
        <v>2</v>
      </c>
      <c r="B79" s="42">
        <v>4</v>
      </c>
      <c r="C79" s="42">
        <v>2</v>
      </c>
      <c r="D79" s="42">
        <v>3</v>
      </c>
      <c r="E79" s="73" t="s">
        <v>39</v>
      </c>
      <c r="F79" s="73" t="s">
        <v>54</v>
      </c>
      <c r="G79" s="43" t="s">
        <v>34</v>
      </c>
      <c r="H79" s="68">
        <v>2228.91</v>
      </c>
    </row>
    <row r="80" spans="1:9" ht="3" customHeight="1">
      <c r="A80" s="128"/>
      <c r="B80" s="119"/>
      <c r="C80" s="119"/>
      <c r="D80" s="119"/>
      <c r="E80" s="69"/>
      <c r="F80" s="69"/>
      <c r="G80" s="129"/>
      <c r="H80" s="70"/>
    </row>
    <row r="81" spans="1:8" ht="37.5" customHeight="1">
      <c r="A81" s="163" t="s">
        <v>53</v>
      </c>
      <c r="B81" s="163"/>
      <c r="C81" s="163"/>
      <c r="D81" s="163"/>
      <c r="E81" s="163"/>
      <c r="F81" s="163"/>
      <c r="G81" s="163"/>
      <c r="H81" s="38" t="s">
        <v>193</v>
      </c>
    </row>
    <row r="82" spans="1:8" ht="15.75" customHeight="1">
      <c r="A82" s="204" t="s">
        <v>199</v>
      </c>
      <c r="B82" s="205"/>
      <c r="C82" s="205"/>
      <c r="D82" s="206"/>
      <c r="E82" s="213" t="s">
        <v>40</v>
      </c>
      <c r="F82" s="214"/>
      <c r="G82" s="215"/>
      <c r="H82" s="137">
        <v>1137</v>
      </c>
    </row>
    <row r="83" spans="1:8" ht="15.75" customHeight="1">
      <c r="A83" s="207"/>
      <c r="B83" s="208"/>
      <c r="C83" s="208"/>
      <c r="D83" s="209"/>
      <c r="E83" s="213" t="s">
        <v>96</v>
      </c>
      <c r="F83" s="214"/>
      <c r="G83" s="215"/>
      <c r="H83" s="137">
        <v>2293</v>
      </c>
    </row>
    <row r="84" spans="1:8" ht="15.75" customHeight="1">
      <c r="A84" s="207"/>
      <c r="B84" s="208"/>
      <c r="C84" s="208"/>
      <c r="D84" s="209"/>
      <c r="E84" s="213" t="s">
        <v>41</v>
      </c>
      <c r="F84" s="214"/>
      <c r="G84" s="215"/>
      <c r="H84" s="137">
        <v>692</v>
      </c>
    </row>
    <row r="85" spans="1:8" ht="15.75" customHeight="1">
      <c r="A85" s="207"/>
      <c r="B85" s="208"/>
      <c r="C85" s="208"/>
      <c r="D85" s="209"/>
      <c r="E85" s="213" t="s">
        <v>42</v>
      </c>
      <c r="F85" s="214"/>
      <c r="G85" s="215"/>
      <c r="H85" s="137">
        <v>335</v>
      </c>
    </row>
    <row r="86" spans="1:8" ht="15.75" customHeight="1">
      <c r="A86" s="207"/>
      <c r="B86" s="208"/>
      <c r="C86" s="208"/>
      <c r="D86" s="209"/>
      <c r="E86" s="213" t="s">
        <v>97</v>
      </c>
      <c r="F86" s="214"/>
      <c r="G86" s="215"/>
      <c r="H86" s="137">
        <v>4113</v>
      </c>
    </row>
    <row r="87" spans="1:8" ht="15.75" customHeight="1">
      <c r="A87" s="207"/>
      <c r="B87" s="208"/>
      <c r="C87" s="208"/>
      <c r="D87" s="209"/>
      <c r="E87" s="213" t="s">
        <v>43</v>
      </c>
      <c r="F87" s="214"/>
      <c r="G87" s="215"/>
      <c r="H87" s="137">
        <v>1137</v>
      </c>
    </row>
    <row r="88" spans="1:8" ht="15.75" customHeight="1">
      <c r="A88" s="207"/>
      <c r="B88" s="208"/>
      <c r="C88" s="208"/>
      <c r="D88" s="209"/>
      <c r="E88" s="213" t="s">
        <v>98</v>
      </c>
      <c r="F88" s="214"/>
      <c r="G88" s="215"/>
      <c r="H88" s="137">
        <v>760</v>
      </c>
    </row>
    <row r="89" spans="1:8" ht="15.75" customHeight="1">
      <c r="A89" s="207"/>
      <c r="B89" s="208"/>
      <c r="C89" s="208"/>
      <c r="D89" s="209"/>
      <c r="E89" s="213" t="s">
        <v>44</v>
      </c>
      <c r="F89" s="214"/>
      <c r="G89" s="215"/>
      <c r="H89" s="137" t="s">
        <v>199</v>
      </c>
    </row>
    <row r="90" spans="1:8" ht="15.75" customHeight="1">
      <c r="A90" s="207"/>
      <c r="B90" s="208"/>
      <c r="C90" s="208"/>
      <c r="D90" s="209"/>
      <c r="E90" s="213" t="s">
        <v>99</v>
      </c>
      <c r="F90" s="214"/>
      <c r="G90" s="215"/>
      <c r="H90" s="137" t="s">
        <v>199</v>
      </c>
    </row>
    <row r="91" spans="1:8" ht="15.75" customHeight="1">
      <c r="A91" s="207"/>
      <c r="B91" s="208"/>
      <c r="C91" s="208"/>
      <c r="D91" s="209"/>
      <c r="E91" s="213" t="s">
        <v>45</v>
      </c>
      <c r="F91" s="214"/>
      <c r="G91" s="215"/>
      <c r="H91" s="137" t="s">
        <v>199</v>
      </c>
    </row>
    <row r="92" spans="1:8" ht="15.75" customHeight="1">
      <c r="A92" s="207"/>
      <c r="B92" s="208"/>
      <c r="C92" s="208"/>
      <c r="D92" s="209"/>
      <c r="E92" s="213" t="s">
        <v>46</v>
      </c>
      <c r="F92" s="214"/>
      <c r="G92" s="215"/>
      <c r="H92" s="137" t="s">
        <v>199</v>
      </c>
    </row>
    <row r="93" spans="1:8" ht="15.75" customHeight="1">
      <c r="A93" s="207"/>
      <c r="B93" s="208"/>
      <c r="C93" s="208"/>
      <c r="D93" s="209"/>
      <c r="E93" s="213" t="s">
        <v>100</v>
      </c>
      <c r="F93" s="214"/>
      <c r="G93" s="215"/>
      <c r="H93" s="137" t="s">
        <v>199</v>
      </c>
    </row>
    <row r="94" spans="1:8" ht="15.75" customHeight="1">
      <c r="A94" s="207"/>
      <c r="B94" s="208"/>
      <c r="C94" s="208"/>
      <c r="D94" s="209"/>
      <c r="E94" s="213" t="s">
        <v>101</v>
      </c>
      <c r="F94" s="214"/>
      <c r="G94" s="215"/>
      <c r="H94" s="137">
        <v>5739</v>
      </c>
    </row>
    <row r="95" spans="1:8" ht="15.75" customHeight="1">
      <c r="A95" s="207"/>
      <c r="B95" s="208"/>
      <c r="C95" s="208"/>
      <c r="D95" s="209"/>
      <c r="E95" s="213" t="s">
        <v>102</v>
      </c>
      <c r="F95" s="214"/>
      <c r="G95" s="215"/>
      <c r="H95" s="137">
        <v>1250</v>
      </c>
    </row>
    <row r="96" spans="1:8" ht="15.75" customHeight="1">
      <c r="A96" s="207"/>
      <c r="B96" s="208"/>
      <c r="C96" s="208"/>
      <c r="D96" s="209"/>
      <c r="E96" s="213" t="s">
        <v>47</v>
      </c>
      <c r="F96" s="214"/>
      <c r="G96" s="215"/>
      <c r="H96" s="137" t="s">
        <v>199</v>
      </c>
    </row>
    <row r="97" spans="1:8" ht="15.75" customHeight="1">
      <c r="A97" s="207"/>
      <c r="B97" s="208"/>
      <c r="C97" s="208"/>
      <c r="D97" s="209"/>
      <c r="E97" s="213" t="s">
        <v>48</v>
      </c>
      <c r="F97" s="214"/>
      <c r="G97" s="215"/>
      <c r="H97" s="137" t="s">
        <v>199</v>
      </c>
    </row>
    <row r="98" spans="1:8" ht="15.75" customHeight="1">
      <c r="A98" s="207"/>
      <c r="B98" s="208"/>
      <c r="C98" s="208"/>
      <c r="D98" s="209"/>
      <c r="E98" s="213" t="s">
        <v>103</v>
      </c>
      <c r="F98" s="214"/>
      <c r="G98" s="215"/>
      <c r="H98" s="137" t="s">
        <v>199</v>
      </c>
    </row>
    <row r="99" spans="1:8" ht="15.75" customHeight="1">
      <c r="A99" s="207"/>
      <c r="B99" s="208"/>
      <c r="C99" s="208"/>
      <c r="D99" s="209"/>
      <c r="E99" s="213" t="s">
        <v>49</v>
      </c>
      <c r="F99" s="214"/>
      <c r="G99" s="215"/>
      <c r="H99" s="137" t="s">
        <v>199</v>
      </c>
    </row>
    <row r="100" spans="1:8" ht="15.75" customHeight="1">
      <c r="A100" s="207"/>
      <c r="B100" s="208"/>
      <c r="C100" s="208"/>
      <c r="D100" s="209"/>
      <c r="E100" s="213" t="s">
        <v>50</v>
      </c>
      <c r="F100" s="214"/>
      <c r="G100" s="215"/>
      <c r="H100" s="137">
        <v>3477</v>
      </c>
    </row>
    <row r="101" spans="1:8" ht="15.75" customHeight="1">
      <c r="A101" s="210"/>
      <c r="B101" s="211"/>
      <c r="C101" s="211"/>
      <c r="D101" s="212"/>
      <c r="E101" s="213" t="s">
        <v>51</v>
      </c>
      <c r="F101" s="214"/>
      <c r="G101" s="215"/>
      <c r="H101" s="137">
        <v>480</v>
      </c>
    </row>
    <row r="102" spans="1:8">
      <c r="A102" s="1"/>
      <c r="B102" s="1"/>
      <c r="C102" s="1"/>
      <c r="D102" s="1"/>
      <c r="E102" s="225"/>
      <c r="F102" s="225"/>
      <c r="G102" s="3"/>
      <c r="H102" s="5"/>
    </row>
    <row r="103" spans="1:8">
      <c r="A103" s="1"/>
      <c r="B103" s="1"/>
      <c r="C103" s="1"/>
      <c r="D103" s="1"/>
      <c r="E103" s="2"/>
      <c r="F103" s="2"/>
      <c r="G103" s="3"/>
      <c r="H103" s="5"/>
    </row>
    <row r="104" spans="1:8" ht="14.25">
      <c r="A104" s="6"/>
      <c r="B104" s="6"/>
      <c r="C104" s="6"/>
      <c r="D104" s="6"/>
      <c r="E104" s="6"/>
      <c r="F104" s="6"/>
      <c r="G104" s="6"/>
      <c r="H104" s="7"/>
    </row>
    <row r="105" spans="1:8" ht="14.25">
      <c r="A105" s="7"/>
      <c r="B105" s="7"/>
      <c r="C105" s="7"/>
      <c r="D105" s="7"/>
      <c r="E105" s="7"/>
      <c r="F105" s="7"/>
      <c r="G105" s="7"/>
      <c r="H105" s="7"/>
    </row>
    <row r="106" spans="1:8" ht="14.25">
      <c r="A106" s="7"/>
      <c r="B106" s="7"/>
      <c r="C106" s="7"/>
      <c r="D106" s="7"/>
      <c r="E106" s="7"/>
      <c r="F106" s="7"/>
      <c r="G106" s="7"/>
      <c r="H106" s="7"/>
    </row>
    <row r="107" spans="1:8" ht="14.25">
      <c r="A107" s="7"/>
      <c r="B107" s="7"/>
      <c r="C107" s="7"/>
      <c r="D107" s="7"/>
      <c r="E107" s="7"/>
      <c r="F107" s="7"/>
      <c r="G107" s="7"/>
      <c r="H107" s="7"/>
    </row>
  </sheetData>
  <mergeCells count="55">
    <mergeCell ref="E102:F102"/>
    <mergeCell ref="E101:G101"/>
    <mergeCell ref="E91:G91"/>
    <mergeCell ref="E92:G92"/>
    <mergeCell ref="E99:G99"/>
    <mergeCell ref="E98:G98"/>
    <mergeCell ref="E100:G100"/>
    <mergeCell ref="E84:G84"/>
    <mergeCell ref="E85:G85"/>
    <mergeCell ref="E93:G93"/>
    <mergeCell ref="E94:G94"/>
    <mergeCell ref="E95:G95"/>
    <mergeCell ref="A82:D101"/>
    <mergeCell ref="E87:G87"/>
    <mergeCell ref="E66:H66"/>
    <mergeCell ref="A68:D68"/>
    <mergeCell ref="E68:F68"/>
    <mergeCell ref="A72:H72"/>
    <mergeCell ref="E96:G96"/>
    <mergeCell ref="E97:G97"/>
    <mergeCell ref="A76:H76"/>
    <mergeCell ref="A81:G81"/>
    <mergeCell ref="E86:G86"/>
    <mergeCell ref="E90:G90"/>
    <mergeCell ref="E82:G82"/>
    <mergeCell ref="E83:G83"/>
    <mergeCell ref="E88:G88"/>
    <mergeCell ref="E89:G89"/>
    <mergeCell ref="A48:H48"/>
    <mergeCell ref="A52:H52"/>
    <mergeCell ref="A61:H61"/>
    <mergeCell ref="A62:H62"/>
    <mergeCell ref="A63:A67"/>
    <mergeCell ref="B63:B67"/>
    <mergeCell ref="C63:C67"/>
    <mergeCell ref="D63:D67"/>
    <mergeCell ref="E64:H64"/>
    <mergeCell ref="E65:H65"/>
    <mergeCell ref="A56:H56"/>
    <mergeCell ref="A20:H20"/>
    <mergeCell ref="A26:H26"/>
    <mergeCell ref="A32:H32"/>
    <mergeCell ref="A44:H44"/>
    <mergeCell ref="A8:D8"/>
    <mergeCell ref="E8:F8"/>
    <mergeCell ref="A14:H14"/>
    <mergeCell ref="A1:H1"/>
    <mergeCell ref="A2:H2"/>
    <mergeCell ref="A3:A7"/>
    <mergeCell ref="B3:B7"/>
    <mergeCell ref="C3:C7"/>
    <mergeCell ref="D3:D7"/>
    <mergeCell ref="E4:H4"/>
    <mergeCell ref="E5:H5"/>
    <mergeCell ref="E6:H6"/>
  </mergeCells>
  <printOptions horizontalCentered="1" verticalCentered="1"/>
  <pageMargins left="0.19685039370078741" right="0.19685039370078741" top="0.59055118110236227" bottom="0.59055118110236227" header="0.31496062992125984" footer="0.31496062992125984"/>
  <pageSetup scale="87" fitToHeight="2" orientation="portrait" r:id="rId1"/>
  <rowBreaks count="1" manualBreakCount="1">
    <brk id="5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SheetLayoutView="100" workbookViewId="0">
      <selection activeCell="A3" sqref="A3:G3"/>
    </sheetView>
  </sheetViews>
  <sheetFormatPr baseColWidth="10" defaultRowHeight="13.5"/>
  <cols>
    <col min="1" max="4" width="11.42578125" style="24"/>
    <col min="5" max="6" width="8.42578125" style="24" customWidth="1"/>
    <col min="7" max="7" width="10.28515625" style="24" customWidth="1"/>
    <col min="8" max="8" width="14" style="24" customWidth="1"/>
    <col min="9" max="16384" width="11.42578125" style="24"/>
  </cols>
  <sheetData>
    <row r="1" spans="1:9" s="130" customFormat="1" ht="30" customHeight="1">
      <c r="A1" s="175" t="s">
        <v>133</v>
      </c>
      <c r="B1" s="226"/>
      <c r="C1" s="226"/>
      <c r="D1" s="226"/>
      <c r="E1" s="226"/>
      <c r="F1" s="226"/>
      <c r="G1" s="226"/>
      <c r="H1" s="176"/>
    </row>
    <row r="2" spans="1:9" s="130" customFormat="1" ht="30" customHeight="1">
      <c r="A2" s="179" t="s">
        <v>198</v>
      </c>
      <c r="B2" s="227"/>
      <c r="C2" s="227"/>
      <c r="D2" s="227"/>
      <c r="E2" s="227"/>
      <c r="F2" s="227"/>
      <c r="G2" s="227"/>
      <c r="H2" s="180"/>
    </row>
    <row r="3" spans="1:9" ht="15" customHeight="1">
      <c r="A3" s="232" t="s">
        <v>23</v>
      </c>
      <c r="B3" s="233"/>
      <c r="C3" s="233"/>
      <c r="D3" s="233"/>
      <c r="E3" s="233"/>
      <c r="F3" s="233"/>
      <c r="G3" s="233"/>
      <c r="H3" s="234"/>
    </row>
    <row r="4" spans="1:9" ht="18" customHeight="1">
      <c r="A4" s="235"/>
      <c r="B4" s="236"/>
      <c r="C4" s="236"/>
      <c r="D4" s="236"/>
      <c r="E4" s="236"/>
      <c r="F4" s="236"/>
      <c r="G4" s="236"/>
      <c r="H4" s="237"/>
      <c r="I4" s="25"/>
    </row>
    <row r="5" spans="1:9" ht="45" customHeight="1">
      <c r="A5" s="154" t="s">
        <v>104</v>
      </c>
      <c r="B5" s="154"/>
      <c r="C5" s="154"/>
      <c r="D5" s="112" t="s">
        <v>24</v>
      </c>
      <c r="E5" s="154" t="s">
        <v>25</v>
      </c>
      <c r="F5" s="154"/>
      <c r="G5" s="112" t="s">
        <v>26</v>
      </c>
      <c r="H5" s="112" t="s">
        <v>194</v>
      </c>
    </row>
    <row r="6" spans="1:9" ht="48.75" customHeight="1">
      <c r="A6" s="228" t="s">
        <v>27</v>
      </c>
      <c r="B6" s="228"/>
      <c r="C6" s="228"/>
      <c r="D6" s="110" t="s">
        <v>28</v>
      </c>
      <c r="E6" s="231">
        <v>32</v>
      </c>
      <c r="F6" s="231"/>
      <c r="G6" s="110">
        <v>1</v>
      </c>
      <c r="H6" s="121">
        <v>58</v>
      </c>
    </row>
    <row r="7" spans="1:9" ht="48.75" customHeight="1">
      <c r="A7" s="228" t="s">
        <v>27</v>
      </c>
      <c r="B7" s="228"/>
      <c r="C7" s="228"/>
      <c r="D7" s="110" t="s">
        <v>29</v>
      </c>
      <c r="E7" s="229">
        <v>22</v>
      </c>
      <c r="F7" s="230"/>
      <c r="G7" s="110">
        <v>1</v>
      </c>
      <c r="H7" s="121">
        <v>48</v>
      </c>
    </row>
  </sheetData>
  <mergeCells count="9">
    <mergeCell ref="A5:C5"/>
    <mergeCell ref="A1:H1"/>
    <mergeCell ref="A2:H2"/>
    <mergeCell ref="A7:C7"/>
    <mergeCell ref="E7:F7"/>
    <mergeCell ref="E5:F5"/>
    <mergeCell ref="A6:C6"/>
    <mergeCell ref="E6:F6"/>
    <mergeCell ref="A3:H4"/>
  </mergeCells>
  <phoneticPr fontId="4" type="noConversion"/>
  <printOptions horizontalCentered="1"/>
  <pageMargins left="0.74803149606299213" right="0.74803149606299213" top="0.98425196850393704" bottom="0.98425196850393704" header="0" footer="0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topLeftCell="A13" zoomScaleSheetLayoutView="100" workbookViewId="0">
      <selection activeCell="A3" sqref="A3:G3"/>
    </sheetView>
  </sheetViews>
  <sheetFormatPr baseColWidth="10" defaultRowHeight="13.5"/>
  <cols>
    <col min="1" max="7" width="11.42578125" style="14"/>
    <col min="8" max="8" width="12.140625" style="14" customWidth="1"/>
    <col min="9" max="16384" width="11.42578125" style="14"/>
  </cols>
  <sheetData>
    <row r="1" spans="1:8" ht="24.95" customHeight="1">
      <c r="A1" s="164" t="s">
        <v>133</v>
      </c>
      <c r="B1" s="165"/>
      <c r="C1" s="165"/>
      <c r="D1" s="165"/>
      <c r="E1" s="165"/>
      <c r="F1" s="165"/>
      <c r="G1" s="165"/>
      <c r="H1" s="166"/>
    </row>
    <row r="2" spans="1:8" ht="20.100000000000001" customHeight="1">
      <c r="A2" s="167" t="s">
        <v>198</v>
      </c>
      <c r="B2" s="168"/>
      <c r="C2" s="168"/>
      <c r="D2" s="168"/>
      <c r="E2" s="168"/>
      <c r="F2" s="168"/>
      <c r="G2" s="168"/>
      <c r="H2" s="169"/>
    </row>
    <row r="3" spans="1:8" ht="6" customHeight="1">
      <c r="A3" s="161"/>
      <c r="B3" s="303"/>
      <c r="C3" s="303"/>
      <c r="D3" s="303"/>
      <c r="E3" s="303"/>
      <c r="F3" s="303"/>
      <c r="G3" s="303"/>
      <c r="H3" s="162"/>
    </row>
    <row r="4" spans="1:8" ht="31.5" customHeight="1">
      <c r="A4" s="268" t="s">
        <v>105</v>
      </c>
      <c r="B4" s="269"/>
      <c r="C4" s="269"/>
      <c r="D4" s="269"/>
      <c r="E4" s="269"/>
      <c r="F4" s="269"/>
      <c r="G4" s="269"/>
      <c r="H4" s="270"/>
    </row>
    <row r="5" spans="1:8" ht="8.25" customHeight="1">
      <c r="A5" s="161"/>
      <c r="B5" s="303"/>
      <c r="C5" s="303"/>
      <c r="D5" s="303"/>
      <c r="E5" s="303"/>
      <c r="F5" s="303"/>
      <c r="G5" s="303"/>
      <c r="H5" s="162"/>
    </row>
    <row r="6" spans="1:8" ht="16.5" customHeight="1">
      <c r="A6" s="164" t="s">
        <v>106</v>
      </c>
      <c r="B6" s="165"/>
      <c r="C6" s="165"/>
      <c r="D6" s="165"/>
      <c r="E6" s="165"/>
      <c r="F6" s="165"/>
      <c r="G6" s="165"/>
      <c r="H6" s="166"/>
    </row>
    <row r="7" spans="1:8" ht="16.5" customHeight="1">
      <c r="A7" s="262" t="s">
        <v>19</v>
      </c>
      <c r="B7" s="263"/>
      <c r="C7" s="263"/>
      <c r="D7" s="263"/>
      <c r="E7" s="263"/>
      <c r="F7" s="263"/>
      <c r="G7" s="263"/>
      <c r="H7" s="264"/>
    </row>
    <row r="8" spans="1:8" ht="16.5" customHeight="1">
      <c r="A8" s="282"/>
      <c r="B8" s="283"/>
      <c r="C8" s="283"/>
      <c r="D8" s="283"/>
      <c r="E8" s="283"/>
      <c r="F8" s="283"/>
      <c r="G8" s="283"/>
      <c r="H8" s="284"/>
    </row>
    <row r="9" spans="1:8" ht="16.5" customHeight="1">
      <c r="A9" s="153" t="s">
        <v>20</v>
      </c>
      <c r="B9" s="153"/>
      <c r="C9" s="153"/>
      <c r="D9" s="153" t="s">
        <v>21</v>
      </c>
      <c r="E9" s="153"/>
      <c r="F9" s="153"/>
      <c r="G9" s="153" t="s">
        <v>18</v>
      </c>
      <c r="H9" s="153"/>
    </row>
    <row r="10" spans="1:8" ht="16.5" customHeight="1">
      <c r="A10" s="276">
        <v>0.01</v>
      </c>
      <c r="B10" s="277"/>
      <c r="C10" s="277"/>
      <c r="D10" s="276">
        <v>1000</v>
      </c>
      <c r="E10" s="277"/>
      <c r="F10" s="277"/>
      <c r="G10" s="293">
        <v>1</v>
      </c>
      <c r="H10" s="294"/>
    </row>
    <row r="11" spans="1:8" ht="16.5" customHeight="1">
      <c r="A11" s="278">
        <v>1000.01</v>
      </c>
      <c r="B11" s="278"/>
      <c r="C11" s="278"/>
      <c r="D11" s="279">
        <v>2000</v>
      </c>
      <c r="E11" s="280"/>
      <c r="F11" s="280"/>
      <c r="G11" s="239">
        <v>0.95</v>
      </c>
      <c r="H11" s="240"/>
    </row>
    <row r="12" spans="1:8" ht="16.5" customHeight="1">
      <c r="A12" s="281">
        <v>2000.01</v>
      </c>
      <c r="B12" s="281"/>
      <c r="C12" s="281"/>
      <c r="D12" s="272">
        <v>3000</v>
      </c>
      <c r="E12" s="273"/>
      <c r="F12" s="273"/>
      <c r="G12" s="274">
        <v>0.9</v>
      </c>
      <c r="H12" s="275"/>
    </row>
    <row r="13" spans="1:8" ht="16.5" customHeight="1">
      <c r="A13" s="241">
        <v>3000.01</v>
      </c>
      <c r="B13" s="242"/>
      <c r="C13" s="243"/>
      <c r="D13" s="241">
        <v>4000</v>
      </c>
      <c r="E13" s="242"/>
      <c r="F13" s="243"/>
      <c r="G13" s="239">
        <v>0.85</v>
      </c>
      <c r="H13" s="240"/>
    </row>
    <row r="14" spans="1:8" ht="16.5" customHeight="1">
      <c r="A14" s="271">
        <v>4000.01</v>
      </c>
      <c r="B14" s="271"/>
      <c r="C14" s="271"/>
      <c r="D14" s="271">
        <v>5000</v>
      </c>
      <c r="E14" s="271"/>
      <c r="F14" s="271"/>
      <c r="G14" s="274">
        <v>0.8</v>
      </c>
      <c r="H14" s="275"/>
    </row>
    <row r="15" spans="1:8" ht="16.5" customHeight="1">
      <c r="A15" s="244">
        <v>5000.01</v>
      </c>
      <c r="B15" s="244"/>
      <c r="C15" s="244"/>
      <c r="D15" s="244">
        <v>10000</v>
      </c>
      <c r="E15" s="244"/>
      <c r="F15" s="244"/>
      <c r="G15" s="247">
        <v>0.6</v>
      </c>
      <c r="H15" s="248"/>
    </row>
    <row r="16" spans="1:8" ht="16.5" customHeight="1">
      <c r="A16" s="26"/>
      <c r="B16" s="27"/>
      <c r="C16" s="27"/>
      <c r="D16" s="27"/>
      <c r="E16" s="27"/>
      <c r="F16" s="27"/>
      <c r="G16" s="27"/>
      <c r="H16" s="28"/>
    </row>
    <row r="17" spans="1:8" ht="16.5" customHeight="1">
      <c r="A17" s="164" t="s">
        <v>106</v>
      </c>
      <c r="B17" s="165"/>
      <c r="C17" s="165"/>
      <c r="D17" s="165"/>
      <c r="E17" s="165"/>
      <c r="F17" s="165"/>
      <c r="G17" s="165"/>
      <c r="H17" s="166"/>
    </row>
    <row r="18" spans="1:8" ht="16.5" customHeight="1">
      <c r="A18" s="245" t="s">
        <v>195</v>
      </c>
      <c r="B18" s="238"/>
      <c r="C18" s="238"/>
      <c r="D18" s="238"/>
      <c r="E18" s="238"/>
      <c r="F18" s="238"/>
      <c r="G18" s="238"/>
      <c r="H18" s="246"/>
    </row>
    <row r="19" spans="1:8" ht="16.5" customHeight="1">
      <c r="A19" s="262" t="s">
        <v>22</v>
      </c>
      <c r="B19" s="263"/>
      <c r="C19" s="263"/>
      <c r="D19" s="263"/>
      <c r="E19" s="263"/>
      <c r="F19" s="263"/>
      <c r="G19" s="263"/>
      <c r="H19" s="264"/>
    </row>
    <row r="20" spans="1:8" ht="16.5" customHeight="1">
      <c r="A20" s="113"/>
      <c r="B20" s="114"/>
      <c r="C20" s="114"/>
      <c r="D20" s="114"/>
      <c r="E20" s="114"/>
      <c r="F20" s="114"/>
      <c r="G20" s="114"/>
      <c r="H20" s="115"/>
    </row>
    <row r="21" spans="1:8" ht="16.5" customHeight="1">
      <c r="A21" s="265" t="s">
        <v>20</v>
      </c>
      <c r="B21" s="266"/>
      <c r="C21" s="267"/>
      <c r="D21" s="285" t="s">
        <v>21</v>
      </c>
      <c r="E21" s="266"/>
      <c r="F21" s="286"/>
      <c r="G21" s="265" t="s">
        <v>18</v>
      </c>
      <c r="H21" s="267"/>
    </row>
    <row r="22" spans="1:8" ht="16.5" customHeight="1">
      <c r="A22" s="276">
        <v>0.01</v>
      </c>
      <c r="B22" s="277"/>
      <c r="C22" s="277"/>
      <c r="D22" s="291">
        <v>1000</v>
      </c>
      <c r="E22" s="277"/>
      <c r="F22" s="292"/>
      <c r="G22" s="293">
        <v>1</v>
      </c>
      <c r="H22" s="294"/>
    </row>
    <row r="23" spans="1:8" ht="16.5" customHeight="1">
      <c r="A23" s="278">
        <v>1000.01</v>
      </c>
      <c r="B23" s="278"/>
      <c r="C23" s="278"/>
      <c r="D23" s="287">
        <v>2000</v>
      </c>
      <c r="E23" s="280"/>
      <c r="F23" s="288"/>
      <c r="G23" s="239">
        <v>0.95</v>
      </c>
      <c r="H23" s="240"/>
    </row>
    <row r="24" spans="1:8" ht="16.5" customHeight="1">
      <c r="A24" s="281">
        <v>2000.01</v>
      </c>
      <c r="B24" s="281"/>
      <c r="C24" s="281"/>
      <c r="D24" s="289">
        <v>3000</v>
      </c>
      <c r="E24" s="273"/>
      <c r="F24" s="290"/>
      <c r="G24" s="274">
        <v>0.9</v>
      </c>
      <c r="H24" s="275"/>
    </row>
    <row r="25" spans="1:8" ht="16.5" customHeight="1">
      <c r="A25" s="241">
        <v>3000.01</v>
      </c>
      <c r="B25" s="242"/>
      <c r="C25" s="243"/>
      <c r="D25" s="242">
        <v>4000</v>
      </c>
      <c r="E25" s="242"/>
      <c r="F25" s="242"/>
      <c r="G25" s="239">
        <v>0.85</v>
      </c>
      <c r="H25" s="240"/>
    </row>
    <row r="26" spans="1:8" ht="16.5" customHeight="1">
      <c r="A26" s="271">
        <v>4000.01</v>
      </c>
      <c r="B26" s="271"/>
      <c r="C26" s="271"/>
      <c r="D26" s="304">
        <v>5000</v>
      </c>
      <c r="E26" s="271"/>
      <c r="F26" s="305"/>
      <c r="G26" s="274">
        <v>0.8</v>
      </c>
      <c r="H26" s="275"/>
    </row>
    <row r="27" spans="1:8" ht="16.5" customHeight="1">
      <c r="A27" s="244">
        <v>5000.01</v>
      </c>
      <c r="B27" s="244"/>
      <c r="C27" s="244"/>
      <c r="D27" s="248">
        <v>10000</v>
      </c>
      <c r="E27" s="244"/>
      <c r="F27" s="247"/>
      <c r="G27" s="247">
        <v>0.6</v>
      </c>
      <c r="H27" s="248"/>
    </row>
    <row r="28" spans="1:8" ht="16.5" customHeight="1">
      <c r="A28" s="113"/>
      <c r="B28" s="114"/>
      <c r="C28" s="114"/>
      <c r="D28" s="114"/>
      <c r="E28" s="114"/>
      <c r="F28" s="114"/>
      <c r="G28" s="114"/>
      <c r="H28" s="115"/>
    </row>
    <row r="29" spans="1:8" ht="16.5" customHeight="1">
      <c r="A29" s="164" t="s">
        <v>106</v>
      </c>
      <c r="B29" s="165"/>
      <c r="C29" s="165"/>
      <c r="D29" s="165"/>
      <c r="E29" s="165"/>
      <c r="F29" s="165"/>
      <c r="G29" s="165"/>
      <c r="H29" s="166"/>
    </row>
    <row r="30" spans="1:8" ht="16.5" customHeight="1">
      <c r="A30" s="262" t="s">
        <v>107</v>
      </c>
      <c r="B30" s="263"/>
      <c r="C30" s="263"/>
      <c r="D30" s="263"/>
      <c r="E30" s="263"/>
      <c r="F30" s="263"/>
      <c r="G30" s="263"/>
      <c r="H30" s="264"/>
    </row>
    <row r="31" spans="1:8" ht="16.5" customHeight="1">
      <c r="A31" s="113"/>
      <c r="B31" s="114"/>
      <c r="C31" s="114"/>
      <c r="D31" s="114"/>
      <c r="E31" s="114"/>
      <c r="F31" s="114"/>
      <c r="G31" s="114"/>
      <c r="H31" s="115"/>
    </row>
    <row r="32" spans="1:8" ht="16.5" customHeight="1">
      <c r="A32" s="265" t="s">
        <v>20</v>
      </c>
      <c r="B32" s="266"/>
      <c r="C32" s="267"/>
      <c r="D32" s="285" t="s">
        <v>21</v>
      </c>
      <c r="E32" s="266"/>
      <c r="F32" s="286"/>
      <c r="G32" s="265" t="s">
        <v>18</v>
      </c>
      <c r="H32" s="267"/>
    </row>
    <row r="33" spans="1:8" ht="16.5" customHeight="1">
      <c r="A33" s="297">
        <v>1000</v>
      </c>
      <c r="B33" s="298"/>
      <c r="C33" s="299"/>
      <c r="D33" s="300">
        <v>2000</v>
      </c>
      <c r="E33" s="298"/>
      <c r="F33" s="301"/>
      <c r="G33" s="302" t="s">
        <v>146</v>
      </c>
      <c r="H33" s="299"/>
    </row>
    <row r="34" spans="1:8" ht="16.5" customHeight="1">
      <c r="A34" s="256">
        <v>2000.01</v>
      </c>
      <c r="B34" s="257"/>
      <c r="C34" s="258"/>
      <c r="D34" s="259">
        <v>5000</v>
      </c>
      <c r="E34" s="260"/>
      <c r="F34" s="261"/>
      <c r="G34" s="295" t="s">
        <v>146</v>
      </c>
      <c r="H34" s="296"/>
    </row>
    <row r="35" spans="1:8" ht="16.5" customHeight="1">
      <c r="A35" s="256">
        <v>5000.01</v>
      </c>
      <c r="B35" s="257"/>
      <c r="C35" s="258"/>
      <c r="D35" s="259">
        <v>10000</v>
      </c>
      <c r="E35" s="260"/>
      <c r="F35" s="261"/>
      <c r="G35" s="295" t="s">
        <v>146</v>
      </c>
      <c r="H35" s="296"/>
    </row>
    <row r="36" spans="1:8" ht="16.5" customHeight="1">
      <c r="A36" s="249">
        <v>10000.01</v>
      </c>
      <c r="B36" s="250"/>
      <c r="C36" s="251"/>
      <c r="D36" s="252">
        <v>20000</v>
      </c>
      <c r="E36" s="250"/>
      <c r="F36" s="253"/>
      <c r="G36" s="254" t="s">
        <v>146</v>
      </c>
      <c r="H36" s="255"/>
    </row>
    <row r="37" spans="1:8" ht="8.25" customHeight="1"/>
    <row r="45" spans="1:8">
      <c r="A45" s="238"/>
      <c r="B45" s="238"/>
      <c r="C45" s="238"/>
      <c r="D45" s="238"/>
      <c r="E45" s="238"/>
      <c r="F45" s="238"/>
    </row>
    <row r="46" spans="1:8">
      <c r="A46" s="23"/>
    </row>
  </sheetData>
  <mergeCells count="71">
    <mergeCell ref="A3:H3"/>
    <mergeCell ref="A5:H5"/>
    <mergeCell ref="A25:C25"/>
    <mergeCell ref="A26:C26"/>
    <mergeCell ref="D25:F25"/>
    <mergeCell ref="D26:F26"/>
    <mergeCell ref="G25:H25"/>
    <mergeCell ref="G26:H26"/>
    <mergeCell ref="A9:C9"/>
    <mergeCell ref="D9:F9"/>
    <mergeCell ref="G9:H9"/>
    <mergeCell ref="A19:H19"/>
    <mergeCell ref="D10:F10"/>
    <mergeCell ref="G10:H10"/>
    <mergeCell ref="D35:F35"/>
    <mergeCell ref="G35:H35"/>
    <mergeCell ref="A35:C35"/>
    <mergeCell ref="A29:H29"/>
    <mergeCell ref="A33:C33"/>
    <mergeCell ref="D33:F33"/>
    <mergeCell ref="G33:H33"/>
    <mergeCell ref="G34:H34"/>
    <mergeCell ref="D32:F32"/>
    <mergeCell ref="G32:H32"/>
    <mergeCell ref="A27:C27"/>
    <mergeCell ref="D27:F27"/>
    <mergeCell ref="G27:H27"/>
    <mergeCell ref="A21:C21"/>
    <mergeCell ref="D21:F21"/>
    <mergeCell ref="G21:H21"/>
    <mergeCell ref="A23:C23"/>
    <mergeCell ref="D23:F23"/>
    <mergeCell ref="G23:H23"/>
    <mergeCell ref="A22:C22"/>
    <mergeCell ref="A24:C24"/>
    <mergeCell ref="D24:F24"/>
    <mergeCell ref="G24:H24"/>
    <mergeCell ref="D22:F22"/>
    <mergeCell ref="G22:H22"/>
    <mergeCell ref="A1:H1"/>
    <mergeCell ref="A2:H2"/>
    <mergeCell ref="A4:H4"/>
    <mergeCell ref="A14:C14"/>
    <mergeCell ref="D14:F14"/>
    <mergeCell ref="D12:F12"/>
    <mergeCell ref="G12:H12"/>
    <mergeCell ref="A10:C10"/>
    <mergeCell ref="G14:H14"/>
    <mergeCell ref="A11:C11"/>
    <mergeCell ref="D11:F11"/>
    <mergeCell ref="G11:H11"/>
    <mergeCell ref="A12:C12"/>
    <mergeCell ref="A6:H6"/>
    <mergeCell ref="A7:H7"/>
    <mergeCell ref="A8:H8"/>
    <mergeCell ref="A45:F45"/>
    <mergeCell ref="G13:H13"/>
    <mergeCell ref="D13:F13"/>
    <mergeCell ref="A13:C13"/>
    <mergeCell ref="A15:C15"/>
    <mergeCell ref="A18:H18"/>
    <mergeCell ref="A17:H17"/>
    <mergeCell ref="D15:F15"/>
    <mergeCell ref="G15:H15"/>
    <mergeCell ref="A36:C36"/>
    <mergeCell ref="D36:F36"/>
    <mergeCell ref="G36:H36"/>
    <mergeCell ref="A34:C34"/>
    <mergeCell ref="D34:F34"/>
    <mergeCell ref="A30:H30"/>
    <mergeCell ref="A32:C32"/>
  </mergeCells>
  <phoneticPr fontId="4" type="noConversion"/>
  <printOptions horizontalCentered="1"/>
  <pageMargins left="0.19685039370078741" right="0.19685039370078741" top="0.19685039370078741" bottom="0.19685039370078741" header="0" footer="0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="110" zoomScaleSheetLayoutView="110" workbookViewId="0">
      <selection activeCell="A3" sqref="A3:G3"/>
    </sheetView>
  </sheetViews>
  <sheetFormatPr baseColWidth="10" defaultRowHeight="13.5"/>
  <cols>
    <col min="1" max="4" width="5.85546875" style="13" customWidth="1"/>
    <col min="5" max="5" width="24.28515625" style="13" customWidth="1"/>
    <col min="6" max="6" width="15.42578125" style="13" customWidth="1"/>
    <col min="7" max="7" width="11.42578125" style="13"/>
    <col min="8" max="8" width="12.28515625" style="13" customWidth="1"/>
    <col min="9" max="9" width="14.140625" style="13" customWidth="1"/>
    <col min="10" max="10" width="13" style="13" bestFit="1" customWidth="1"/>
    <col min="11" max="11" width="11.42578125" style="13"/>
    <col min="12" max="12" width="13.5703125" style="13" customWidth="1"/>
    <col min="13" max="13" width="13.140625" style="13" customWidth="1"/>
    <col min="14" max="16384" width="11.42578125" style="13"/>
  </cols>
  <sheetData>
    <row r="1" spans="1:13" ht="18.75" customHeight="1">
      <c r="A1" s="181" t="s">
        <v>133</v>
      </c>
      <c r="B1" s="182"/>
      <c r="C1" s="182"/>
      <c r="D1" s="182"/>
      <c r="E1" s="182"/>
      <c r="F1" s="182"/>
      <c r="G1" s="182"/>
      <c r="H1" s="182"/>
      <c r="I1" s="183"/>
    </row>
    <row r="2" spans="1:13" ht="18.75" customHeight="1">
      <c r="A2" s="245" t="s">
        <v>198</v>
      </c>
      <c r="B2" s="238"/>
      <c r="C2" s="238"/>
      <c r="D2" s="238"/>
      <c r="E2" s="238"/>
      <c r="F2" s="238"/>
      <c r="G2" s="238"/>
      <c r="H2" s="238"/>
      <c r="I2" s="246"/>
    </row>
    <row r="3" spans="1:13" ht="6.75" customHeight="1">
      <c r="A3" s="306"/>
      <c r="B3" s="307"/>
      <c r="C3" s="307"/>
      <c r="D3" s="307"/>
      <c r="E3" s="307"/>
      <c r="F3" s="307"/>
      <c r="G3" s="307"/>
      <c r="H3" s="307"/>
      <c r="I3" s="308"/>
    </row>
    <row r="4" spans="1:13" ht="17.25" customHeight="1">
      <c r="A4" s="309" t="s">
        <v>109</v>
      </c>
      <c r="B4" s="312" t="s">
        <v>78</v>
      </c>
      <c r="C4" s="309" t="s">
        <v>77</v>
      </c>
      <c r="D4" s="309" t="s">
        <v>6</v>
      </c>
      <c r="E4" s="315"/>
      <c r="F4" s="316"/>
      <c r="G4" s="316"/>
      <c r="H4" s="316"/>
      <c r="I4" s="317"/>
    </row>
    <row r="5" spans="1:13" ht="17.25" customHeight="1">
      <c r="A5" s="310"/>
      <c r="B5" s="313"/>
      <c r="C5" s="310"/>
      <c r="D5" s="310"/>
      <c r="E5" s="318" t="s">
        <v>110</v>
      </c>
      <c r="F5" s="318"/>
      <c r="G5" s="318"/>
      <c r="H5" s="318"/>
      <c r="I5" s="318"/>
    </row>
    <row r="6" spans="1:13" ht="17.25" customHeight="1">
      <c r="A6" s="310"/>
      <c r="B6" s="313"/>
      <c r="C6" s="310"/>
      <c r="D6" s="310"/>
      <c r="E6" s="318" t="s">
        <v>108</v>
      </c>
      <c r="F6" s="318"/>
      <c r="G6" s="318"/>
      <c r="H6" s="318"/>
      <c r="I6" s="318"/>
    </row>
    <row r="7" spans="1:13" ht="17.25" customHeight="1">
      <c r="A7" s="310"/>
      <c r="B7" s="313"/>
      <c r="C7" s="310"/>
      <c r="D7" s="310"/>
      <c r="E7" s="318"/>
      <c r="F7" s="318"/>
      <c r="G7" s="318"/>
      <c r="H7" s="318"/>
      <c r="I7" s="318"/>
      <c r="K7" s="17"/>
    </row>
    <row r="8" spans="1:13" ht="17.25" customHeight="1">
      <c r="A8" s="311"/>
      <c r="B8" s="314"/>
      <c r="C8" s="311" t="s">
        <v>7</v>
      </c>
      <c r="D8" s="311" t="s">
        <v>8</v>
      </c>
      <c r="E8" s="319"/>
      <c r="F8" s="320"/>
      <c r="G8" s="320"/>
      <c r="H8" s="320"/>
      <c r="I8" s="321"/>
    </row>
    <row r="9" spans="1:13" ht="28.5" customHeight="1">
      <c r="A9" s="163" t="s">
        <v>9</v>
      </c>
      <c r="B9" s="142"/>
      <c r="C9" s="142"/>
      <c r="D9" s="142"/>
      <c r="E9" s="36" t="s">
        <v>109</v>
      </c>
      <c r="F9" s="37" t="s">
        <v>78</v>
      </c>
      <c r="G9" s="36" t="s">
        <v>77</v>
      </c>
      <c r="H9" s="131" t="s">
        <v>79</v>
      </c>
      <c r="I9" s="38" t="s">
        <v>147</v>
      </c>
      <c r="J9" s="18"/>
      <c r="K9" s="18"/>
      <c r="L9" s="18"/>
      <c r="M9" s="18"/>
    </row>
    <row r="10" spans="1:13" ht="3.75" customHeight="1">
      <c r="A10" s="322"/>
      <c r="B10" s="322"/>
      <c r="C10" s="322"/>
      <c r="D10" s="322"/>
      <c r="E10" s="322"/>
      <c r="F10" s="322"/>
      <c r="G10" s="322"/>
      <c r="H10" s="322"/>
      <c r="I10" s="322"/>
      <c r="J10" s="18"/>
    </row>
    <row r="11" spans="1:13" ht="19.5" customHeight="1">
      <c r="A11" s="105">
        <v>1</v>
      </c>
      <c r="B11" s="105">
        <v>0</v>
      </c>
      <c r="C11" s="105">
        <v>1</v>
      </c>
      <c r="D11" s="105">
        <v>1</v>
      </c>
      <c r="E11" s="105" t="s">
        <v>80</v>
      </c>
      <c r="F11" s="105" t="s">
        <v>81</v>
      </c>
      <c r="G11" s="105">
        <v>1</v>
      </c>
      <c r="H11" s="30" t="s">
        <v>146</v>
      </c>
      <c r="I11" s="107">
        <v>109107.5</v>
      </c>
      <c r="J11" s="18"/>
      <c r="K11" s="31"/>
      <c r="L11" s="31"/>
      <c r="M11" s="31"/>
    </row>
    <row r="12" spans="1:13" ht="19.5" customHeight="1">
      <c r="A12" s="105">
        <v>1</v>
      </c>
      <c r="B12" s="105">
        <v>0</v>
      </c>
      <c r="C12" s="105">
        <v>2</v>
      </c>
      <c r="D12" s="105">
        <v>1</v>
      </c>
      <c r="E12" s="105" t="s">
        <v>80</v>
      </c>
      <c r="F12" s="105" t="s">
        <v>81</v>
      </c>
      <c r="G12" s="32">
        <v>2</v>
      </c>
      <c r="H12" s="30" t="s">
        <v>146</v>
      </c>
      <c r="I12" s="107">
        <v>81903.25</v>
      </c>
      <c r="J12" s="18"/>
      <c r="K12" s="31"/>
      <c r="L12" s="31"/>
      <c r="M12" s="31"/>
    </row>
    <row r="13" spans="1:13" ht="19.5" customHeight="1">
      <c r="A13" s="105">
        <v>1</v>
      </c>
      <c r="B13" s="105">
        <v>0</v>
      </c>
      <c r="C13" s="105">
        <v>3</v>
      </c>
      <c r="D13" s="105">
        <v>1</v>
      </c>
      <c r="E13" s="105" t="s">
        <v>80</v>
      </c>
      <c r="F13" s="105" t="s">
        <v>81</v>
      </c>
      <c r="G13" s="32">
        <v>3</v>
      </c>
      <c r="H13" s="30" t="s">
        <v>146</v>
      </c>
      <c r="I13" s="107">
        <v>41229.980000000003</v>
      </c>
      <c r="J13" s="18"/>
      <c r="K13" s="31"/>
      <c r="L13" s="31"/>
      <c r="M13" s="31"/>
    </row>
    <row r="14" spans="1:13" ht="19.5" customHeight="1">
      <c r="A14" s="105">
        <v>1</v>
      </c>
      <c r="B14" s="105">
        <v>0</v>
      </c>
      <c r="C14" s="105">
        <v>4</v>
      </c>
      <c r="D14" s="105">
        <v>1</v>
      </c>
      <c r="E14" s="105" t="s">
        <v>80</v>
      </c>
      <c r="F14" s="105" t="s">
        <v>81</v>
      </c>
      <c r="G14" s="32">
        <v>4</v>
      </c>
      <c r="H14" s="30" t="s">
        <v>146</v>
      </c>
      <c r="I14" s="107">
        <v>18904.77</v>
      </c>
      <c r="J14" s="18"/>
      <c r="K14" s="31"/>
      <c r="L14" s="31"/>
      <c r="M14" s="31"/>
    </row>
    <row r="15" spans="1:13" ht="3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8"/>
      <c r="K15" s="31"/>
      <c r="L15" s="31"/>
      <c r="M15" s="31"/>
    </row>
    <row r="16" spans="1:13" ht="19.5" customHeight="1">
      <c r="A16" s="105">
        <v>2</v>
      </c>
      <c r="B16" s="105">
        <v>0</v>
      </c>
      <c r="C16" s="105">
        <v>1</v>
      </c>
      <c r="D16" s="105">
        <v>1</v>
      </c>
      <c r="E16" s="105" t="s">
        <v>82</v>
      </c>
      <c r="F16" s="105" t="s">
        <v>81</v>
      </c>
      <c r="G16" s="105">
        <v>1</v>
      </c>
      <c r="H16" s="30" t="s">
        <v>146</v>
      </c>
      <c r="I16" s="107">
        <v>76375.12</v>
      </c>
      <c r="J16" s="18"/>
      <c r="K16" s="31"/>
      <c r="L16" s="31"/>
      <c r="M16" s="31"/>
    </row>
    <row r="17" spans="1:13" ht="19.5" customHeight="1">
      <c r="A17" s="105">
        <v>2</v>
      </c>
      <c r="B17" s="105">
        <v>0</v>
      </c>
      <c r="C17" s="105">
        <v>2</v>
      </c>
      <c r="D17" s="105">
        <v>1</v>
      </c>
      <c r="E17" s="105" t="s">
        <v>82</v>
      </c>
      <c r="F17" s="105" t="s">
        <v>81</v>
      </c>
      <c r="G17" s="32">
        <v>2</v>
      </c>
      <c r="H17" s="30" t="s">
        <v>146</v>
      </c>
      <c r="I17" s="107">
        <v>57331.79</v>
      </c>
      <c r="J17" s="18"/>
      <c r="K17" s="31"/>
      <c r="L17" s="31"/>
      <c r="M17" s="31"/>
    </row>
    <row r="18" spans="1:13" ht="19.5" customHeight="1">
      <c r="A18" s="105">
        <v>2</v>
      </c>
      <c r="B18" s="105">
        <v>0</v>
      </c>
      <c r="C18" s="105">
        <v>3</v>
      </c>
      <c r="D18" s="105">
        <v>1</v>
      </c>
      <c r="E18" s="105" t="s">
        <v>82</v>
      </c>
      <c r="F18" s="105" t="s">
        <v>81</v>
      </c>
      <c r="G18" s="32">
        <v>3</v>
      </c>
      <c r="H18" s="30" t="s">
        <v>146</v>
      </c>
      <c r="I18" s="107">
        <v>28860.99</v>
      </c>
      <c r="J18" s="18"/>
      <c r="K18" s="31"/>
      <c r="L18" s="31"/>
      <c r="M18" s="31"/>
    </row>
    <row r="19" spans="1:13" ht="19.5" customHeight="1">
      <c r="A19" s="105">
        <v>2</v>
      </c>
      <c r="B19" s="105">
        <v>0</v>
      </c>
      <c r="C19" s="105">
        <v>4</v>
      </c>
      <c r="D19" s="105">
        <v>1</v>
      </c>
      <c r="E19" s="105" t="s">
        <v>82</v>
      </c>
      <c r="F19" s="105" t="s">
        <v>81</v>
      </c>
      <c r="G19" s="32">
        <v>4</v>
      </c>
      <c r="H19" s="30" t="s">
        <v>146</v>
      </c>
      <c r="I19" s="107">
        <v>13233.23</v>
      </c>
      <c r="J19" s="18"/>
      <c r="K19" s="31"/>
      <c r="L19" s="31"/>
      <c r="M19" s="31"/>
    </row>
    <row r="20" spans="1:13" ht="3.7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8"/>
      <c r="K20" s="31"/>
      <c r="L20" s="31"/>
      <c r="M20" s="31"/>
    </row>
    <row r="21" spans="1:13" ht="19.5" customHeight="1">
      <c r="A21" s="105">
        <v>3</v>
      </c>
      <c r="B21" s="105">
        <v>0</v>
      </c>
      <c r="C21" s="105">
        <v>1</v>
      </c>
      <c r="D21" s="105">
        <v>1</v>
      </c>
      <c r="E21" s="32" t="s">
        <v>111</v>
      </c>
      <c r="F21" s="105" t="s">
        <v>81</v>
      </c>
      <c r="G21" s="32">
        <v>1</v>
      </c>
      <c r="H21" s="30" t="s">
        <v>146</v>
      </c>
      <c r="I21" s="107">
        <v>24857.119999999999</v>
      </c>
      <c r="J21" s="18"/>
      <c r="K21" s="31"/>
      <c r="L21" s="31"/>
      <c r="M21" s="31"/>
    </row>
    <row r="22" spans="1:13" ht="19.5" customHeight="1">
      <c r="A22" s="105">
        <v>3</v>
      </c>
      <c r="B22" s="105">
        <v>0</v>
      </c>
      <c r="C22" s="105">
        <v>2</v>
      </c>
      <c r="D22" s="105">
        <v>1</v>
      </c>
      <c r="E22" s="32" t="s">
        <v>111</v>
      </c>
      <c r="F22" s="105" t="s">
        <v>81</v>
      </c>
      <c r="G22" s="32">
        <v>2</v>
      </c>
      <c r="H22" s="30" t="s">
        <v>146</v>
      </c>
      <c r="I22" s="107">
        <v>21845</v>
      </c>
      <c r="J22" s="18"/>
      <c r="K22" s="31"/>
      <c r="L22" s="31"/>
      <c r="M22" s="31"/>
    </row>
    <row r="23" spans="1:13" ht="19.5" customHeight="1">
      <c r="A23" s="105">
        <v>3</v>
      </c>
      <c r="B23" s="105">
        <v>0</v>
      </c>
      <c r="C23" s="105">
        <v>3</v>
      </c>
      <c r="D23" s="105">
        <v>1</v>
      </c>
      <c r="E23" s="32" t="s">
        <v>111</v>
      </c>
      <c r="F23" s="105" t="s">
        <v>81</v>
      </c>
      <c r="G23" s="32">
        <v>3</v>
      </c>
      <c r="H23" s="30" t="s">
        <v>146</v>
      </c>
      <c r="I23" s="107">
        <v>19764.599999999999</v>
      </c>
      <c r="J23" s="18"/>
      <c r="K23" s="31"/>
      <c r="L23" s="31"/>
      <c r="M23" s="31"/>
    </row>
    <row r="24" spans="1:13" ht="4.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8"/>
      <c r="K24" s="31"/>
      <c r="L24" s="31"/>
      <c r="M24" s="31"/>
    </row>
    <row r="25" spans="1:13" ht="19.5" customHeight="1">
      <c r="A25" s="105">
        <v>5</v>
      </c>
      <c r="B25" s="105">
        <v>0</v>
      </c>
      <c r="C25" s="105">
        <v>1</v>
      </c>
      <c r="D25" s="105">
        <v>1</v>
      </c>
      <c r="E25" s="32" t="s">
        <v>112</v>
      </c>
      <c r="F25" s="105" t="s">
        <v>81</v>
      </c>
      <c r="G25" s="32">
        <v>1</v>
      </c>
      <c r="H25" s="30" t="s">
        <v>146</v>
      </c>
      <c r="I25" s="107">
        <v>72700.649999999994</v>
      </c>
      <c r="J25" s="18"/>
      <c r="K25" s="31"/>
      <c r="L25" s="31"/>
      <c r="M25" s="31"/>
    </row>
    <row r="26" spans="1:13" ht="19.5" customHeight="1">
      <c r="A26" s="105">
        <v>5</v>
      </c>
      <c r="B26" s="105">
        <v>0</v>
      </c>
      <c r="C26" s="105">
        <v>2</v>
      </c>
      <c r="D26" s="105">
        <v>1</v>
      </c>
      <c r="E26" s="32" t="s">
        <v>112</v>
      </c>
      <c r="F26" s="105" t="s">
        <v>81</v>
      </c>
      <c r="G26" s="32">
        <v>2</v>
      </c>
      <c r="H26" s="30" t="s">
        <v>146</v>
      </c>
      <c r="I26" s="107">
        <v>55869.54</v>
      </c>
      <c r="J26" s="18"/>
      <c r="K26" s="31"/>
      <c r="L26" s="31"/>
      <c r="M26" s="31"/>
    </row>
    <row r="27" spans="1:13" ht="19.5" customHeight="1">
      <c r="A27" s="105">
        <v>5</v>
      </c>
      <c r="B27" s="105">
        <v>0</v>
      </c>
      <c r="C27" s="105">
        <v>3</v>
      </c>
      <c r="D27" s="105">
        <v>1</v>
      </c>
      <c r="E27" s="32" t="s">
        <v>112</v>
      </c>
      <c r="F27" s="105" t="s">
        <v>81</v>
      </c>
      <c r="G27" s="32">
        <v>3</v>
      </c>
      <c r="H27" s="30" t="s">
        <v>146</v>
      </c>
      <c r="I27" s="132">
        <v>30578.49</v>
      </c>
      <c r="J27" s="18"/>
      <c r="K27" s="31"/>
      <c r="L27" s="31"/>
      <c r="M27" s="31"/>
    </row>
    <row r="28" spans="1:13" ht="3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8"/>
      <c r="K28" s="31"/>
      <c r="L28" s="31"/>
      <c r="M28" s="31"/>
    </row>
    <row r="29" spans="1:13" ht="19.5" customHeight="1">
      <c r="A29" s="105">
        <v>7</v>
      </c>
      <c r="B29" s="105">
        <v>0</v>
      </c>
      <c r="C29" s="105">
        <v>1</v>
      </c>
      <c r="D29" s="105">
        <v>1</v>
      </c>
      <c r="E29" s="32" t="s">
        <v>83</v>
      </c>
      <c r="F29" s="105" t="s">
        <v>81</v>
      </c>
      <c r="G29" s="32">
        <v>1</v>
      </c>
      <c r="H29" s="30" t="s">
        <v>146</v>
      </c>
      <c r="I29" s="107">
        <v>15124.55</v>
      </c>
      <c r="J29" s="18"/>
      <c r="K29" s="31"/>
      <c r="L29" s="31"/>
      <c r="M29" s="31"/>
    </row>
    <row r="30" spans="1:13" ht="19.5" customHeight="1">
      <c r="A30" s="105">
        <v>7</v>
      </c>
      <c r="B30" s="105">
        <v>0</v>
      </c>
      <c r="C30" s="105">
        <v>2</v>
      </c>
      <c r="D30" s="105">
        <v>1</v>
      </c>
      <c r="E30" s="32" t="s">
        <v>83</v>
      </c>
      <c r="F30" s="105" t="s">
        <v>81</v>
      </c>
      <c r="G30" s="32">
        <v>2</v>
      </c>
      <c r="H30" s="30" t="s">
        <v>146</v>
      </c>
      <c r="I30" s="103">
        <v>12099.15</v>
      </c>
      <c r="J30" s="18"/>
      <c r="K30" s="31"/>
      <c r="L30" s="31"/>
      <c r="M30" s="31"/>
    </row>
    <row r="31" spans="1:13" ht="19.5" customHeight="1">
      <c r="A31" s="105">
        <v>7</v>
      </c>
      <c r="B31" s="105">
        <v>0</v>
      </c>
      <c r="C31" s="105">
        <v>3</v>
      </c>
      <c r="D31" s="105">
        <v>1</v>
      </c>
      <c r="E31" s="32" t="s">
        <v>83</v>
      </c>
      <c r="F31" s="105" t="s">
        <v>81</v>
      </c>
      <c r="G31" s="32">
        <v>3</v>
      </c>
      <c r="H31" s="30" t="s">
        <v>146</v>
      </c>
      <c r="I31" s="107">
        <v>9679</v>
      </c>
      <c r="J31" s="18"/>
      <c r="K31" s="31"/>
      <c r="L31" s="31"/>
      <c r="M31" s="31"/>
    </row>
    <row r="32" spans="1:13" ht="19.5" customHeight="1">
      <c r="A32" s="105">
        <v>7</v>
      </c>
      <c r="B32" s="105">
        <v>0</v>
      </c>
      <c r="C32" s="105">
        <v>4</v>
      </c>
      <c r="D32" s="105">
        <v>1</v>
      </c>
      <c r="E32" s="32" t="s">
        <v>83</v>
      </c>
      <c r="F32" s="105" t="s">
        <v>81</v>
      </c>
      <c r="G32" s="32">
        <v>4</v>
      </c>
      <c r="H32" s="30" t="s">
        <v>146</v>
      </c>
      <c r="I32" s="107">
        <v>7744</v>
      </c>
      <c r="J32" s="18"/>
      <c r="K32" s="31"/>
      <c r="L32" s="31"/>
      <c r="M32" s="31"/>
    </row>
    <row r="33" spans="1:13" ht="2.25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8"/>
      <c r="K33" s="31"/>
      <c r="L33" s="31"/>
      <c r="M33" s="31"/>
    </row>
    <row r="34" spans="1:13" ht="19.5" customHeight="1">
      <c r="A34" s="105">
        <v>8</v>
      </c>
      <c r="B34" s="105">
        <v>0</v>
      </c>
      <c r="C34" s="105">
        <v>1</v>
      </c>
      <c r="D34" s="105">
        <v>1</v>
      </c>
      <c r="E34" s="32" t="s">
        <v>84</v>
      </c>
      <c r="F34" s="105" t="s">
        <v>81</v>
      </c>
      <c r="G34" s="32">
        <v>1</v>
      </c>
      <c r="H34" s="30" t="s">
        <v>146</v>
      </c>
      <c r="I34" s="107">
        <v>2387.2600000000002</v>
      </c>
      <c r="J34" s="18"/>
      <c r="K34" s="31"/>
      <c r="L34" s="31"/>
      <c r="M34" s="31"/>
    </row>
    <row r="35" spans="1:13" ht="19.5" customHeight="1">
      <c r="A35" s="105">
        <v>8</v>
      </c>
      <c r="B35" s="105">
        <v>0</v>
      </c>
      <c r="C35" s="105">
        <v>2</v>
      </c>
      <c r="D35" s="105">
        <v>1</v>
      </c>
      <c r="E35" s="32" t="s">
        <v>84</v>
      </c>
      <c r="F35" s="105" t="s">
        <v>81</v>
      </c>
      <c r="G35" s="32">
        <v>2</v>
      </c>
      <c r="H35" s="30" t="s">
        <v>146</v>
      </c>
      <c r="I35" s="107">
        <v>1950.89</v>
      </c>
      <c r="J35" s="18"/>
      <c r="K35" s="31"/>
      <c r="L35" s="31"/>
      <c r="M35" s="31"/>
    </row>
    <row r="36" spans="1:13" ht="19.5" customHeight="1">
      <c r="A36" s="105">
        <v>8</v>
      </c>
      <c r="B36" s="105">
        <v>0</v>
      </c>
      <c r="C36" s="105">
        <v>3</v>
      </c>
      <c r="D36" s="105">
        <v>1</v>
      </c>
      <c r="E36" s="32" t="s">
        <v>84</v>
      </c>
      <c r="F36" s="105" t="s">
        <v>81</v>
      </c>
      <c r="G36" s="32">
        <v>3</v>
      </c>
      <c r="H36" s="30" t="s">
        <v>146</v>
      </c>
      <c r="I36" s="107">
        <v>1691.98</v>
      </c>
      <c r="J36" s="18"/>
      <c r="K36" s="31"/>
      <c r="L36" s="31"/>
      <c r="M36" s="31"/>
    </row>
    <row r="37" spans="1:13" ht="19.5" customHeight="1">
      <c r="A37" s="105">
        <v>8</v>
      </c>
      <c r="B37" s="105">
        <v>0</v>
      </c>
      <c r="C37" s="105">
        <v>5</v>
      </c>
      <c r="D37" s="105">
        <v>1</v>
      </c>
      <c r="E37" s="32" t="s">
        <v>84</v>
      </c>
      <c r="F37" s="105" t="s">
        <v>81</v>
      </c>
      <c r="G37" s="32">
        <v>5</v>
      </c>
      <c r="H37" s="30" t="s">
        <v>146</v>
      </c>
      <c r="I37" s="107">
        <v>600.47</v>
      </c>
      <c r="J37" s="18"/>
      <c r="K37" s="31"/>
      <c r="L37" s="31"/>
      <c r="M37" s="31"/>
    </row>
    <row r="38" spans="1:13" ht="19.5" customHeight="1">
      <c r="A38" s="105">
        <v>8</v>
      </c>
      <c r="B38" s="105">
        <v>0</v>
      </c>
      <c r="C38" s="105">
        <v>6</v>
      </c>
      <c r="D38" s="105">
        <v>1</v>
      </c>
      <c r="E38" s="32" t="s">
        <v>84</v>
      </c>
      <c r="F38" s="105" t="s">
        <v>81</v>
      </c>
      <c r="G38" s="32">
        <v>6</v>
      </c>
      <c r="H38" s="30" t="s">
        <v>146</v>
      </c>
      <c r="I38" s="29">
        <v>325.07</v>
      </c>
      <c r="J38" s="18"/>
    </row>
    <row r="39" spans="1:13" ht="6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8"/>
    </row>
    <row r="40" spans="1:13" ht="19.5" customHeight="1">
      <c r="A40" s="105">
        <v>9</v>
      </c>
      <c r="B40" s="105">
        <v>0</v>
      </c>
      <c r="C40" s="105">
        <v>1</v>
      </c>
      <c r="D40" s="105">
        <v>1</v>
      </c>
      <c r="E40" s="32" t="s">
        <v>85</v>
      </c>
      <c r="F40" s="105" t="s">
        <v>81</v>
      </c>
      <c r="G40" s="32">
        <v>1</v>
      </c>
      <c r="H40" s="30" t="s">
        <v>146</v>
      </c>
      <c r="I40" s="29" t="s">
        <v>152</v>
      </c>
      <c r="J40" s="18"/>
    </row>
    <row r="41" spans="1:13" ht="19.5" customHeight="1">
      <c r="A41" s="105">
        <v>9</v>
      </c>
      <c r="B41" s="105">
        <v>0</v>
      </c>
      <c r="C41" s="105">
        <v>2</v>
      </c>
      <c r="D41" s="105">
        <v>1</v>
      </c>
      <c r="E41" s="32" t="s">
        <v>85</v>
      </c>
      <c r="F41" s="105" t="s">
        <v>81</v>
      </c>
      <c r="G41" s="32">
        <v>2</v>
      </c>
      <c r="H41" s="30" t="s">
        <v>146</v>
      </c>
      <c r="I41" s="29" t="s">
        <v>152</v>
      </c>
      <c r="J41" s="18"/>
    </row>
    <row r="42" spans="1:13" ht="19.5" customHeight="1">
      <c r="A42" s="105">
        <v>9</v>
      </c>
      <c r="B42" s="105">
        <v>0</v>
      </c>
      <c r="C42" s="105">
        <v>3</v>
      </c>
      <c r="D42" s="105">
        <v>1</v>
      </c>
      <c r="E42" s="32" t="s">
        <v>85</v>
      </c>
      <c r="F42" s="105" t="s">
        <v>81</v>
      </c>
      <c r="G42" s="32">
        <v>3</v>
      </c>
      <c r="H42" s="30" t="s">
        <v>146</v>
      </c>
      <c r="I42" s="29" t="s">
        <v>152</v>
      </c>
      <c r="J42" s="18"/>
    </row>
    <row r="43" spans="1:13" ht="19.5" customHeight="1">
      <c r="A43" s="105">
        <v>9</v>
      </c>
      <c r="B43" s="105">
        <v>0</v>
      </c>
      <c r="C43" s="105">
        <v>4</v>
      </c>
      <c r="D43" s="105">
        <v>1</v>
      </c>
      <c r="E43" s="32" t="s">
        <v>85</v>
      </c>
      <c r="F43" s="105" t="s">
        <v>81</v>
      </c>
      <c r="G43" s="32">
        <v>4</v>
      </c>
      <c r="H43" s="30" t="s">
        <v>146</v>
      </c>
      <c r="I43" s="29" t="s">
        <v>152</v>
      </c>
      <c r="J43" s="18"/>
    </row>
  </sheetData>
  <mergeCells count="20">
    <mergeCell ref="A20:I20"/>
    <mergeCell ref="A24:I24"/>
    <mergeCell ref="A28:I28"/>
    <mergeCell ref="A33:I33"/>
    <mergeCell ref="A39:I39"/>
    <mergeCell ref="A15:I15"/>
    <mergeCell ref="A1:I1"/>
    <mergeCell ref="A2:I2"/>
    <mergeCell ref="A3:I3"/>
    <mergeCell ref="A4:A8"/>
    <mergeCell ref="B4:B8"/>
    <mergeCell ref="C4:C8"/>
    <mergeCell ref="D4:D8"/>
    <mergeCell ref="E4:I4"/>
    <mergeCell ref="E5:I5"/>
    <mergeCell ref="E6:I6"/>
    <mergeCell ref="E7:I7"/>
    <mergeCell ref="E8:I8"/>
    <mergeCell ref="A9:D9"/>
    <mergeCell ref="A10:I10"/>
  </mergeCells>
  <printOptions horizontalCentered="1" verticalCentered="1"/>
  <pageMargins left="0.39370078740157483" right="0.39370078740157483" top="0.39370078740157483" bottom="0.39370078740157483" header="0" footer="0"/>
  <pageSetup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BreakPreview" zoomScaleSheetLayoutView="100" workbookViewId="0">
      <selection activeCell="A3" sqref="A3:G3"/>
    </sheetView>
  </sheetViews>
  <sheetFormatPr baseColWidth="10" defaultRowHeight="13.5"/>
  <cols>
    <col min="1" max="4" width="6.42578125" style="13" customWidth="1"/>
    <col min="5" max="5" width="24.140625" style="13" customWidth="1"/>
    <col min="6" max="6" width="13.5703125" style="13" customWidth="1"/>
    <col min="7" max="8" width="11.42578125" style="13"/>
    <col min="9" max="9" width="14.28515625" style="13" customWidth="1"/>
    <col min="10" max="10" width="13.85546875" style="13" customWidth="1"/>
    <col min="11" max="16384" width="11.42578125" style="13"/>
  </cols>
  <sheetData>
    <row r="1" spans="1:9" ht="18" customHeight="1">
      <c r="A1" s="181" t="s">
        <v>133</v>
      </c>
      <c r="B1" s="182"/>
      <c r="C1" s="182"/>
      <c r="D1" s="182"/>
      <c r="E1" s="182"/>
      <c r="F1" s="182"/>
      <c r="G1" s="182"/>
      <c r="H1" s="182"/>
      <c r="I1" s="183"/>
    </row>
    <row r="2" spans="1:9" ht="18.75" customHeight="1">
      <c r="A2" s="245" t="s">
        <v>198</v>
      </c>
      <c r="B2" s="238"/>
      <c r="C2" s="238"/>
      <c r="D2" s="238"/>
      <c r="E2" s="238"/>
      <c r="F2" s="238"/>
      <c r="G2" s="238"/>
      <c r="H2" s="238"/>
      <c r="I2" s="246"/>
    </row>
    <row r="3" spans="1:9">
      <c r="A3" s="306"/>
      <c r="B3" s="307"/>
      <c r="C3" s="307"/>
      <c r="D3" s="307"/>
      <c r="E3" s="307"/>
      <c r="F3" s="307"/>
      <c r="G3" s="307"/>
      <c r="H3" s="307"/>
      <c r="I3" s="308"/>
    </row>
    <row r="4" spans="1:9" ht="17.25" customHeight="1">
      <c r="A4" s="309" t="s">
        <v>109</v>
      </c>
      <c r="B4" s="312" t="s">
        <v>78</v>
      </c>
      <c r="C4" s="309" t="s">
        <v>77</v>
      </c>
      <c r="D4" s="309" t="s">
        <v>6</v>
      </c>
      <c r="E4" s="315"/>
      <c r="F4" s="316"/>
      <c r="G4" s="316"/>
      <c r="H4" s="316"/>
      <c r="I4" s="317"/>
    </row>
    <row r="5" spans="1:9" ht="17.25" customHeight="1">
      <c r="A5" s="310"/>
      <c r="B5" s="313"/>
      <c r="C5" s="310"/>
      <c r="D5" s="310"/>
      <c r="E5" s="318" t="s">
        <v>110</v>
      </c>
      <c r="F5" s="318"/>
      <c r="G5" s="318"/>
      <c r="H5" s="318"/>
      <c r="I5" s="318"/>
    </row>
    <row r="6" spans="1:9" ht="17.25" customHeight="1">
      <c r="A6" s="310"/>
      <c r="B6" s="313"/>
      <c r="C6" s="310"/>
      <c r="D6" s="310"/>
      <c r="E6" s="318" t="s">
        <v>108</v>
      </c>
      <c r="F6" s="318"/>
      <c r="G6" s="318"/>
      <c r="H6" s="318"/>
      <c r="I6" s="318"/>
    </row>
    <row r="7" spans="1:9" ht="17.25" customHeight="1">
      <c r="A7" s="310"/>
      <c r="B7" s="313"/>
      <c r="C7" s="310"/>
      <c r="D7" s="310"/>
      <c r="E7" s="318"/>
      <c r="F7" s="318"/>
      <c r="G7" s="318"/>
      <c r="H7" s="318"/>
      <c r="I7" s="318"/>
    </row>
    <row r="8" spans="1:9" ht="17.25" customHeight="1">
      <c r="A8" s="324"/>
      <c r="B8" s="314"/>
      <c r="C8" s="324" t="s">
        <v>7</v>
      </c>
      <c r="D8" s="324" t="s">
        <v>8</v>
      </c>
      <c r="E8" s="192"/>
      <c r="F8" s="193"/>
      <c r="G8" s="193"/>
      <c r="H8" s="193"/>
      <c r="I8" s="194"/>
    </row>
    <row r="9" spans="1:9" ht="32.25" customHeight="1">
      <c r="A9" s="163" t="s">
        <v>9</v>
      </c>
      <c r="B9" s="142"/>
      <c r="C9" s="142"/>
      <c r="D9" s="142"/>
      <c r="E9" s="36" t="s">
        <v>109</v>
      </c>
      <c r="F9" s="37" t="s">
        <v>78</v>
      </c>
      <c r="G9" s="36" t="s">
        <v>77</v>
      </c>
      <c r="H9" s="36" t="s">
        <v>79</v>
      </c>
      <c r="I9" s="38" t="s">
        <v>148</v>
      </c>
    </row>
    <row r="10" spans="1:9">
      <c r="A10" s="323"/>
      <c r="B10" s="323"/>
      <c r="C10" s="323"/>
      <c r="D10" s="323"/>
      <c r="E10" s="323"/>
      <c r="F10" s="323"/>
      <c r="G10" s="323"/>
      <c r="H10" s="323"/>
      <c r="I10" s="323"/>
    </row>
    <row r="11" spans="1:9" ht="19.5" customHeight="1">
      <c r="A11" s="39">
        <v>1</v>
      </c>
      <c r="B11" s="39">
        <v>1</v>
      </c>
      <c r="C11" s="39">
        <v>1</v>
      </c>
      <c r="D11" s="39">
        <v>1</v>
      </c>
      <c r="E11" s="39" t="s">
        <v>80</v>
      </c>
      <c r="F11" s="39" t="s">
        <v>86</v>
      </c>
      <c r="G11" s="39">
        <v>1</v>
      </c>
      <c r="H11" s="139">
        <v>1</v>
      </c>
      <c r="I11" s="74">
        <v>68524</v>
      </c>
    </row>
    <row r="12" spans="1:9" ht="19.5" customHeight="1">
      <c r="A12" s="40">
        <v>1</v>
      </c>
      <c r="B12" s="40">
        <v>1</v>
      </c>
      <c r="C12" s="40">
        <v>2</v>
      </c>
      <c r="D12" s="40">
        <v>1</v>
      </c>
      <c r="E12" s="40" t="s">
        <v>80</v>
      </c>
      <c r="F12" s="40" t="s">
        <v>86</v>
      </c>
      <c r="G12" s="41">
        <v>2</v>
      </c>
      <c r="H12" s="140">
        <v>1</v>
      </c>
      <c r="I12" s="65">
        <v>49954</v>
      </c>
    </row>
    <row r="13" spans="1:9" ht="19.5" customHeight="1">
      <c r="A13" s="40">
        <v>1</v>
      </c>
      <c r="B13" s="40">
        <v>1</v>
      </c>
      <c r="C13" s="40">
        <v>3</v>
      </c>
      <c r="D13" s="40">
        <v>1</v>
      </c>
      <c r="E13" s="40" t="s">
        <v>80</v>
      </c>
      <c r="F13" s="40" t="s">
        <v>86</v>
      </c>
      <c r="G13" s="41">
        <v>3</v>
      </c>
      <c r="H13" s="140">
        <v>1</v>
      </c>
      <c r="I13" s="65">
        <v>26547.62</v>
      </c>
    </row>
    <row r="14" spans="1:9" ht="19.5" customHeight="1">
      <c r="A14" s="42">
        <v>1</v>
      </c>
      <c r="B14" s="42">
        <v>1</v>
      </c>
      <c r="C14" s="42">
        <v>4</v>
      </c>
      <c r="D14" s="42">
        <v>1</v>
      </c>
      <c r="E14" s="42" t="s">
        <v>80</v>
      </c>
      <c r="F14" s="42" t="s">
        <v>86</v>
      </c>
      <c r="G14" s="43">
        <v>4</v>
      </c>
      <c r="H14" s="141">
        <v>1</v>
      </c>
      <c r="I14" s="68">
        <v>11427.9</v>
      </c>
    </row>
    <row r="15" spans="1:9" ht="19.5" customHeight="1">
      <c r="A15" s="39">
        <v>2</v>
      </c>
      <c r="B15" s="39">
        <v>1</v>
      </c>
      <c r="C15" s="39">
        <v>1</v>
      </c>
      <c r="D15" s="39">
        <v>1</v>
      </c>
      <c r="E15" s="39" t="s">
        <v>82</v>
      </c>
      <c r="F15" s="39" t="s">
        <v>86</v>
      </c>
      <c r="G15" s="39">
        <v>1</v>
      </c>
      <c r="H15" s="140">
        <v>1</v>
      </c>
      <c r="I15" s="74">
        <v>35334.9</v>
      </c>
    </row>
    <row r="16" spans="1:9" ht="19.5" customHeight="1">
      <c r="A16" s="40">
        <v>2</v>
      </c>
      <c r="B16" s="40">
        <v>1</v>
      </c>
      <c r="C16" s="40">
        <v>2</v>
      </c>
      <c r="D16" s="40">
        <v>1</v>
      </c>
      <c r="E16" s="40" t="s">
        <v>82</v>
      </c>
      <c r="F16" s="40" t="s">
        <v>86</v>
      </c>
      <c r="G16" s="41">
        <v>2</v>
      </c>
      <c r="H16" s="140">
        <v>1</v>
      </c>
      <c r="I16" s="33">
        <v>28621</v>
      </c>
    </row>
    <row r="17" spans="1:13" ht="19.5" customHeight="1">
      <c r="A17" s="40">
        <v>2</v>
      </c>
      <c r="B17" s="40">
        <v>1</v>
      </c>
      <c r="C17" s="40">
        <v>3</v>
      </c>
      <c r="D17" s="40">
        <v>1</v>
      </c>
      <c r="E17" s="40" t="s">
        <v>82</v>
      </c>
      <c r="F17" s="40" t="s">
        <v>86</v>
      </c>
      <c r="G17" s="41">
        <v>3</v>
      </c>
      <c r="H17" s="140">
        <v>1</v>
      </c>
      <c r="I17" s="33">
        <v>13689.49</v>
      </c>
    </row>
    <row r="18" spans="1:13" ht="19.5" customHeight="1">
      <c r="A18" s="42">
        <v>2</v>
      </c>
      <c r="B18" s="42">
        <v>1</v>
      </c>
      <c r="C18" s="42">
        <v>4</v>
      </c>
      <c r="D18" s="42">
        <v>1</v>
      </c>
      <c r="E18" s="42" t="s">
        <v>82</v>
      </c>
      <c r="F18" s="42" t="s">
        <v>86</v>
      </c>
      <c r="G18" s="43">
        <v>4</v>
      </c>
      <c r="H18" s="140">
        <v>1</v>
      </c>
      <c r="I18" s="34">
        <v>7275.18</v>
      </c>
    </row>
    <row r="19" spans="1:13" ht="19.5" customHeight="1">
      <c r="A19" s="39">
        <v>3</v>
      </c>
      <c r="B19" s="39">
        <v>1</v>
      </c>
      <c r="C19" s="39">
        <v>1</v>
      </c>
      <c r="D19" s="39">
        <v>1</v>
      </c>
      <c r="E19" s="44" t="s">
        <v>111</v>
      </c>
      <c r="F19" s="39" t="s">
        <v>86</v>
      </c>
      <c r="G19" s="44">
        <v>1</v>
      </c>
      <c r="H19" s="139" t="s">
        <v>146</v>
      </c>
      <c r="I19" s="35" t="s">
        <v>152</v>
      </c>
    </row>
    <row r="20" spans="1:13" ht="19.5" customHeight="1">
      <c r="A20" s="40">
        <v>3</v>
      </c>
      <c r="B20" s="40">
        <v>1</v>
      </c>
      <c r="C20" s="40">
        <v>2</v>
      </c>
      <c r="D20" s="40">
        <v>1</v>
      </c>
      <c r="E20" s="41" t="s">
        <v>111</v>
      </c>
      <c r="F20" s="40" t="s">
        <v>86</v>
      </c>
      <c r="G20" s="41">
        <v>2</v>
      </c>
      <c r="H20" s="140" t="s">
        <v>146</v>
      </c>
      <c r="I20" s="33" t="s">
        <v>152</v>
      </c>
    </row>
    <row r="21" spans="1:13" ht="19.5" customHeight="1">
      <c r="A21" s="42">
        <v>3</v>
      </c>
      <c r="B21" s="42">
        <v>1</v>
      </c>
      <c r="C21" s="42">
        <v>3</v>
      </c>
      <c r="D21" s="42">
        <v>1</v>
      </c>
      <c r="E21" s="43" t="s">
        <v>111</v>
      </c>
      <c r="F21" s="42" t="s">
        <v>86</v>
      </c>
      <c r="G21" s="43">
        <v>3</v>
      </c>
      <c r="H21" s="41" t="s">
        <v>146</v>
      </c>
      <c r="I21" s="34" t="s">
        <v>152</v>
      </c>
    </row>
    <row r="22" spans="1:13" ht="19.5" customHeight="1">
      <c r="A22" s="39">
        <v>5</v>
      </c>
      <c r="B22" s="39">
        <v>1</v>
      </c>
      <c r="C22" s="39">
        <v>1</v>
      </c>
      <c r="D22" s="39">
        <v>1</v>
      </c>
      <c r="E22" s="44" t="s">
        <v>112</v>
      </c>
      <c r="F22" s="39" t="s">
        <v>86</v>
      </c>
      <c r="G22" s="44">
        <v>1</v>
      </c>
      <c r="H22" s="44" t="s">
        <v>146</v>
      </c>
      <c r="I22" s="35" t="s">
        <v>152</v>
      </c>
    </row>
    <row r="23" spans="1:13" ht="19.5" customHeight="1">
      <c r="A23" s="40">
        <v>5</v>
      </c>
      <c r="B23" s="40">
        <v>1</v>
      </c>
      <c r="C23" s="40">
        <v>2</v>
      </c>
      <c r="D23" s="40">
        <v>1</v>
      </c>
      <c r="E23" s="41" t="s">
        <v>112</v>
      </c>
      <c r="F23" s="40" t="s">
        <v>86</v>
      </c>
      <c r="G23" s="41">
        <v>2</v>
      </c>
      <c r="H23" s="41" t="s">
        <v>146</v>
      </c>
      <c r="I23" s="33" t="s">
        <v>152</v>
      </c>
    </row>
    <row r="24" spans="1:13" ht="19.5" customHeight="1">
      <c r="A24" s="42">
        <v>5</v>
      </c>
      <c r="B24" s="42">
        <v>1</v>
      </c>
      <c r="C24" s="42">
        <v>3</v>
      </c>
      <c r="D24" s="42">
        <v>1</v>
      </c>
      <c r="E24" s="43" t="s">
        <v>112</v>
      </c>
      <c r="F24" s="42" t="s">
        <v>86</v>
      </c>
      <c r="G24" s="43">
        <v>3</v>
      </c>
      <c r="H24" s="43" t="s">
        <v>146</v>
      </c>
      <c r="I24" s="34" t="s">
        <v>152</v>
      </c>
      <c r="K24" s="17"/>
    </row>
    <row r="25" spans="1:13" ht="19.5" customHeight="1">
      <c r="A25" s="39">
        <v>7</v>
      </c>
      <c r="B25" s="39">
        <v>1</v>
      </c>
      <c r="C25" s="39">
        <v>1</v>
      </c>
      <c r="D25" s="39">
        <v>1</v>
      </c>
      <c r="E25" s="44" t="s">
        <v>83</v>
      </c>
      <c r="F25" s="39" t="s">
        <v>86</v>
      </c>
      <c r="G25" s="44">
        <v>1</v>
      </c>
      <c r="H25" s="100">
        <v>1</v>
      </c>
      <c r="I25" s="74">
        <v>7287.26</v>
      </c>
      <c r="J25" s="45"/>
      <c r="K25" s="31"/>
      <c r="L25" s="31"/>
      <c r="M25" s="31"/>
    </row>
    <row r="26" spans="1:13" ht="19.5" customHeight="1">
      <c r="A26" s="40">
        <v>7</v>
      </c>
      <c r="B26" s="40">
        <v>1</v>
      </c>
      <c r="C26" s="40">
        <v>2</v>
      </c>
      <c r="D26" s="40">
        <v>1</v>
      </c>
      <c r="E26" s="41" t="s">
        <v>83</v>
      </c>
      <c r="F26" s="40" t="s">
        <v>86</v>
      </c>
      <c r="G26" s="41">
        <v>2</v>
      </c>
      <c r="H26" s="101">
        <v>1</v>
      </c>
      <c r="I26" s="65">
        <v>5829.8</v>
      </c>
      <c r="J26" s="45"/>
      <c r="K26" s="31"/>
      <c r="L26" s="31"/>
      <c r="M26" s="31"/>
    </row>
    <row r="27" spans="1:13" ht="19.5" customHeight="1">
      <c r="A27" s="40">
        <v>7</v>
      </c>
      <c r="B27" s="40">
        <v>1</v>
      </c>
      <c r="C27" s="40">
        <v>3</v>
      </c>
      <c r="D27" s="40">
        <v>1</v>
      </c>
      <c r="E27" s="41" t="s">
        <v>83</v>
      </c>
      <c r="F27" s="40" t="s">
        <v>86</v>
      </c>
      <c r="G27" s="41">
        <v>3</v>
      </c>
      <c r="H27" s="101">
        <v>1</v>
      </c>
      <c r="I27" s="65">
        <v>4664.07</v>
      </c>
      <c r="J27" s="45"/>
      <c r="K27" s="31"/>
      <c r="L27" s="31"/>
      <c r="M27" s="31"/>
    </row>
    <row r="28" spans="1:13" ht="19.5" customHeight="1">
      <c r="A28" s="40">
        <v>7</v>
      </c>
      <c r="B28" s="40">
        <v>1</v>
      </c>
      <c r="C28" s="40">
        <v>4</v>
      </c>
      <c r="D28" s="40">
        <v>1</v>
      </c>
      <c r="E28" s="41" t="s">
        <v>83</v>
      </c>
      <c r="F28" s="40" t="s">
        <v>86</v>
      </c>
      <c r="G28" s="41">
        <v>4</v>
      </c>
      <c r="H28" s="101">
        <v>1</v>
      </c>
      <c r="I28" s="104">
        <v>3731</v>
      </c>
      <c r="J28" s="45"/>
      <c r="K28" s="31"/>
      <c r="L28" s="31"/>
      <c r="M28" s="31"/>
    </row>
    <row r="29" spans="1:13" ht="19.5" customHeight="1">
      <c r="A29" s="39">
        <v>8</v>
      </c>
      <c r="B29" s="39">
        <v>1</v>
      </c>
      <c r="C29" s="39">
        <v>1</v>
      </c>
      <c r="D29" s="39">
        <v>1</v>
      </c>
      <c r="E29" s="44" t="s">
        <v>84</v>
      </c>
      <c r="F29" s="39" t="s">
        <v>86</v>
      </c>
      <c r="G29" s="44">
        <v>1</v>
      </c>
      <c r="H29" s="54">
        <v>1</v>
      </c>
      <c r="I29" s="106">
        <v>1887.8</v>
      </c>
      <c r="J29" s="45"/>
      <c r="K29" s="31"/>
      <c r="L29" s="31"/>
      <c r="M29" s="31"/>
    </row>
    <row r="30" spans="1:13" ht="19.5" customHeight="1">
      <c r="A30" s="40">
        <v>8</v>
      </c>
      <c r="B30" s="40">
        <v>1</v>
      </c>
      <c r="C30" s="40">
        <v>2</v>
      </c>
      <c r="D30" s="40">
        <v>1</v>
      </c>
      <c r="E30" s="41" t="s">
        <v>84</v>
      </c>
      <c r="F30" s="40" t="s">
        <v>86</v>
      </c>
      <c r="G30" s="41">
        <v>2</v>
      </c>
      <c r="H30" s="55">
        <v>1</v>
      </c>
      <c r="I30" s="104">
        <v>1547.75</v>
      </c>
      <c r="J30" s="45"/>
      <c r="K30" s="31"/>
      <c r="L30" s="31"/>
      <c r="M30" s="31"/>
    </row>
    <row r="31" spans="1:13" ht="19.5" customHeight="1">
      <c r="A31" s="40">
        <v>8</v>
      </c>
      <c r="B31" s="40">
        <v>1</v>
      </c>
      <c r="C31" s="40">
        <v>3</v>
      </c>
      <c r="D31" s="40">
        <v>1</v>
      </c>
      <c r="E31" s="41" t="s">
        <v>84</v>
      </c>
      <c r="F31" s="40" t="s">
        <v>86</v>
      </c>
      <c r="G31" s="41">
        <v>3</v>
      </c>
      <c r="H31" s="55">
        <v>1</v>
      </c>
      <c r="I31" s="104">
        <v>1342.85</v>
      </c>
      <c r="J31" s="45"/>
      <c r="K31" s="31"/>
      <c r="L31" s="31"/>
      <c r="M31" s="31"/>
    </row>
    <row r="32" spans="1:13" ht="19.5" customHeight="1">
      <c r="A32" s="40">
        <v>8</v>
      </c>
      <c r="B32" s="40">
        <v>1</v>
      </c>
      <c r="C32" s="40">
        <v>4</v>
      </c>
      <c r="D32" s="40">
        <v>1</v>
      </c>
      <c r="E32" s="41" t="s">
        <v>84</v>
      </c>
      <c r="F32" s="40" t="s">
        <v>86</v>
      </c>
      <c r="G32" s="41">
        <v>4</v>
      </c>
      <c r="H32" s="55">
        <v>1</v>
      </c>
      <c r="I32" s="68">
        <v>475.79</v>
      </c>
      <c r="J32" s="45"/>
      <c r="K32" s="31"/>
      <c r="L32" s="31"/>
      <c r="M32" s="31"/>
    </row>
    <row r="33" spans="1:9" ht="19.5" customHeight="1">
      <c r="A33" s="39">
        <v>9</v>
      </c>
      <c r="B33" s="39">
        <v>1</v>
      </c>
      <c r="C33" s="39">
        <v>1</v>
      </c>
      <c r="D33" s="39">
        <v>1</v>
      </c>
      <c r="E33" s="44" t="s">
        <v>85</v>
      </c>
      <c r="F33" s="39" t="s">
        <v>86</v>
      </c>
      <c r="G33" s="44">
        <v>1</v>
      </c>
      <c r="H33" s="138" t="s">
        <v>146</v>
      </c>
      <c r="I33" s="56" t="s">
        <v>152</v>
      </c>
    </row>
    <row r="34" spans="1:9" ht="19.5" customHeight="1">
      <c r="A34" s="40">
        <v>9</v>
      </c>
      <c r="B34" s="40">
        <v>1</v>
      </c>
      <c r="C34" s="40">
        <v>2</v>
      </c>
      <c r="D34" s="40">
        <v>1</v>
      </c>
      <c r="E34" s="41" t="s">
        <v>85</v>
      </c>
      <c r="F34" s="40" t="s">
        <v>86</v>
      </c>
      <c r="G34" s="41">
        <v>2</v>
      </c>
      <c r="H34" s="41" t="s">
        <v>146</v>
      </c>
      <c r="I34" s="56" t="s">
        <v>152</v>
      </c>
    </row>
    <row r="35" spans="1:9" ht="19.5" customHeight="1">
      <c r="A35" s="40">
        <v>9</v>
      </c>
      <c r="B35" s="40">
        <v>1</v>
      </c>
      <c r="C35" s="40">
        <v>3</v>
      </c>
      <c r="D35" s="40">
        <v>1</v>
      </c>
      <c r="E35" s="41" t="s">
        <v>85</v>
      </c>
      <c r="F35" s="40" t="s">
        <v>86</v>
      </c>
      <c r="G35" s="41">
        <v>3</v>
      </c>
      <c r="H35" s="41" t="s">
        <v>146</v>
      </c>
      <c r="I35" s="33" t="s">
        <v>152</v>
      </c>
    </row>
    <row r="36" spans="1:9" ht="19.5" customHeight="1">
      <c r="A36" s="42">
        <v>9</v>
      </c>
      <c r="B36" s="42">
        <v>1</v>
      </c>
      <c r="C36" s="42">
        <v>4</v>
      </c>
      <c r="D36" s="42">
        <v>1</v>
      </c>
      <c r="E36" s="43" t="s">
        <v>85</v>
      </c>
      <c r="F36" s="42" t="s">
        <v>86</v>
      </c>
      <c r="G36" s="43">
        <v>4</v>
      </c>
      <c r="H36" s="43" t="s">
        <v>146</v>
      </c>
      <c r="I36" s="34" t="s">
        <v>152</v>
      </c>
    </row>
  </sheetData>
  <mergeCells count="14">
    <mergeCell ref="A9:D9"/>
    <mergeCell ref="A10:I10"/>
    <mergeCell ref="A1:I1"/>
    <mergeCell ref="A2:I2"/>
    <mergeCell ref="A3:I3"/>
    <mergeCell ref="A4:A8"/>
    <mergeCell ref="B4:B8"/>
    <mergeCell ref="C4:C8"/>
    <mergeCell ref="D4:D8"/>
    <mergeCell ref="E4:I4"/>
    <mergeCell ref="E5:I5"/>
    <mergeCell ref="E6:I6"/>
    <mergeCell ref="E7:I7"/>
    <mergeCell ref="E8:I8"/>
  </mergeCells>
  <printOptions horizontalCentered="1" verticalCentered="1"/>
  <pageMargins left="0.39370078740157483" right="0.39370078740157483" top="0.39370078740157483" bottom="0.39370078740157483" header="0" footer="0"/>
  <pageSetup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zoomScaleSheetLayoutView="100" workbookViewId="0">
      <selection activeCell="A3" sqref="A3:G3"/>
    </sheetView>
  </sheetViews>
  <sheetFormatPr baseColWidth="10" defaultRowHeight="13.5"/>
  <cols>
    <col min="1" max="5" width="17.140625" style="9" customWidth="1"/>
    <col min="6" max="16384" width="11.42578125" style="9"/>
  </cols>
  <sheetData>
    <row r="1" spans="1:7">
      <c r="A1" s="328" t="s">
        <v>154</v>
      </c>
      <c r="B1" s="328"/>
      <c r="C1" s="328"/>
      <c r="D1" s="328"/>
      <c r="E1" s="328"/>
    </row>
    <row r="2" spans="1:7">
      <c r="A2" s="329" t="s">
        <v>200</v>
      </c>
      <c r="B2" s="329"/>
      <c r="C2" s="329"/>
      <c r="D2" s="329"/>
      <c r="E2" s="329"/>
    </row>
    <row r="3" spans="1:7">
      <c r="A3" s="325" t="s">
        <v>153</v>
      </c>
      <c r="B3" s="326"/>
      <c r="C3" s="326"/>
      <c r="D3" s="326"/>
      <c r="E3" s="327"/>
    </row>
    <row r="4" spans="1:7">
      <c r="A4" s="133" t="s">
        <v>113</v>
      </c>
      <c r="B4" s="133">
        <v>55</v>
      </c>
      <c r="C4" s="133">
        <v>65</v>
      </c>
      <c r="D4" s="133">
        <v>75</v>
      </c>
      <c r="E4" s="133">
        <v>85</v>
      </c>
    </row>
    <row r="5" spans="1:7">
      <c r="A5" s="94">
        <v>1</v>
      </c>
      <c r="B5" s="94">
        <v>0.99219999999999997</v>
      </c>
      <c r="C5" s="94">
        <v>0.99219999999999997</v>
      </c>
      <c r="D5" s="94">
        <v>0.99319999999999997</v>
      </c>
      <c r="E5" s="95">
        <v>0.99399999999999999</v>
      </c>
    </row>
    <row r="6" spans="1:7">
      <c r="A6" s="94">
        <v>2</v>
      </c>
      <c r="B6" s="94">
        <v>0.98409999999999997</v>
      </c>
      <c r="C6" s="94">
        <v>0.98409999999999997</v>
      </c>
      <c r="D6" s="94">
        <v>0.98629999999999995</v>
      </c>
      <c r="E6" s="95">
        <v>0.98799999999999999</v>
      </c>
    </row>
    <row r="7" spans="1:7">
      <c r="A7" s="94">
        <v>3</v>
      </c>
      <c r="B7" s="94">
        <v>0.97589999999999999</v>
      </c>
      <c r="C7" s="94">
        <v>0.97589999999999999</v>
      </c>
      <c r="D7" s="94">
        <v>0.97919999999999996</v>
      </c>
      <c r="E7" s="94">
        <v>0.98170000000000002</v>
      </c>
    </row>
    <row r="8" spans="1:7">
      <c r="A8" s="94">
        <v>4</v>
      </c>
      <c r="B8" s="94">
        <v>0.96730000000000005</v>
      </c>
      <c r="C8" s="94">
        <v>0.96730000000000005</v>
      </c>
      <c r="D8" s="94">
        <v>0.97189999999999999</v>
      </c>
      <c r="E8" s="94">
        <v>0.97540000000000004</v>
      </c>
      <c r="G8" s="46"/>
    </row>
    <row r="9" spans="1:7">
      <c r="A9" s="94">
        <v>5</v>
      </c>
      <c r="B9" s="94">
        <v>0.95860000000000001</v>
      </c>
      <c r="C9" s="94">
        <v>0.95860000000000001</v>
      </c>
      <c r="D9" s="94">
        <v>0.96440000000000003</v>
      </c>
      <c r="E9" s="94">
        <v>0.96889999999999998</v>
      </c>
      <c r="G9" s="46"/>
    </row>
    <row r="10" spans="1:7">
      <c r="A10" s="94">
        <v>6</v>
      </c>
      <c r="B10" s="94">
        <v>0.9496</v>
      </c>
      <c r="C10" s="94">
        <v>0.9496</v>
      </c>
      <c r="D10" s="94">
        <v>0.95679999999999998</v>
      </c>
      <c r="E10" s="94">
        <v>0.96220000000000006</v>
      </c>
      <c r="G10" s="46"/>
    </row>
    <row r="11" spans="1:7">
      <c r="A11" s="94">
        <v>7</v>
      </c>
      <c r="B11" s="94">
        <v>0.94040000000000001</v>
      </c>
      <c r="C11" s="94">
        <v>0.94040000000000001</v>
      </c>
      <c r="D11" s="95">
        <v>0.94899999999999995</v>
      </c>
      <c r="E11" s="94">
        <v>0.95540000000000003</v>
      </c>
    </row>
    <row r="12" spans="1:7">
      <c r="A12" s="94">
        <v>8</v>
      </c>
      <c r="B12" s="94">
        <v>0.93089999999999995</v>
      </c>
      <c r="C12" s="94">
        <v>0.93089999999999995</v>
      </c>
      <c r="D12" s="95">
        <v>0.94099999999999995</v>
      </c>
      <c r="E12" s="94">
        <v>0.94850000000000001</v>
      </c>
    </row>
    <row r="13" spans="1:7">
      <c r="A13" s="94">
        <v>9</v>
      </c>
      <c r="B13" s="94">
        <v>0.92120000000000002</v>
      </c>
      <c r="C13" s="94">
        <v>0.92120000000000002</v>
      </c>
      <c r="D13" s="94">
        <v>0.93279999999999996</v>
      </c>
      <c r="E13" s="94">
        <v>0.9415</v>
      </c>
    </row>
    <row r="14" spans="1:7">
      <c r="A14" s="94">
        <v>10</v>
      </c>
      <c r="B14" s="94">
        <v>0.91120000000000001</v>
      </c>
      <c r="C14" s="94">
        <v>0.91120000000000001</v>
      </c>
      <c r="D14" s="94">
        <v>0.9244</v>
      </c>
      <c r="E14" s="94">
        <v>0.93430000000000002</v>
      </c>
    </row>
    <row r="15" spans="1:7">
      <c r="A15" s="94">
        <v>11</v>
      </c>
      <c r="B15" s="94">
        <v>0.90110000000000001</v>
      </c>
      <c r="C15" s="94">
        <v>0.90110000000000001</v>
      </c>
      <c r="D15" s="94">
        <v>0.91590000000000005</v>
      </c>
      <c r="E15" s="94">
        <v>0.92689999999999995</v>
      </c>
    </row>
    <row r="16" spans="1:7">
      <c r="A16" s="94">
        <v>12</v>
      </c>
      <c r="B16" s="94">
        <v>0.89070000000000005</v>
      </c>
      <c r="C16" s="94">
        <v>0.89070000000000005</v>
      </c>
      <c r="D16" s="94">
        <v>0.90720000000000001</v>
      </c>
      <c r="E16" s="94">
        <v>0.9194</v>
      </c>
    </row>
    <row r="17" spans="1:5">
      <c r="A17" s="94">
        <v>13</v>
      </c>
      <c r="B17" s="95">
        <v>0.88</v>
      </c>
      <c r="C17" s="95">
        <v>0.88</v>
      </c>
      <c r="D17" s="94">
        <v>0.89829999999999999</v>
      </c>
      <c r="E17" s="94">
        <v>0.91180000000000005</v>
      </c>
    </row>
    <row r="18" spans="1:5">
      <c r="A18" s="94">
        <v>14</v>
      </c>
      <c r="B18" s="94">
        <v>0.86909999999999998</v>
      </c>
      <c r="C18" s="94">
        <v>0.86909999999999998</v>
      </c>
      <c r="D18" s="94">
        <v>0.88919999999999999</v>
      </c>
      <c r="E18" s="94">
        <v>0.90410000000000001</v>
      </c>
    </row>
    <row r="19" spans="1:5">
      <c r="A19" s="94">
        <v>15</v>
      </c>
      <c r="B19" s="95">
        <v>0.85799999999999998</v>
      </c>
      <c r="C19" s="95">
        <v>0.85799999999999998</v>
      </c>
      <c r="D19" s="95">
        <v>0.88</v>
      </c>
      <c r="E19" s="94">
        <v>0.8962</v>
      </c>
    </row>
    <row r="20" spans="1:5">
      <c r="A20" s="94">
        <v>16</v>
      </c>
      <c r="B20" s="94">
        <v>0.84660000000000002</v>
      </c>
      <c r="C20" s="94">
        <v>0.84660000000000002</v>
      </c>
      <c r="D20" s="94">
        <v>0.87060000000000004</v>
      </c>
      <c r="E20" s="94">
        <v>0.88819999999999999</v>
      </c>
    </row>
    <row r="21" spans="1:5">
      <c r="A21" s="94">
        <v>17</v>
      </c>
      <c r="B21" s="95">
        <v>0.83499999999999996</v>
      </c>
      <c r="C21" s="95">
        <v>0.83499999999999996</v>
      </c>
      <c r="D21" s="95">
        <v>0.86099999999999999</v>
      </c>
      <c r="E21" s="95">
        <v>0.88</v>
      </c>
    </row>
    <row r="22" spans="1:5">
      <c r="A22" s="94">
        <v>18</v>
      </c>
      <c r="B22" s="94">
        <v>0.82320000000000004</v>
      </c>
      <c r="C22" s="94">
        <v>0.82320000000000004</v>
      </c>
      <c r="D22" s="94">
        <v>0.85119999999999996</v>
      </c>
      <c r="E22" s="94">
        <v>0.87170000000000003</v>
      </c>
    </row>
    <row r="23" spans="1:5">
      <c r="A23" s="94">
        <v>19</v>
      </c>
      <c r="B23" s="95">
        <v>0.81110000000000004</v>
      </c>
      <c r="C23" s="95">
        <v>0.81110000000000004</v>
      </c>
      <c r="D23" s="95">
        <v>0.84119999999999995</v>
      </c>
      <c r="E23" s="95">
        <v>0.86329999999999996</v>
      </c>
    </row>
    <row r="24" spans="1:5">
      <c r="A24" s="94">
        <v>20</v>
      </c>
      <c r="B24" s="94">
        <v>0.79879999999999995</v>
      </c>
      <c r="C24" s="94">
        <v>0.79879999999999995</v>
      </c>
      <c r="D24" s="94">
        <v>0.83109999999999995</v>
      </c>
      <c r="E24" s="94">
        <v>0.85470000000000002</v>
      </c>
    </row>
    <row r="25" spans="1:5">
      <c r="A25" s="94">
        <v>21</v>
      </c>
      <c r="B25" s="95">
        <v>0.7863</v>
      </c>
      <c r="C25" s="95">
        <v>0.7863</v>
      </c>
      <c r="D25" s="95">
        <v>0.82079999999999997</v>
      </c>
      <c r="E25" s="95">
        <v>0.84599999999999997</v>
      </c>
    </row>
    <row r="26" spans="1:5">
      <c r="A26" s="94">
        <v>22</v>
      </c>
      <c r="B26" s="94">
        <v>0.77349999999999997</v>
      </c>
      <c r="C26" s="94">
        <v>0.77349999999999997</v>
      </c>
      <c r="D26" s="94">
        <v>0.81030000000000002</v>
      </c>
      <c r="E26" s="94">
        <v>0.83709999999999996</v>
      </c>
    </row>
    <row r="27" spans="1:5">
      <c r="A27" s="94">
        <v>23</v>
      </c>
      <c r="B27" s="95">
        <v>0.76049999999999995</v>
      </c>
      <c r="C27" s="95">
        <v>0.76049999999999995</v>
      </c>
      <c r="D27" s="95">
        <v>0.79959999999999998</v>
      </c>
      <c r="E27" s="95">
        <v>0.82809999999999995</v>
      </c>
    </row>
    <row r="28" spans="1:5">
      <c r="A28" s="94">
        <v>24</v>
      </c>
      <c r="B28" s="94">
        <v>0.74719999999999998</v>
      </c>
      <c r="C28" s="94">
        <v>0.74719999999999998</v>
      </c>
      <c r="D28" s="94">
        <v>0.78879999999999995</v>
      </c>
      <c r="E28" s="95">
        <v>0.81899999999999995</v>
      </c>
    </row>
    <row r="29" spans="1:5">
      <c r="A29" s="94">
        <v>25</v>
      </c>
      <c r="B29" s="95">
        <v>0.73370000000000002</v>
      </c>
      <c r="C29" s="95">
        <v>0.73370000000000002</v>
      </c>
      <c r="D29" s="95">
        <v>0.77780000000000005</v>
      </c>
      <c r="E29" s="95">
        <v>0.80969999999999998</v>
      </c>
    </row>
    <row r="30" spans="1:5">
      <c r="A30" s="94">
        <v>26</v>
      </c>
      <c r="B30" s="95">
        <v>0.72</v>
      </c>
      <c r="C30" s="95">
        <v>0.72</v>
      </c>
      <c r="D30" s="94">
        <v>0.76659999999999995</v>
      </c>
      <c r="E30" s="95">
        <v>0.80030000000000001</v>
      </c>
    </row>
    <row r="31" spans="1:5">
      <c r="A31" s="94">
        <v>27</v>
      </c>
      <c r="B31" s="95">
        <v>0.70599999999999996</v>
      </c>
      <c r="C31" s="95">
        <v>0.70599999999999996</v>
      </c>
      <c r="D31" s="95">
        <v>0.75519999999999998</v>
      </c>
      <c r="E31" s="95">
        <v>0.79069999999999996</v>
      </c>
    </row>
    <row r="32" spans="1:5">
      <c r="A32" s="94">
        <v>28</v>
      </c>
      <c r="B32" s="95">
        <v>0.69179999999999997</v>
      </c>
      <c r="C32" s="95">
        <v>0.69179999999999997</v>
      </c>
      <c r="D32" s="94">
        <v>0.74360000000000004</v>
      </c>
      <c r="E32" s="95">
        <v>0.78100000000000003</v>
      </c>
    </row>
    <row r="33" spans="1:5">
      <c r="A33" s="94">
        <v>29</v>
      </c>
      <c r="B33" s="95">
        <v>0.6774</v>
      </c>
      <c r="C33" s="95">
        <v>0.6774</v>
      </c>
      <c r="D33" s="95">
        <v>0.7319</v>
      </c>
      <c r="E33" s="95">
        <v>0.7712</v>
      </c>
    </row>
    <row r="34" spans="1:5">
      <c r="A34" s="94">
        <v>30</v>
      </c>
      <c r="B34" s="95">
        <v>0.66269999999999996</v>
      </c>
      <c r="C34" s="95">
        <v>0.66269999999999996</v>
      </c>
      <c r="D34" s="95">
        <v>0.72</v>
      </c>
      <c r="E34" s="95">
        <v>0.76119999999999999</v>
      </c>
    </row>
    <row r="35" spans="1:5">
      <c r="A35" s="94">
        <v>31</v>
      </c>
      <c r="B35" s="95">
        <v>0.64780000000000004</v>
      </c>
      <c r="C35" s="95">
        <v>0.64780000000000004</v>
      </c>
      <c r="D35" s="95">
        <v>0.70789999999999997</v>
      </c>
      <c r="E35" s="95">
        <v>0.75109999999999999</v>
      </c>
    </row>
    <row r="36" spans="1:5">
      <c r="A36" s="94">
        <v>32</v>
      </c>
      <c r="B36" s="95">
        <v>0.63270000000000004</v>
      </c>
      <c r="C36" s="95">
        <v>0.63270000000000004</v>
      </c>
      <c r="D36" s="95">
        <v>0.6956</v>
      </c>
      <c r="E36" s="95">
        <v>0.7409</v>
      </c>
    </row>
    <row r="37" spans="1:5">
      <c r="A37" s="94">
        <v>33</v>
      </c>
      <c r="B37" s="95">
        <v>0.61729999999999996</v>
      </c>
      <c r="C37" s="95">
        <v>0.61729999999999996</v>
      </c>
      <c r="D37" s="95">
        <v>0.68320000000000003</v>
      </c>
      <c r="E37" s="95">
        <v>0.73050000000000004</v>
      </c>
    </row>
    <row r="38" spans="1:5">
      <c r="A38" s="94">
        <v>34</v>
      </c>
      <c r="B38" s="95">
        <v>0.60170000000000001</v>
      </c>
      <c r="C38" s="95">
        <v>0.60170000000000001</v>
      </c>
      <c r="D38" s="95">
        <v>0.67059999999999997</v>
      </c>
      <c r="E38" s="95">
        <v>0.72</v>
      </c>
    </row>
    <row r="39" spans="1:5">
      <c r="A39" s="94">
        <v>35</v>
      </c>
      <c r="B39" s="95">
        <v>0.58579999999999999</v>
      </c>
      <c r="C39" s="95">
        <v>0.58579999999999999</v>
      </c>
      <c r="D39" s="95">
        <v>0.65780000000000005</v>
      </c>
      <c r="E39" s="95">
        <v>0.70930000000000004</v>
      </c>
    </row>
    <row r="40" spans="1:5">
      <c r="A40" s="94">
        <v>36</v>
      </c>
      <c r="B40" s="95">
        <v>0.56969999999999998</v>
      </c>
      <c r="C40" s="95">
        <v>0.56969999999999998</v>
      </c>
      <c r="D40" s="95">
        <v>0.64480000000000004</v>
      </c>
      <c r="E40" s="95">
        <v>0.69850000000000001</v>
      </c>
    </row>
    <row r="41" spans="1:5">
      <c r="A41" s="94">
        <v>37</v>
      </c>
      <c r="B41" s="95">
        <v>0.5534</v>
      </c>
      <c r="C41" s="95">
        <v>0.5534</v>
      </c>
      <c r="D41" s="95">
        <v>0.63160000000000005</v>
      </c>
      <c r="E41" s="95">
        <v>0.68759999999999999</v>
      </c>
    </row>
    <row r="42" spans="1:5">
      <c r="A42" s="94">
        <v>38</v>
      </c>
      <c r="B42" s="95">
        <v>0.53680000000000005</v>
      </c>
      <c r="C42" s="95">
        <v>0.53680000000000005</v>
      </c>
      <c r="D42" s="95">
        <v>0.61829999999999996</v>
      </c>
      <c r="E42" s="95">
        <v>0.67649999999999999</v>
      </c>
    </row>
    <row r="43" spans="1:5">
      <c r="A43" s="94">
        <v>39</v>
      </c>
      <c r="B43" s="95">
        <v>0.52</v>
      </c>
      <c r="C43" s="95">
        <v>0.52</v>
      </c>
      <c r="D43" s="95">
        <v>0.6048</v>
      </c>
      <c r="E43" s="95">
        <v>0.6653</v>
      </c>
    </row>
    <row r="44" spans="1:5">
      <c r="A44" s="94">
        <v>40</v>
      </c>
      <c r="B44" s="95">
        <v>0.503</v>
      </c>
      <c r="C44" s="95">
        <v>0.503</v>
      </c>
      <c r="D44" s="95">
        <v>0.59109999999999996</v>
      </c>
      <c r="E44" s="95">
        <v>0.65400000000000003</v>
      </c>
    </row>
    <row r="45" spans="1:5">
      <c r="A45" s="94">
        <v>41</v>
      </c>
      <c r="B45" s="95">
        <v>0.48570000000000002</v>
      </c>
      <c r="C45" s="95">
        <v>0.48570000000000002</v>
      </c>
      <c r="D45" s="95">
        <v>0.57720000000000005</v>
      </c>
      <c r="E45" s="95">
        <v>0.64249999999999996</v>
      </c>
    </row>
    <row r="46" spans="1:5">
      <c r="A46" s="94">
        <v>42</v>
      </c>
      <c r="B46" s="95">
        <v>0.46820000000000001</v>
      </c>
      <c r="C46" s="95">
        <v>0.46820000000000001</v>
      </c>
      <c r="D46" s="95">
        <v>0.56320000000000003</v>
      </c>
      <c r="E46" s="95">
        <v>0.63090000000000002</v>
      </c>
    </row>
    <row r="47" spans="1:5">
      <c r="A47" s="94">
        <v>43</v>
      </c>
      <c r="B47" s="95">
        <v>0.45040000000000002</v>
      </c>
      <c r="C47" s="95">
        <v>0.45040000000000002</v>
      </c>
      <c r="D47" s="95">
        <v>0.54900000000000004</v>
      </c>
      <c r="E47" s="95">
        <v>0.61909999999999998</v>
      </c>
    </row>
    <row r="48" spans="1:5">
      <c r="A48" s="94">
        <v>44</v>
      </c>
      <c r="B48" s="95">
        <v>0.43240000000000001</v>
      </c>
      <c r="C48" s="95">
        <v>0.43240000000000001</v>
      </c>
      <c r="D48" s="95">
        <v>0.53459999999999996</v>
      </c>
      <c r="E48" s="95">
        <v>0.60719999999999996</v>
      </c>
    </row>
    <row r="49" spans="1:5">
      <c r="A49" s="94">
        <v>45</v>
      </c>
      <c r="B49" s="95">
        <v>0.41420000000000001</v>
      </c>
      <c r="C49" s="95">
        <v>0.41420000000000001</v>
      </c>
      <c r="D49" s="95">
        <v>0.52</v>
      </c>
      <c r="E49" s="95">
        <v>0.59519999999999995</v>
      </c>
    </row>
    <row r="50" spans="1:5">
      <c r="A50" s="94">
        <v>46</v>
      </c>
      <c r="B50" s="95">
        <v>0.3957</v>
      </c>
      <c r="C50" s="95">
        <v>0.3957</v>
      </c>
      <c r="D50" s="95">
        <v>0.50519999999999998</v>
      </c>
      <c r="E50" s="95">
        <v>0.58299999999999996</v>
      </c>
    </row>
    <row r="51" spans="1:5">
      <c r="A51" s="94">
        <v>47</v>
      </c>
      <c r="B51" s="95">
        <v>0.377</v>
      </c>
      <c r="C51" s="95">
        <v>0.377</v>
      </c>
      <c r="D51" s="95">
        <v>0.49030000000000001</v>
      </c>
      <c r="E51" s="95">
        <v>0.57069999999999999</v>
      </c>
    </row>
    <row r="52" spans="1:5">
      <c r="A52" s="94">
        <v>48</v>
      </c>
      <c r="B52" s="95">
        <v>0.35809999999999997</v>
      </c>
      <c r="C52" s="95">
        <v>0.35809999999999997</v>
      </c>
      <c r="D52" s="95">
        <v>0.47520000000000001</v>
      </c>
      <c r="E52" s="95">
        <v>0.55820000000000003</v>
      </c>
    </row>
    <row r="53" spans="1:5">
      <c r="A53" s="94">
        <v>49</v>
      </c>
      <c r="B53" s="95">
        <v>0.33889999999999998</v>
      </c>
      <c r="C53" s="95">
        <v>0.33889999999999998</v>
      </c>
      <c r="D53" s="95">
        <v>0.45989999999999998</v>
      </c>
      <c r="E53" s="95">
        <v>0.54559999999999997</v>
      </c>
    </row>
    <row r="54" spans="1:5">
      <c r="A54" s="94">
        <v>50</v>
      </c>
      <c r="B54" s="95">
        <v>0.31950000000000001</v>
      </c>
      <c r="C54" s="95">
        <v>0.31950000000000001</v>
      </c>
      <c r="D54" s="95">
        <v>0.44440000000000002</v>
      </c>
      <c r="E54" s="95">
        <v>0.53290000000000004</v>
      </c>
    </row>
    <row r="55" spans="1:5">
      <c r="A55" s="94">
        <v>51</v>
      </c>
      <c r="B55" s="95">
        <v>0.2999</v>
      </c>
      <c r="C55" s="95">
        <v>0.2999</v>
      </c>
      <c r="D55" s="95">
        <v>0.42880000000000001</v>
      </c>
      <c r="E55" s="95">
        <v>0.52</v>
      </c>
    </row>
    <row r="56" spans="1:5">
      <c r="A56" s="94">
        <v>52</v>
      </c>
      <c r="B56" s="95">
        <v>0.28000000000000003</v>
      </c>
      <c r="C56" s="95">
        <v>0.28000000000000003</v>
      </c>
      <c r="D56" s="95">
        <v>0.41299999999999998</v>
      </c>
      <c r="E56" s="95">
        <v>0.50700000000000001</v>
      </c>
    </row>
    <row r="57" spans="1:5">
      <c r="A57" s="94">
        <v>53</v>
      </c>
      <c r="B57" s="95">
        <v>0.25990000000000002</v>
      </c>
      <c r="C57" s="95">
        <v>0.25990000000000002</v>
      </c>
      <c r="D57" s="95">
        <v>0.39700000000000002</v>
      </c>
      <c r="E57" s="95">
        <v>0.49380000000000002</v>
      </c>
    </row>
    <row r="58" spans="1:5">
      <c r="A58" s="94">
        <v>54</v>
      </c>
      <c r="B58" s="95">
        <v>0.23949999999999999</v>
      </c>
      <c r="C58" s="95">
        <v>0.23949999999999999</v>
      </c>
      <c r="D58" s="95">
        <v>0.38080000000000003</v>
      </c>
      <c r="E58" s="95">
        <v>0.48060000000000003</v>
      </c>
    </row>
    <row r="59" spans="1:5">
      <c r="A59" s="94">
        <v>55</v>
      </c>
      <c r="B59" s="95">
        <v>0.21890000000000001</v>
      </c>
      <c r="C59" s="95">
        <v>0.21890000000000001</v>
      </c>
      <c r="D59" s="95">
        <v>0.3644</v>
      </c>
      <c r="E59" s="95">
        <v>0.46710000000000002</v>
      </c>
    </row>
    <row r="60" spans="1:5">
      <c r="A60" s="94">
        <v>56</v>
      </c>
      <c r="B60" s="94"/>
      <c r="C60" s="95">
        <v>0.1981</v>
      </c>
      <c r="D60" s="95">
        <v>0.34789999999999999</v>
      </c>
      <c r="E60" s="95">
        <v>0.4536</v>
      </c>
    </row>
    <row r="61" spans="1:5">
      <c r="A61" s="94">
        <v>57</v>
      </c>
      <c r="B61" s="94"/>
      <c r="C61" s="95">
        <v>0.17699999999999999</v>
      </c>
      <c r="D61" s="95">
        <v>0.33119999999999999</v>
      </c>
      <c r="E61" s="95">
        <v>0.43990000000000001</v>
      </c>
    </row>
    <row r="62" spans="1:5">
      <c r="A62" s="94">
        <v>58</v>
      </c>
      <c r="B62" s="94"/>
      <c r="C62" s="95">
        <v>0.15570000000000001</v>
      </c>
      <c r="D62" s="95">
        <v>0.31430000000000002</v>
      </c>
      <c r="E62" s="95">
        <v>0.42599999999999999</v>
      </c>
    </row>
    <row r="63" spans="1:5">
      <c r="A63" s="94">
        <v>59</v>
      </c>
      <c r="B63" s="94"/>
      <c r="C63" s="95">
        <v>0.13420000000000001</v>
      </c>
      <c r="D63" s="95">
        <v>0.29720000000000002</v>
      </c>
      <c r="E63" s="95">
        <v>0.41199999999999998</v>
      </c>
    </row>
    <row r="64" spans="1:5">
      <c r="A64" s="94">
        <v>60</v>
      </c>
      <c r="B64" s="94"/>
      <c r="C64" s="95">
        <v>0.1124</v>
      </c>
      <c r="D64" s="95">
        <v>0.28000000000000003</v>
      </c>
      <c r="E64" s="95">
        <v>0.39789999999999998</v>
      </c>
    </row>
    <row r="65" spans="1:5">
      <c r="A65" s="94">
        <v>61</v>
      </c>
      <c r="B65" s="94"/>
      <c r="C65" s="95">
        <v>9.0399999999999994E-2</v>
      </c>
      <c r="D65" s="95">
        <v>0.2626</v>
      </c>
      <c r="E65" s="95">
        <v>0.38369999999999999</v>
      </c>
    </row>
    <row r="66" spans="1:5">
      <c r="A66" s="94">
        <v>62</v>
      </c>
      <c r="B66" s="94"/>
      <c r="C66" s="95">
        <v>6.8199999999999997E-2</v>
      </c>
      <c r="D66" s="95">
        <v>0.245</v>
      </c>
      <c r="E66" s="95">
        <v>0.36930000000000002</v>
      </c>
    </row>
    <row r="67" spans="1:5">
      <c r="A67" s="94">
        <v>63</v>
      </c>
      <c r="B67" s="94"/>
      <c r="C67" s="95">
        <v>4.5699999999999998E-2</v>
      </c>
      <c r="D67" s="95">
        <v>0.22720000000000001</v>
      </c>
      <c r="E67" s="95">
        <v>0.35470000000000002</v>
      </c>
    </row>
    <row r="68" spans="1:5">
      <c r="A68" s="94">
        <v>64</v>
      </c>
      <c r="B68" s="94"/>
      <c r="C68" s="95">
        <v>2.3E-2</v>
      </c>
      <c r="D68" s="95">
        <v>0.2092</v>
      </c>
      <c r="E68" s="95">
        <v>0.34010000000000001</v>
      </c>
    </row>
    <row r="69" spans="1:5">
      <c r="A69" s="94">
        <v>65</v>
      </c>
      <c r="B69" s="94"/>
      <c r="C69" s="95">
        <v>0</v>
      </c>
      <c r="D69" s="95">
        <v>0.19109999999999999</v>
      </c>
      <c r="E69" s="95">
        <v>0.32529999999999998</v>
      </c>
    </row>
    <row r="70" spans="1:5">
      <c r="A70" s="94">
        <v>66</v>
      </c>
      <c r="B70" s="94"/>
      <c r="C70" s="94"/>
      <c r="D70" s="95">
        <v>0.17180000000000001</v>
      </c>
      <c r="E70" s="95">
        <v>0.31159999999999999</v>
      </c>
    </row>
    <row r="71" spans="1:5">
      <c r="A71" s="94">
        <v>67</v>
      </c>
      <c r="B71" s="94"/>
      <c r="C71" s="94"/>
      <c r="D71" s="95">
        <v>0.15429999999999999</v>
      </c>
      <c r="E71" s="95">
        <v>0.29520000000000002</v>
      </c>
    </row>
    <row r="72" spans="1:5">
      <c r="A72" s="94">
        <v>68</v>
      </c>
      <c r="B72" s="94"/>
      <c r="C72" s="94"/>
      <c r="D72" s="95">
        <v>0.1356</v>
      </c>
      <c r="E72" s="95">
        <v>0.28000000000000003</v>
      </c>
    </row>
    <row r="73" spans="1:5">
      <c r="A73" s="94">
        <v>69</v>
      </c>
      <c r="B73" s="94"/>
      <c r="C73" s="94"/>
      <c r="D73" s="95">
        <v>0.1168</v>
      </c>
      <c r="E73" s="95">
        <v>0.2646</v>
      </c>
    </row>
    <row r="74" spans="1:5">
      <c r="A74" s="94">
        <v>70</v>
      </c>
      <c r="B74" s="94"/>
      <c r="C74" s="94"/>
      <c r="D74" s="95">
        <v>9.7799999999999998E-2</v>
      </c>
      <c r="E74" s="95">
        <v>0.24909999999999999</v>
      </c>
    </row>
    <row r="75" spans="1:5">
      <c r="A75" s="94">
        <v>71</v>
      </c>
      <c r="B75" s="94"/>
      <c r="C75" s="94"/>
      <c r="D75" s="95">
        <v>7.8600000000000003E-2</v>
      </c>
      <c r="E75" s="95">
        <v>0.23350000000000001</v>
      </c>
    </row>
    <row r="76" spans="1:5">
      <c r="A76" s="94">
        <v>72</v>
      </c>
      <c r="B76" s="94"/>
      <c r="C76" s="94"/>
      <c r="D76" s="95">
        <v>5.9200000000000003E-2</v>
      </c>
      <c r="E76" s="95">
        <v>0.2177</v>
      </c>
    </row>
    <row r="77" spans="1:5">
      <c r="A77" s="94">
        <v>73</v>
      </c>
      <c r="B77" s="94"/>
      <c r="C77" s="94"/>
      <c r="D77" s="95">
        <v>3.9600000000000003E-2</v>
      </c>
      <c r="E77" s="95">
        <v>0.20180000000000001</v>
      </c>
    </row>
    <row r="78" spans="1:5">
      <c r="A78" s="94">
        <v>74</v>
      </c>
      <c r="B78" s="94"/>
      <c r="C78" s="94"/>
      <c r="D78" s="95">
        <v>1.9900000000000001E-2</v>
      </c>
      <c r="E78" s="95">
        <v>0.1857</v>
      </c>
    </row>
    <row r="79" spans="1:5">
      <c r="A79" s="94">
        <v>75</v>
      </c>
      <c r="B79" s="94"/>
      <c r="C79" s="94"/>
      <c r="D79" s="95">
        <v>0</v>
      </c>
      <c r="E79" s="95">
        <v>0.1696</v>
      </c>
    </row>
    <row r="80" spans="1:5">
      <c r="A80" s="94">
        <v>76</v>
      </c>
      <c r="B80" s="94"/>
      <c r="C80" s="94"/>
      <c r="D80" s="94"/>
      <c r="E80" s="95">
        <v>0.1532</v>
      </c>
    </row>
    <row r="81" spans="1:5">
      <c r="A81" s="94">
        <v>77</v>
      </c>
      <c r="B81" s="94"/>
      <c r="C81" s="94"/>
      <c r="D81" s="94"/>
      <c r="E81" s="95">
        <v>0.13669999999999999</v>
      </c>
    </row>
    <row r="82" spans="1:5">
      <c r="A82" s="94">
        <v>78</v>
      </c>
      <c r="B82" s="94"/>
      <c r="C82" s="94"/>
      <c r="D82" s="94"/>
      <c r="E82" s="95">
        <v>0.1201</v>
      </c>
    </row>
    <row r="83" spans="1:5">
      <c r="A83" s="94">
        <v>79</v>
      </c>
      <c r="B83" s="94"/>
      <c r="C83" s="94"/>
      <c r="D83" s="94"/>
      <c r="E83" s="95">
        <v>0.10340000000000001</v>
      </c>
    </row>
    <row r="84" spans="1:5">
      <c r="A84" s="94">
        <v>80</v>
      </c>
      <c r="B84" s="94"/>
      <c r="C84" s="94"/>
      <c r="D84" s="94"/>
      <c r="E84" s="95">
        <v>8.6499999999999994E-2</v>
      </c>
    </row>
    <row r="85" spans="1:5">
      <c r="A85" s="94">
        <v>81</v>
      </c>
      <c r="B85" s="94"/>
      <c r="C85" s="94"/>
      <c r="D85" s="94"/>
      <c r="E85" s="95">
        <v>6.9599999999999995E-2</v>
      </c>
    </row>
    <row r="86" spans="1:5">
      <c r="A86" s="94">
        <v>82</v>
      </c>
      <c r="B86" s="94"/>
      <c r="C86" s="94"/>
      <c r="D86" s="94"/>
      <c r="E86" s="95">
        <v>5.2299999999999999E-2</v>
      </c>
    </row>
    <row r="87" spans="1:5">
      <c r="A87" s="94">
        <v>83</v>
      </c>
      <c r="B87" s="94"/>
      <c r="C87" s="94"/>
      <c r="D87" s="94"/>
      <c r="E87" s="95">
        <v>3.5000000000000003E-2</v>
      </c>
    </row>
    <row r="88" spans="1:5">
      <c r="A88" s="94">
        <v>84</v>
      </c>
      <c r="B88" s="94"/>
      <c r="C88" s="94"/>
      <c r="D88" s="94"/>
      <c r="E88" s="95">
        <v>1.7600000000000001E-2</v>
      </c>
    </row>
    <row r="89" spans="1:5">
      <c r="A89" s="94">
        <v>85</v>
      </c>
      <c r="B89" s="94"/>
      <c r="C89" s="94"/>
      <c r="D89" s="94"/>
      <c r="E89" s="95">
        <v>0</v>
      </c>
    </row>
    <row r="92" spans="1:5">
      <c r="A92" s="330" t="s">
        <v>196</v>
      </c>
      <c r="B92" s="330"/>
      <c r="C92" s="330"/>
      <c r="D92" s="330"/>
      <c r="E92" s="330"/>
    </row>
    <row r="93" spans="1:5">
      <c r="A93" s="330" t="s">
        <v>155</v>
      </c>
      <c r="B93" s="330"/>
      <c r="C93" s="330"/>
      <c r="D93" s="330"/>
      <c r="E93" s="330"/>
    </row>
  </sheetData>
  <mergeCells count="5">
    <mergeCell ref="A3:E3"/>
    <mergeCell ref="A1:E1"/>
    <mergeCell ref="A2:E2"/>
    <mergeCell ref="A92:E92"/>
    <mergeCell ref="A93:E9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HOMOGÉNEAS</vt:lpstr>
      <vt:lpstr>CORREDORES</vt:lpstr>
      <vt:lpstr>COMUNIDADES</vt:lpstr>
      <vt:lpstr>CONSTRUCCIÓN</vt:lpstr>
      <vt:lpstr>TERRENOS SUELO SUBURBANO</vt:lpstr>
      <vt:lpstr>DÉMERITO</vt:lpstr>
      <vt:lpstr>RÚSTICO PRIVADO</vt:lpstr>
      <vt:lpstr>RÚSTICO EJIDAL</vt:lpstr>
      <vt:lpstr>ROSS</vt:lpstr>
      <vt:lpstr>CONSERVACIÓN</vt:lpstr>
      <vt:lpstr>COMUNIDADES!Área_de_impresión</vt:lpstr>
      <vt:lpstr>CONSTRUCCIÓN!Área_de_impresión</vt:lpstr>
      <vt:lpstr>CORREDORES!Área_de_impresión</vt:lpstr>
      <vt:lpstr>DÉMERITO!Área_de_impresión</vt:lpstr>
      <vt:lpstr>HOMOGÉNEAS!Área_de_impresión</vt:lpstr>
      <vt:lpstr>'TERRENOS SUELO SUBURBANO'!Área_de_impresión</vt:lpstr>
    </vt:vector>
  </TitlesOfParts>
  <Company>Dirección de Catastro - SDM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lguty</dc:creator>
  <cp:lastModifiedBy>flgonzalez</cp:lastModifiedBy>
  <cp:lastPrinted>2021-12-03T18:35:29Z</cp:lastPrinted>
  <dcterms:created xsi:type="dcterms:W3CDTF">2008-08-20T17:00:06Z</dcterms:created>
  <dcterms:modified xsi:type="dcterms:W3CDTF">2021-12-03T18:35:36Z</dcterms:modified>
</cp:coreProperties>
</file>