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MPRIMIR\"/>
    </mc:Choice>
  </mc:AlternateContent>
  <bookViews>
    <workbookView xWindow="0" yWindow="0" windowWidth="7470" windowHeight="6855"/>
  </bookViews>
  <sheets>
    <sheet name="Zona H." sheetId="1" r:id="rId1"/>
    <sheet name="Construcion(1)" sheetId="2" r:id="rId2"/>
    <sheet name="Predios Grandes" sheetId="3" r:id="rId3"/>
    <sheet name="Rustico Privada" sheetId="8" r:id="rId4"/>
    <sheet name="Rustico Ejidal" sheetId="14" r:id="rId5"/>
    <sheet name="Comunal" sheetId="15" r:id="rId6"/>
    <sheet name="Minas" sheetId="10" r:id="rId7"/>
    <sheet name="Ross" sheetId="16" r:id="rId8"/>
    <sheet name="Conservación" sheetId="17" r:id="rId9"/>
    <sheet name="Rustico Comunal 2016" sheetId="18" state="hidden" r:id="rId10"/>
  </sheets>
  <definedNames>
    <definedName name="_xlnm.Print_Area" localSheetId="5">Comunal!$A$1:$J$74</definedName>
    <definedName name="_xlnm.Print_Area" localSheetId="6">Minas!$A$1:$H$11</definedName>
    <definedName name="_xlnm.Print_Area" localSheetId="4">'Rustico Ejidal'!$A$1:$J$75</definedName>
    <definedName name="_xlnm.Print_Area" localSheetId="3">'Rustico Privada'!$A$1:$J$74</definedName>
  </definedNames>
  <calcPr calcId="152511"/>
</workbook>
</file>

<file path=xl/calcChain.xml><?xml version="1.0" encoding="utf-8"?>
<calcChain xmlns="http://schemas.openxmlformats.org/spreadsheetml/2006/main">
  <c r="J9" i="18" l="1"/>
  <c r="J10" i="18"/>
  <c r="J11" i="18"/>
  <c r="J12" i="18"/>
  <c r="J13" i="18"/>
  <c r="J14" i="18"/>
  <c r="J15" i="18"/>
  <c r="J16" i="18"/>
  <c r="J18" i="18"/>
  <c r="J19" i="18"/>
  <c r="J20" i="18"/>
  <c r="J21" i="18"/>
  <c r="J22" i="18"/>
  <c r="J23" i="18"/>
  <c r="J25" i="18"/>
  <c r="J26" i="18"/>
  <c r="J27" i="18"/>
  <c r="J28" i="18"/>
  <c r="J29" i="18"/>
  <c r="J30" i="18"/>
  <c r="J32" i="18"/>
  <c r="J33" i="18"/>
  <c r="J34" i="18"/>
  <c r="J35" i="18"/>
  <c r="J36" i="18"/>
  <c r="J37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C5" i="17"/>
  <c r="D5" i="17"/>
  <c r="E5" i="17"/>
  <c r="F5" i="17"/>
  <c r="G5" i="17"/>
  <c r="H5" i="17"/>
  <c r="I5" i="17"/>
  <c r="B7" i="17"/>
  <c r="C7" i="17"/>
  <c r="D7" i="17"/>
  <c r="E7" i="17"/>
  <c r="F7" i="17"/>
  <c r="H7" i="17"/>
  <c r="I7" i="17"/>
  <c r="J7" i="17"/>
  <c r="B8" i="17"/>
  <c r="C8" i="17"/>
  <c r="D8" i="17"/>
  <c r="E8" i="17"/>
  <c r="F8" i="17"/>
  <c r="H8" i="17"/>
  <c r="I8" i="17"/>
  <c r="J8" i="17"/>
  <c r="B9" i="17"/>
  <c r="C9" i="17"/>
  <c r="D9" i="17"/>
  <c r="E9" i="17"/>
  <c r="F9" i="17"/>
  <c r="H9" i="17"/>
  <c r="I9" i="17"/>
  <c r="J9" i="17"/>
  <c r="B10" i="17"/>
  <c r="C10" i="17"/>
  <c r="D10" i="17"/>
  <c r="E10" i="17"/>
  <c r="F10" i="17"/>
  <c r="H10" i="17"/>
  <c r="I10" i="17"/>
  <c r="J10" i="17"/>
  <c r="B11" i="17"/>
  <c r="C11" i="17"/>
  <c r="D11" i="17"/>
  <c r="E11" i="17"/>
  <c r="F11" i="17"/>
  <c r="H11" i="17"/>
  <c r="I11" i="17"/>
  <c r="J11" i="17"/>
  <c r="B12" i="17"/>
  <c r="C12" i="17"/>
  <c r="D12" i="17"/>
  <c r="E12" i="17"/>
  <c r="F12" i="17"/>
  <c r="H12" i="17"/>
  <c r="I12" i="17"/>
  <c r="J12" i="17"/>
  <c r="B13" i="17"/>
  <c r="C13" i="17"/>
  <c r="D13" i="17"/>
  <c r="E13" i="17"/>
  <c r="F13" i="17"/>
  <c r="H13" i="17"/>
  <c r="I13" i="17"/>
  <c r="J13" i="17"/>
  <c r="B14" i="17"/>
  <c r="C14" i="17"/>
  <c r="D14" i="17"/>
  <c r="E14" i="17"/>
  <c r="F14" i="17"/>
  <c r="H14" i="17"/>
  <c r="I14" i="17"/>
  <c r="J14" i="17"/>
  <c r="B15" i="17"/>
  <c r="C15" i="17"/>
  <c r="D15" i="17"/>
  <c r="E15" i="17"/>
  <c r="F15" i="17"/>
  <c r="H15" i="17"/>
  <c r="I15" i="17"/>
  <c r="J15" i="17"/>
  <c r="B16" i="17"/>
  <c r="C16" i="17"/>
  <c r="D16" i="17"/>
  <c r="E16" i="17"/>
  <c r="F16" i="17"/>
  <c r="H16" i="17"/>
  <c r="I16" i="17"/>
  <c r="J16" i="17"/>
  <c r="B17" i="17"/>
  <c r="C17" i="17"/>
  <c r="D17" i="17"/>
  <c r="E17" i="17"/>
  <c r="F17" i="17"/>
  <c r="H17" i="17"/>
  <c r="I17" i="17"/>
  <c r="J17" i="17"/>
  <c r="B18" i="17"/>
  <c r="C18" i="17"/>
  <c r="D18" i="17"/>
  <c r="E18" i="17"/>
  <c r="F18" i="17"/>
  <c r="H18" i="17"/>
  <c r="I18" i="17"/>
  <c r="J18" i="17"/>
  <c r="B19" i="17"/>
  <c r="C19" i="17"/>
  <c r="D19" i="17"/>
  <c r="E19" i="17"/>
  <c r="F19" i="17"/>
  <c r="H19" i="17"/>
  <c r="I19" i="17"/>
  <c r="J19" i="17"/>
  <c r="B20" i="17"/>
  <c r="C20" i="17"/>
  <c r="D20" i="17"/>
  <c r="E20" i="17"/>
  <c r="F20" i="17"/>
  <c r="H20" i="17"/>
  <c r="I20" i="17"/>
  <c r="J20" i="17"/>
  <c r="B21" i="17"/>
  <c r="C21" i="17"/>
  <c r="D21" i="17"/>
  <c r="E21" i="17"/>
  <c r="F21" i="17"/>
  <c r="H21" i="17"/>
  <c r="I21" i="17"/>
  <c r="J21" i="17"/>
  <c r="B22" i="17"/>
  <c r="C22" i="17"/>
  <c r="D22" i="17"/>
  <c r="E22" i="17"/>
  <c r="F22" i="17"/>
  <c r="H22" i="17"/>
  <c r="I22" i="17"/>
  <c r="J22" i="17"/>
  <c r="B23" i="17"/>
  <c r="C23" i="17"/>
  <c r="D23" i="17"/>
  <c r="E23" i="17"/>
  <c r="F23" i="17"/>
  <c r="H23" i="17"/>
  <c r="I23" i="17"/>
  <c r="J23" i="17"/>
  <c r="B24" i="17"/>
  <c r="C24" i="17"/>
  <c r="D24" i="17"/>
  <c r="E24" i="17"/>
  <c r="F24" i="17"/>
  <c r="H24" i="17"/>
  <c r="I24" i="17"/>
  <c r="J24" i="17"/>
  <c r="B25" i="17"/>
  <c r="C25" i="17"/>
  <c r="D25" i="17"/>
  <c r="E25" i="17"/>
  <c r="F25" i="17"/>
  <c r="H25" i="17"/>
  <c r="I25" i="17"/>
  <c r="J25" i="17"/>
  <c r="B26" i="17"/>
  <c r="C26" i="17"/>
  <c r="D26" i="17"/>
  <c r="E26" i="17"/>
  <c r="F26" i="17"/>
  <c r="H26" i="17"/>
  <c r="I26" i="17"/>
  <c r="J26" i="17"/>
  <c r="B27" i="17"/>
  <c r="C27" i="17"/>
  <c r="D27" i="17"/>
  <c r="E27" i="17"/>
  <c r="F27" i="17"/>
  <c r="H27" i="17"/>
  <c r="I27" i="17"/>
  <c r="J27" i="17"/>
  <c r="B28" i="17"/>
  <c r="C28" i="17"/>
  <c r="D28" i="17"/>
  <c r="E28" i="17"/>
  <c r="F28" i="17"/>
  <c r="H28" i="17"/>
  <c r="I28" i="17"/>
  <c r="J28" i="17"/>
  <c r="B29" i="17"/>
  <c r="C29" i="17"/>
  <c r="D29" i="17"/>
  <c r="E29" i="17"/>
  <c r="F29" i="17"/>
  <c r="H29" i="17"/>
  <c r="I29" i="17"/>
  <c r="J29" i="17"/>
  <c r="B30" i="17"/>
  <c r="C30" i="17"/>
  <c r="D30" i="17"/>
  <c r="E30" i="17"/>
  <c r="F30" i="17"/>
  <c r="H30" i="17"/>
  <c r="I30" i="17"/>
  <c r="J30" i="17"/>
  <c r="B31" i="17"/>
  <c r="C31" i="17"/>
  <c r="D31" i="17"/>
  <c r="E31" i="17"/>
  <c r="F31" i="17"/>
  <c r="H31" i="17"/>
  <c r="I31" i="17"/>
  <c r="J31" i="17"/>
  <c r="B32" i="17"/>
  <c r="C32" i="17"/>
  <c r="D32" i="17"/>
  <c r="E32" i="17"/>
  <c r="F32" i="17"/>
  <c r="H32" i="17"/>
  <c r="I32" i="17"/>
  <c r="J32" i="17"/>
  <c r="B33" i="17"/>
  <c r="C33" i="17"/>
  <c r="D33" i="17"/>
  <c r="E33" i="17"/>
  <c r="F33" i="17"/>
  <c r="H33" i="17"/>
  <c r="I33" i="17"/>
  <c r="J33" i="17"/>
  <c r="B34" i="17"/>
  <c r="C34" i="17"/>
  <c r="D34" i="17"/>
  <c r="E34" i="17"/>
  <c r="F34" i="17"/>
  <c r="H34" i="17"/>
  <c r="I34" i="17"/>
  <c r="J34" i="17"/>
  <c r="B35" i="17"/>
  <c r="C35" i="17"/>
  <c r="D35" i="17"/>
  <c r="E35" i="17"/>
  <c r="F35" i="17"/>
  <c r="H35" i="17"/>
  <c r="I35" i="17"/>
  <c r="J35" i="17"/>
  <c r="B36" i="17"/>
  <c r="C36" i="17"/>
  <c r="D36" i="17"/>
  <c r="E36" i="17"/>
  <c r="F36" i="17"/>
  <c r="H36" i="17"/>
  <c r="I36" i="17"/>
  <c r="J36" i="17"/>
  <c r="B37" i="17"/>
  <c r="C37" i="17"/>
  <c r="D37" i="17"/>
  <c r="E37" i="17"/>
  <c r="F37" i="17"/>
  <c r="H37" i="17"/>
  <c r="I37" i="17"/>
  <c r="J37" i="17"/>
  <c r="B38" i="17"/>
  <c r="C38" i="17"/>
  <c r="D38" i="17"/>
  <c r="E38" i="17"/>
  <c r="F38" i="17"/>
  <c r="H38" i="17"/>
  <c r="I38" i="17"/>
  <c r="J38" i="17"/>
  <c r="B39" i="17"/>
  <c r="C39" i="17"/>
  <c r="D39" i="17"/>
  <c r="E39" i="17"/>
  <c r="F39" i="17"/>
  <c r="H39" i="17"/>
  <c r="I39" i="17"/>
  <c r="J39" i="17"/>
  <c r="B40" i="17"/>
  <c r="C40" i="17"/>
  <c r="D40" i="17"/>
  <c r="E40" i="17"/>
  <c r="F40" i="17"/>
  <c r="H40" i="17"/>
  <c r="I40" i="17"/>
  <c r="J40" i="17"/>
  <c r="B41" i="17"/>
  <c r="C41" i="17"/>
  <c r="D41" i="17"/>
  <c r="E41" i="17"/>
  <c r="F41" i="17"/>
  <c r="H41" i="17"/>
  <c r="I41" i="17"/>
  <c r="J41" i="17"/>
  <c r="B42" i="17"/>
  <c r="C42" i="17"/>
  <c r="D42" i="17"/>
  <c r="E42" i="17"/>
  <c r="F42" i="17"/>
  <c r="H42" i="17"/>
  <c r="I42" i="17"/>
  <c r="J42" i="17"/>
  <c r="B43" i="17"/>
  <c r="C43" i="17"/>
  <c r="D43" i="17"/>
  <c r="E43" i="17"/>
  <c r="F43" i="17"/>
  <c r="H43" i="17"/>
  <c r="I43" i="17"/>
  <c r="J43" i="17"/>
  <c r="B44" i="17"/>
  <c r="C44" i="17"/>
  <c r="D44" i="17"/>
  <c r="E44" i="17"/>
  <c r="F44" i="17"/>
  <c r="H44" i="17"/>
  <c r="I44" i="17"/>
  <c r="J44" i="17"/>
  <c r="B45" i="17"/>
  <c r="C45" i="17"/>
  <c r="D45" i="17"/>
  <c r="E45" i="17"/>
  <c r="F45" i="17"/>
  <c r="H45" i="17"/>
  <c r="I45" i="17"/>
  <c r="J45" i="17"/>
  <c r="B46" i="17"/>
  <c r="C46" i="17"/>
  <c r="D46" i="17"/>
  <c r="E46" i="17"/>
  <c r="F46" i="17"/>
  <c r="H46" i="17"/>
  <c r="I46" i="17"/>
  <c r="J46" i="17"/>
  <c r="B47" i="17"/>
  <c r="C47" i="17"/>
  <c r="D47" i="17"/>
  <c r="E47" i="17"/>
  <c r="F47" i="17"/>
  <c r="H47" i="17"/>
  <c r="I47" i="17"/>
  <c r="J47" i="17"/>
  <c r="B48" i="17"/>
  <c r="C48" i="17"/>
  <c r="D48" i="17"/>
  <c r="E48" i="17"/>
  <c r="F48" i="17"/>
  <c r="H48" i="17"/>
  <c r="I48" i="17"/>
  <c r="J48" i="17"/>
  <c r="B49" i="17"/>
  <c r="C49" i="17"/>
  <c r="D49" i="17"/>
  <c r="E49" i="17"/>
  <c r="F49" i="17"/>
  <c r="H49" i="17"/>
  <c r="I49" i="17"/>
  <c r="J49" i="17"/>
  <c r="B50" i="17"/>
  <c r="C50" i="17"/>
  <c r="D50" i="17"/>
  <c r="E50" i="17"/>
  <c r="F50" i="17"/>
  <c r="H50" i="17"/>
  <c r="I50" i="17"/>
  <c r="J50" i="17"/>
  <c r="B51" i="17"/>
  <c r="C51" i="17"/>
  <c r="D51" i="17"/>
  <c r="E51" i="17"/>
  <c r="F51" i="17"/>
  <c r="H51" i="17"/>
  <c r="I51" i="17"/>
  <c r="J51" i="17"/>
  <c r="B52" i="17"/>
  <c r="C52" i="17"/>
  <c r="D52" i="17"/>
  <c r="E52" i="17"/>
  <c r="F52" i="17"/>
  <c r="H52" i="17"/>
  <c r="I52" i="17"/>
  <c r="J52" i="17"/>
  <c r="B53" i="17"/>
  <c r="C53" i="17"/>
  <c r="D53" i="17"/>
  <c r="E53" i="17"/>
  <c r="F53" i="17"/>
  <c r="H53" i="17"/>
  <c r="I53" i="17"/>
  <c r="J53" i="17"/>
  <c r="B54" i="17"/>
  <c r="C54" i="17"/>
  <c r="D54" i="17"/>
  <c r="E54" i="17"/>
  <c r="F54" i="17"/>
  <c r="H54" i="17"/>
  <c r="I54" i="17"/>
  <c r="J54" i="17"/>
  <c r="B55" i="17"/>
  <c r="C55" i="17"/>
  <c r="D55" i="17"/>
  <c r="E55" i="17"/>
  <c r="F55" i="17"/>
  <c r="H55" i="17"/>
  <c r="I55" i="17"/>
  <c r="J55" i="17"/>
  <c r="B56" i="17"/>
  <c r="C56" i="17"/>
  <c r="D56" i="17"/>
  <c r="E56" i="17"/>
  <c r="F56" i="17"/>
  <c r="H56" i="17"/>
  <c r="I56" i="17"/>
  <c r="J56" i="17"/>
  <c r="J9" i="15"/>
  <c r="J10" i="15"/>
  <c r="J11" i="15"/>
  <c r="J12" i="15"/>
  <c r="J14" i="15"/>
  <c r="J15" i="15"/>
  <c r="J16" i="15"/>
  <c r="J17" i="15"/>
  <c r="J19" i="15"/>
  <c r="J20" i="15"/>
  <c r="J21" i="15"/>
  <c r="J22" i="15"/>
  <c r="J23" i="15"/>
  <c r="J24" i="15"/>
  <c r="J26" i="15"/>
  <c r="J27" i="15"/>
  <c r="J28" i="15"/>
  <c r="J29" i="15"/>
  <c r="J30" i="15"/>
  <c r="J31" i="15"/>
  <c r="J33" i="15"/>
  <c r="J34" i="15"/>
  <c r="J35" i="15"/>
  <c r="J36" i="15"/>
  <c r="J37" i="15"/>
  <c r="J38" i="15"/>
  <c r="J48" i="15"/>
  <c r="J49" i="15"/>
  <c r="J50" i="15"/>
  <c r="J51" i="15"/>
  <c r="J52" i="15"/>
  <c r="J53" i="15"/>
  <c r="J55" i="15"/>
  <c r="J56" i="15"/>
  <c r="J57" i="15"/>
  <c r="J58" i="15"/>
  <c r="J60" i="15"/>
  <c r="J61" i="15"/>
  <c r="J62" i="15"/>
  <c r="J63" i="15"/>
  <c r="J10" i="14"/>
  <c r="J11" i="14"/>
  <c r="J12" i="14"/>
  <c r="J13" i="14"/>
  <c r="J15" i="14"/>
  <c r="J16" i="14"/>
  <c r="J17" i="14"/>
  <c r="J18" i="14"/>
  <c r="J20" i="14"/>
  <c r="J21" i="14"/>
  <c r="J22" i="14"/>
  <c r="J23" i="14"/>
  <c r="J24" i="14"/>
  <c r="J25" i="14"/>
  <c r="J27" i="14"/>
  <c r="J28" i="14"/>
  <c r="J29" i="14"/>
  <c r="J30" i="14"/>
  <c r="J31" i="14"/>
  <c r="J32" i="14"/>
  <c r="J34" i="14"/>
  <c r="J35" i="14"/>
  <c r="J36" i="14"/>
  <c r="J37" i="14"/>
  <c r="J38" i="14"/>
  <c r="J39" i="14"/>
  <c r="J49" i="14"/>
  <c r="J50" i="14"/>
  <c r="J51" i="14"/>
  <c r="J52" i="14"/>
  <c r="J53" i="14"/>
  <c r="J54" i="14"/>
  <c r="J56" i="14"/>
  <c r="J57" i="14"/>
  <c r="J58" i="14"/>
  <c r="J59" i="14"/>
  <c r="J61" i="14"/>
  <c r="J63" i="14"/>
  <c r="J64" i="14"/>
  <c r="J10" i="8"/>
  <c r="J11" i="8"/>
  <c r="J12" i="8"/>
  <c r="J13" i="8"/>
  <c r="J15" i="8"/>
  <c r="J16" i="8"/>
  <c r="J17" i="8"/>
  <c r="J18" i="8"/>
  <c r="J20" i="8"/>
  <c r="J21" i="8"/>
  <c r="J22" i="8"/>
  <c r="J23" i="8"/>
  <c r="J24" i="8"/>
  <c r="J25" i="8"/>
  <c r="J27" i="8"/>
  <c r="J28" i="8"/>
  <c r="J29" i="8"/>
  <c r="J30" i="8"/>
  <c r="J31" i="8"/>
  <c r="J32" i="8"/>
  <c r="J34" i="8"/>
  <c r="J35" i="8"/>
  <c r="J36" i="8"/>
  <c r="J37" i="8"/>
  <c r="J38" i="8"/>
  <c r="J39" i="8"/>
  <c r="J48" i="8"/>
  <c r="J49" i="8"/>
  <c r="J50" i="8"/>
  <c r="J51" i="8"/>
  <c r="J52" i="8"/>
  <c r="J53" i="8"/>
  <c r="J55" i="8"/>
  <c r="J56" i="8"/>
  <c r="J57" i="8"/>
  <c r="J58" i="8"/>
  <c r="J60" i="8"/>
  <c r="J61" i="8"/>
  <c r="J62" i="8"/>
  <c r="J63" i="8"/>
</calcChain>
</file>

<file path=xl/sharedStrings.xml><?xml version="1.0" encoding="utf-8"?>
<sst xmlns="http://schemas.openxmlformats.org/spreadsheetml/2006/main" count="764" uniqueCount="154">
  <si>
    <t>No. DE MANZANA</t>
  </si>
  <si>
    <t xml:space="preserve"> </t>
  </si>
  <si>
    <t>Constante</t>
  </si>
  <si>
    <t>Tipología</t>
  </si>
  <si>
    <t>Clase</t>
  </si>
  <si>
    <t>Nivel</t>
  </si>
  <si>
    <t>Clave de Valuación</t>
  </si>
  <si>
    <t xml:space="preserve">HABITACIONAL </t>
  </si>
  <si>
    <t>"A"</t>
  </si>
  <si>
    <t>"B"</t>
  </si>
  <si>
    <t>"C"</t>
  </si>
  <si>
    <t>MEDIO</t>
  </si>
  <si>
    <t>MEDIO COCHERA</t>
  </si>
  <si>
    <t>BUENO</t>
  </si>
  <si>
    <t>BUENO COCHERA</t>
  </si>
  <si>
    <t xml:space="preserve">LUJO </t>
  </si>
  <si>
    <t>LUJO COCHERA</t>
  </si>
  <si>
    <t xml:space="preserve">COMERCIAL </t>
  </si>
  <si>
    <t>MEDIANO</t>
  </si>
  <si>
    <t>PARA CONSTRUCCIONES ($/M2)</t>
  </si>
  <si>
    <t>FACTOR DE TERRENO</t>
  </si>
  <si>
    <t>MAYORES A LA DEL LOTE TIPO Y CON REFERENCIA DE VALOR AL DE LA ZONA CORRESPONDIENTE.</t>
  </si>
  <si>
    <t xml:space="preserve"> SUPERFICIE DESDE (M2)</t>
  </si>
  <si>
    <t>HASTA  SUPERFICIE DE (M2)</t>
  </si>
  <si>
    <t>EN POBLACIONES CERCANAS Y DIFERENTES A LA CABECERA MUNICIPAL.</t>
  </si>
  <si>
    <t>VALORES UNITARIOS DE TERRENO PARA SUELO SUBURBANO</t>
  </si>
  <si>
    <t>CLASE</t>
  </si>
  <si>
    <t>VALOR INICIAL</t>
  </si>
  <si>
    <t>FACTOR</t>
  </si>
  <si>
    <t>VALOR ($/M2)</t>
  </si>
  <si>
    <t>ZONA  SUBURBANA</t>
  </si>
  <si>
    <t>No. 1</t>
  </si>
  <si>
    <t>No. 2</t>
  </si>
  <si>
    <t>No. 3</t>
  </si>
  <si>
    <t>No. 4</t>
  </si>
  <si>
    <t>No. 5</t>
  </si>
  <si>
    <t>No. 6</t>
  </si>
  <si>
    <t>Tipo de Propiedad</t>
  </si>
  <si>
    <t>Calidad</t>
  </si>
  <si>
    <t>Valor Unit ($/HA)</t>
  </si>
  <si>
    <t>Tipo Propiedad</t>
  </si>
  <si>
    <t>Riego por Gravedad</t>
  </si>
  <si>
    <t>Riego por Bombeo</t>
  </si>
  <si>
    <t>Temporal</t>
  </si>
  <si>
    <t>Factor</t>
  </si>
  <si>
    <t>Pastal</t>
  </si>
  <si>
    <t>DE ACUERDO A LAS CONDICIONES DE MERCADO.</t>
  </si>
  <si>
    <t xml:space="preserve">   </t>
  </si>
  <si>
    <t>Privada</t>
  </si>
  <si>
    <t>Ejidal</t>
  </si>
  <si>
    <t>Comunal</t>
  </si>
  <si>
    <t>No aplica</t>
  </si>
  <si>
    <t>Valor inicial</t>
  </si>
  <si>
    <t>RIEGO POR GRAVEDAD</t>
  </si>
  <si>
    <t>RIEGO POR BOMBEO</t>
  </si>
  <si>
    <t>$40.00</t>
  </si>
  <si>
    <t>$30.00</t>
  </si>
  <si>
    <r>
      <t xml:space="preserve"> </t>
    </r>
    <r>
      <rPr>
        <sz val="10"/>
        <rFont val="Century Gothic"/>
        <family val="2"/>
      </rPr>
      <t>POPULAR</t>
    </r>
  </si>
  <si>
    <r>
      <t xml:space="preserve"> </t>
    </r>
    <r>
      <rPr>
        <sz val="10"/>
        <rFont val="Century Gothic"/>
        <family val="2"/>
      </rPr>
      <t>POPULAR COCHERA</t>
    </r>
  </si>
  <si>
    <t>ECONÓMICO</t>
  </si>
  <si>
    <t>ECONÓMICO COCHERA</t>
  </si>
  <si>
    <t>Clasificación</t>
  </si>
  <si>
    <t>Frutales en Formación</t>
  </si>
  <si>
    <t>Frutales en Producción</t>
  </si>
  <si>
    <t>TESORERÍA MUNICIPAL DE ROSARIO</t>
  </si>
  <si>
    <t>VALORES UNITARIOS PARA SUELO URBANO POR ZONA HOMOGÉNEA</t>
  </si>
  <si>
    <t xml:space="preserve"> COLONIAS O FRACCIÓN DE COLONIA</t>
  </si>
  <si>
    <t>VALORES UNITARIOS DE REPOSICIÓN NUEVO</t>
  </si>
  <si>
    <t>VALORES UNITARIOS POR HECTÁREA</t>
  </si>
  <si>
    <t>DE ACUERDO A LA CALIDAD DE CADA CLASIFICACIÓN DE TIERRA, PARA COMPLEMENTAR CADA CLAVE DE</t>
  </si>
  <si>
    <t>PARA SUELO RÚSTICO ($/HA)</t>
  </si>
  <si>
    <t>EDAD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</si>
  <si>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</si>
  <si>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</si>
  <si>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</si>
  <si>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</si>
  <si>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</si>
  <si>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</si>
  <si>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</si>
  <si>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Reparaciones Sencillas</t>
  </si>
  <si>
    <t>Reparaciones Medias</t>
  </si>
  <si>
    <t>Reparaciones Importantes</t>
  </si>
  <si>
    <t>Reparaciones Completas</t>
  </si>
  <si>
    <t>En Desecho</t>
  </si>
  <si>
    <t>CENTRO</t>
  </si>
  <si>
    <t>SECTOR SUR</t>
  </si>
  <si>
    <t>SECTOR OESTE</t>
  </si>
  <si>
    <t>SECTOR NORTE</t>
  </si>
  <si>
    <t>SECTOR ESTE</t>
  </si>
  <si>
    <t>TABLA DE VALORES PARA EL EJERCICIO FISCAL 2016</t>
  </si>
  <si>
    <t xml:space="preserve">VALOR </t>
  </si>
  <si>
    <t>UNIDAD</t>
  </si>
  <si>
    <t>Ha.</t>
  </si>
  <si>
    <t>M2</t>
  </si>
  <si>
    <t>ZONA</t>
  </si>
  <si>
    <t xml:space="preserve">Valor Unitario </t>
  </si>
  <si>
    <t>MAYORES A LA DEL LOTE TIPO Y CON USO DE SUELO AGRÍCOLA.</t>
  </si>
  <si>
    <t>CLASIFICACIÓN</t>
  </si>
  <si>
    <t>Valor Unitario ($/HA)</t>
  </si>
  <si>
    <t>VALUACIÓN RÚSTICA, SE ASIGNAN LOS SIGUIENTES DÍGITOS:  ( 0 ) Propiedad Privada, ( 1 ) Propiedad Ejidal</t>
  </si>
  <si>
    <t>Suelo rústico dentro del perímetro del denuncio minero.</t>
  </si>
  <si>
    <t xml:space="preserve">        Factor de Depreciación Método: ROSS               </t>
  </si>
  <si>
    <t xml:space="preserve">FACTOR DE DEMÉRITO PARA TERRENOS INMERSOS EN LA MANCHA URBANA, CON SUPERFICIES </t>
  </si>
  <si>
    <t>FACTOR DE DEMÉRITO PARA TERRENOS CON SUPERFICIE QUE EXCEDE DEL LOTE TIPO</t>
  </si>
  <si>
    <t>Suelo dentro de las áreas de influencia definidas como huellas de la exploración previa y explotación como: despalmes, desmontes, tajos, caminos, accesos, excavaciones, terraplenes, jales, presas y tepetates, inmersas en las áreas urbanas de poblaciones.</t>
  </si>
  <si>
    <t>Suelo ocupado por todo tipo de construcciones colindante del área principal de influencia de exploración y explotación, destinada al servicio directo de la minería.</t>
  </si>
  <si>
    <t>MUNICIPIO DE ROSARIO</t>
  </si>
  <si>
    <t xml:space="preserve"> POPULAR TEJABÁN</t>
  </si>
  <si>
    <t>ECONÓMICO TEJABÁN</t>
  </si>
  <si>
    <t>MEDIO TEJABÁN</t>
  </si>
  <si>
    <t>BUENO TEJABÁN</t>
  </si>
  <si>
    <t>LUJO TEJABÁN</t>
  </si>
  <si>
    <t>Y MÁS</t>
  </si>
  <si>
    <t>NOTA: EL FACTOR SE APLICA A CONSIDERACIÓN DE CADA MUNICIPIO, SI ES IGUAL, MAYOR O MENOR A LA UNIDAD,</t>
  </si>
  <si>
    <t>1 0 1 1</t>
  </si>
  <si>
    <t>2 2 2 1</t>
  </si>
  <si>
    <t>8 1 4 1</t>
  </si>
  <si>
    <t xml:space="preserve">                    Riego por Bombeo Propiedad Comunal de Segunda Calidad     </t>
  </si>
  <si>
    <t xml:space="preserve">                    Pastal Propiedad Ejidal de cuarta calidad                                      </t>
  </si>
  <si>
    <t>NOTA: EL FACTOR SE APLICA A CONSIDERACIÓN DE CADA MUNICIPIO, SI ES IGUAL, MAYOR O MENOR A LA</t>
  </si>
  <si>
    <t>UNIDAD, DE ACUERDO A LAS CONDICIONES DE MERCADO.</t>
  </si>
  <si>
    <t xml:space="preserve">                    Pastal Propiedad Ejidal de cuarta calidad                                            </t>
  </si>
  <si>
    <t xml:space="preserve">                    Riego por Bombeo Propiedad Comunal de Segunda Calidad           </t>
  </si>
  <si>
    <t>Suelo dentro de las áreas de influencia definidas como huellas de la exploración previa y explotación como: despalmes, desmontes, tajos, caminos, accesos, excavaciones, terraplenes, jales, presas y tepetates en terrenos fuera de las poblaciones en zonas serranas montañosas.</t>
  </si>
  <si>
    <t>Suelo dentro de las áreas de influencia definidas como huellas de la exploración previa y explotación como: despalmes, desmontes, tajos, caminos, accesos, excavaciones, terraplenes, jales, presas y tepetates, colindantes a las poblaciones de las zonas urbanas.</t>
  </si>
  <si>
    <t>Suelo ocupado por todo tipo de construcciones fuera del área principal de influencia de exploración y explotación, destinada al servicio directo de la minería.</t>
  </si>
  <si>
    <r>
      <t>NOTA</t>
    </r>
    <r>
      <rPr>
        <sz val="10"/>
        <rFont val="Century Gothic"/>
        <family val="2"/>
      </rPr>
      <t>: LAS ZONAS DE VALOR PODRÁN INTEGRARSE DE SECTORES CATASTRALES COMPLETOS O FRACCIONES DE LOS MISMOS Y EL FACTOR DE MERCADO SERÁ LA UNIDAD.</t>
    </r>
  </si>
  <si>
    <t>001, 003, 004, 005 y 006.</t>
  </si>
  <si>
    <t>001, 002, 003, 004, 005, 006,  007, 019, 020 y 021.</t>
  </si>
  <si>
    <t>001, 003, 004, 006, 007, 008 y 009.</t>
  </si>
  <si>
    <t>011, 012, 010, 008, 009, 001, 013, 007, 005, 004 y 003.</t>
  </si>
  <si>
    <t>001.</t>
  </si>
  <si>
    <t>001 y 003.</t>
  </si>
  <si>
    <t>012 y 011.</t>
  </si>
  <si>
    <t>001, 002, 003, 004 y 005.</t>
  </si>
  <si>
    <t>007 y 008.</t>
  </si>
  <si>
    <t>002, 004 y 005.</t>
  </si>
  <si>
    <t>009, 010, 011, 015, 018, 010,  000, 014, 021 y 012.</t>
  </si>
  <si>
    <t>-</t>
  </si>
  <si>
    <t>y ( 2 ) Propiedad Comunal.</t>
  </si>
  <si>
    <t xml:space="preserve">Ejemplos :    Riego por gravedad Propiedad Privada de Primera Calidad           </t>
  </si>
  <si>
    <t xml:space="preserve">Ejemplos:     Riego por gravedad Propiedad Privada de Primera Calidad             </t>
  </si>
  <si>
    <t xml:space="preserve">y ( 2 ) Propiedad Comunal. </t>
  </si>
  <si>
    <t>SUELO RELACIONADO CON ACTIVIDADES MINERAS</t>
  </si>
  <si>
    <t>Utilizando la tabla de Ross según las colonias llegando a un tope</t>
  </si>
  <si>
    <t>de 30 años de edad con una vida útil de 65 años.</t>
  </si>
  <si>
    <t xml:space="preserve">   TABLA DE DEPRECIACIÓN MÉTODO DE ROSS</t>
  </si>
  <si>
    <t>MAYORES A LA DEL LOTE TIPO Y CON REFERENCIA DE VALOR AL DE LA ZONA CORRESPONDIENTE,</t>
  </si>
  <si>
    <r>
      <rPr>
        <b/>
        <sz val="9"/>
        <rFont val="Century Gothic"/>
        <family val="2"/>
      </rPr>
      <t>NOTA:</t>
    </r>
    <r>
      <rPr>
        <sz val="9"/>
        <rFont val="Century Gothic"/>
        <family val="2"/>
      </rPr>
      <t xml:space="preserve"> EL FACTOR SE APLICA A CONSIDERACIÓN DE CADA MUNICIPIO, SI ES IGUAL, MAYOR O MENOR A LA</t>
    </r>
  </si>
  <si>
    <t xml:space="preserve">ZONA HOMOGÉNEA </t>
  </si>
  <si>
    <t>SECTOR CATASTRAL</t>
  </si>
  <si>
    <t>VALOR UNIT. ($/M2)</t>
  </si>
  <si>
    <t>TABLA DE VALORES PARA EL EJERCICIO FISCAL 2022</t>
  </si>
  <si>
    <t>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</si>
</sst>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0.0000"/>
    <numFmt numFmtId="166" formatCode="0.00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4">
    <xf numFmtId="0" fontId="0" fillId="0" borderId="0" xfId="0"/>
    <xf numFmtId="44" fontId="5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center" vertical="center"/>
    </xf>
    <xf numFmtId="38" fontId="8" fillId="0" borderId="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4" fontId="9" fillId="0" borderId="0" xfId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8" fontId="5" fillId="0" borderId="0" xfId="0" applyNumberFormat="1" applyFont="1" applyFill="1" applyBorder="1" applyAlignment="1">
      <alignment horizontal="center" vertical="center"/>
    </xf>
    <xf numFmtId="38" fontId="8" fillId="0" borderId="11" xfId="0" applyNumberFormat="1" applyFont="1" applyFill="1" applyBorder="1" applyAlignment="1">
      <alignment horizontal="center" vertical="center" wrapText="1"/>
    </xf>
    <xf numFmtId="38" fontId="9" fillId="0" borderId="11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2" fillId="0" borderId="0" xfId="0" applyFont="1" applyFill="1" applyBorder="1"/>
    <xf numFmtId="49" fontId="9" fillId="0" borderId="11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38" fontId="10" fillId="0" borderId="8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7" fontId="11" fillId="0" borderId="22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8" fontId="10" fillId="0" borderId="11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7" fontId="11" fillId="0" borderId="16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38" fontId="11" fillId="0" borderId="11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38" fontId="11" fillId="0" borderId="19" xfId="0" applyNumberFormat="1" applyFont="1" applyFill="1" applyBorder="1" applyAlignment="1">
      <alignment horizontal="center" vertical="center"/>
    </xf>
    <xf numFmtId="38" fontId="10" fillId="0" borderId="19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7" fontId="11" fillId="0" borderId="23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1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166" fontId="3" fillId="0" borderId="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/>
    <xf numFmtId="165" fontId="3" fillId="0" borderId="11" xfId="0" applyNumberFormat="1" applyFont="1" applyFill="1" applyBorder="1" applyAlignment="1">
      <alignment horizontal="centerContinuous"/>
    </xf>
    <xf numFmtId="2" fontId="3" fillId="0" borderId="11" xfId="0" applyNumberFormat="1" applyFont="1" applyFill="1" applyBorder="1" applyAlignment="1">
      <alignment horizontal="center" wrapText="1"/>
    </xf>
    <xf numFmtId="166" fontId="3" fillId="0" borderId="11" xfId="0" applyNumberFormat="1" applyFont="1" applyFill="1" applyBorder="1" applyAlignment="1">
      <alignment horizontal="center" wrapText="1"/>
    </xf>
    <xf numFmtId="165" fontId="0" fillId="0" borderId="11" xfId="0" applyNumberForma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4" fontId="9" fillId="0" borderId="0" xfId="1" applyFont="1" applyFill="1" applyAlignment="1">
      <alignment horizontal="center"/>
    </xf>
    <xf numFmtId="8" fontId="9" fillId="0" borderId="11" xfId="1" applyNumberFormat="1" applyFont="1" applyFill="1" applyBorder="1" applyAlignment="1">
      <alignment horizontal="center" vertical="center"/>
    </xf>
    <xf numFmtId="7" fontId="9" fillId="0" borderId="16" xfId="0" applyNumberFormat="1" applyFont="1" applyFill="1" applyBorder="1" applyAlignment="1">
      <alignment horizontal="right" vertical="center"/>
    </xf>
    <xf numFmtId="44" fontId="5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64" fontId="9" fillId="0" borderId="11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38" fontId="8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4" fontId="9" fillId="0" borderId="9" xfId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right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right" vertical="center" wrapText="1"/>
    </xf>
    <xf numFmtId="38" fontId="8" fillId="0" borderId="55" xfId="0" applyNumberFormat="1" applyFont="1" applyFill="1" applyBorder="1" applyAlignment="1">
      <alignment horizontal="center" vertical="center"/>
    </xf>
    <xf numFmtId="8" fontId="9" fillId="0" borderId="11" xfId="1" applyNumberFormat="1" applyFont="1" applyFill="1" applyBorder="1" applyAlignment="1">
      <alignment horizontal="right" vertical="center"/>
    </xf>
    <xf numFmtId="44" fontId="9" fillId="0" borderId="11" xfId="1" applyNumberFormat="1" applyFont="1" applyFill="1" applyBorder="1" applyAlignment="1">
      <alignment horizontal="right" vertical="center"/>
    </xf>
    <xf numFmtId="39" fontId="9" fillId="0" borderId="41" xfId="0" applyNumberFormat="1" applyFont="1" applyFill="1" applyBorder="1" applyAlignment="1">
      <alignment horizontal="center" vertical="center"/>
    </xf>
    <xf numFmtId="39" fontId="9" fillId="0" borderId="42" xfId="0" applyNumberFormat="1" applyFont="1" applyFill="1" applyBorder="1" applyAlignment="1">
      <alignment horizontal="center" vertical="center"/>
    </xf>
    <xf numFmtId="7" fontId="9" fillId="0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4" fontId="9" fillId="0" borderId="9" xfId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8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/>
    </xf>
    <xf numFmtId="0" fontId="9" fillId="0" borderId="46" xfId="0" applyFont="1" applyFill="1" applyBorder="1" applyAlignment="1">
      <alignment horizontal="right" vertical="center"/>
    </xf>
    <xf numFmtId="38" fontId="8" fillId="0" borderId="50" xfId="0" applyNumberFormat="1" applyFont="1" applyFill="1" applyBorder="1" applyAlignment="1">
      <alignment horizontal="center" vertical="center" wrapText="1"/>
    </xf>
    <xf numFmtId="164" fontId="8" fillId="0" borderId="5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8" fillId="0" borderId="45" xfId="0" applyFont="1" applyFill="1" applyBorder="1" applyAlignment="1">
      <alignment horizontal="center" vertical="center"/>
    </xf>
    <xf numFmtId="38" fontId="9" fillId="0" borderId="45" xfId="0" applyNumberFormat="1" applyFont="1" applyFill="1" applyBorder="1" applyAlignment="1">
      <alignment horizontal="center" vertical="center"/>
    </xf>
    <xf numFmtId="38" fontId="8" fillId="0" borderId="45" xfId="0" applyNumberFormat="1" applyFont="1" applyFill="1" applyBorder="1" applyAlignment="1">
      <alignment horizontal="center" vertical="center"/>
    </xf>
    <xf numFmtId="164" fontId="8" fillId="0" borderId="45" xfId="0" applyNumberFormat="1" applyFont="1" applyFill="1" applyBorder="1" applyAlignment="1">
      <alignment horizontal="center" vertical="center"/>
    </xf>
    <xf numFmtId="44" fontId="9" fillId="0" borderId="46" xfId="1" applyFont="1" applyFill="1" applyBorder="1" applyAlignment="1">
      <alignment horizontal="center" vertical="center"/>
    </xf>
    <xf numFmtId="7" fontId="9" fillId="0" borderId="21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/>
    </xf>
    <xf numFmtId="38" fontId="9" fillId="0" borderId="24" xfId="0" applyNumberFormat="1" applyFont="1" applyFill="1" applyBorder="1" applyAlignment="1">
      <alignment horizontal="center" vertical="center"/>
    </xf>
    <xf numFmtId="38" fontId="8" fillId="0" borderId="24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right" vertical="center"/>
    </xf>
    <xf numFmtId="7" fontId="9" fillId="0" borderId="24" xfId="0" applyNumberFormat="1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justify" vertical="center" wrapText="1"/>
    </xf>
    <xf numFmtId="49" fontId="9" fillId="0" borderId="49" xfId="0" applyNumberFormat="1" applyFont="1" applyFill="1" applyBorder="1" applyAlignment="1">
      <alignment horizontal="justify" vertical="center" wrapText="1"/>
    </xf>
    <xf numFmtId="49" fontId="9" fillId="0" borderId="25" xfId="0" applyNumberFormat="1" applyFont="1" applyFill="1" applyBorder="1" applyAlignment="1">
      <alignment horizontal="justify" vertical="center" wrapText="1"/>
    </xf>
    <xf numFmtId="0" fontId="9" fillId="0" borderId="26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8" fontId="9" fillId="0" borderId="9" xfId="1" applyNumberFormat="1" applyFont="1" applyFill="1" applyBorder="1" applyAlignment="1">
      <alignment horizontal="center" vertical="center"/>
    </xf>
    <xf numFmtId="44" fontId="9" fillId="0" borderId="9" xfId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 vertical="top"/>
    </xf>
    <xf numFmtId="0" fontId="8" fillId="0" borderId="5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 vertical="top"/>
    </xf>
    <xf numFmtId="0" fontId="8" fillId="2" borderId="45" xfId="0" applyFont="1" applyFill="1" applyBorder="1" applyAlignment="1">
      <alignment horizontal="center" vertical="top"/>
    </xf>
    <xf numFmtId="0" fontId="8" fillId="2" borderId="46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/>
    </xf>
    <xf numFmtId="39" fontId="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>
      <alignment horizontal="center" vertical="center"/>
    </xf>
    <xf numFmtId="0" fontId="8" fillId="0" borderId="51" xfId="0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vertical="top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 vertical="top"/>
    </xf>
    <xf numFmtId="0" fontId="8" fillId="0" borderId="45" xfId="0" applyFont="1" applyFill="1" applyBorder="1" applyAlignment="1">
      <alignment horizontal="center" vertical="top"/>
    </xf>
    <xf numFmtId="0" fontId="8" fillId="0" borderId="46" xfId="0" applyFont="1" applyFill="1" applyBorder="1" applyAlignment="1">
      <alignment horizontal="center" vertical="top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left" vertical="center"/>
    </xf>
    <xf numFmtId="0" fontId="11" fillId="0" borderId="43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justify" vertical="center" wrapText="1"/>
    </xf>
    <xf numFmtId="0" fontId="9" fillId="0" borderId="49" xfId="0" applyFont="1" applyFill="1" applyBorder="1" applyAlignment="1">
      <alignment horizontal="justify" vertical="center" wrapText="1"/>
    </xf>
    <xf numFmtId="0" fontId="9" fillId="0" borderId="25" xfId="0" applyFont="1" applyFill="1" applyBorder="1" applyAlignment="1">
      <alignment horizontal="justify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90"/>
    </xf>
    <xf numFmtId="0" fontId="10" fillId="0" borderId="2" xfId="0" applyFont="1" applyFill="1" applyBorder="1" applyAlignment="1">
      <alignment horizontal="center" vertical="center" textRotation="90"/>
    </xf>
    <xf numFmtId="0" fontId="10" fillId="0" borderId="3" xfId="0" applyFont="1" applyFill="1" applyBorder="1" applyAlignment="1">
      <alignment horizontal="center" vertical="center" textRotation="90"/>
    </xf>
    <xf numFmtId="0" fontId="10" fillId="0" borderId="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abSelected="1" view="pageLayout" zoomScaleSheetLayoutView="100" workbookViewId="0">
      <selection activeCell="G7" sqref="G7:G11"/>
    </sheetView>
  </sheetViews>
  <sheetFormatPr baseColWidth="10" defaultRowHeight="13.5" x14ac:dyDescent="0.2"/>
  <cols>
    <col min="1" max="1" width="16.5703125" style="6" customWidth="1"/>
    <col min="2" max="2" width="16" style="6" customWidth="1"/>
    <col min="3" max="3" width="25" style="6" customWidth="1"/>
    <col min="4" max="5" width="11.42578125" style="6"/>
    <col min="6" max="6" width="7.5703125" style="6" customWidth="1"/>
    <col min="7" max="7" width="12.28515625" style="6" customWidth="1"/>
    <col min="8" max="16384" width="11.42578125" style="6"/>
  </cols>
  <sheetData>
    <row r="2" spans="1:7" ht="30" customHeight="1" x14ac:dyDescent="0.2">
      <c r="A2" s="181" t="s">
        <v>106</v>
      </c>
      <c r="B2" s="181"/>
      <c r="C2" s="181"/>
      <c r="D2" s="181"/>
      <c r="E2" s="181"/>
      <c r="F2" s="181"/>
      <c r="G2" s="181"/>
    </row>
    <row r="3" spans="1:7" ht="40.5" customHeight="1" x14ac:dyDescent="0.2">
      <c r="A3" s="182" t="s">
        <v>152</v>
      </c>
      <c r="B3" s="182"/>
      <c r="C3" s="182"/>
      <c r="D3" s="182"/>
      <c r="E3" s="182"/>
      <c r="F3" s="182"/>
      <c r="G3" s="182"/>
    </row>
    <row r="4" spans="1:7" ht="20.25" customHeight="1" x14ac:dyDescent="0.2">
      <c r="A4" s="183" t="s">
        <v>65</v>
      </c>
      <c r="B4" s="183"/>
      <c r="C4" s="183"/>
      <c r="D4" s="183"/>
      <c r="E4" s="183"/>
      <c r="F4" s="183"/>
      <c r="G4" s="183"/>
    </row>
    <row r="5" spans="1:7" ht="12.75" customHeight="1" thickBot="1" x14ac:dyDescent="0.25">
      <c r="A5" s="194" t="s">
        <v>149</v>
      </c>
      <c r="B5" s="194" t="s">
        <v>150</v>
      </c>
      <c r="C5" s="184" t="s">
        <v>0</v>
      </c>
      <c r="D5" s="186" t="s">
        <v>66</v>
      </c>
      <c r="E5" s="187"/>
      <c r="F5" s="188"/>
      <c r="G5" s="192" t="s">
        <v>151</v>
      </c>
    </row>
    <row r="6" spans="1:7" ht="32.25" customHeight="1" x14ac:dyDescent="0.2">
      <c r="A6" s="195"/>
      <c r="B6" s="195"/>
      <c r="C6" s="185"/>
      <c r="D6" s="189"/>
      <c r="E6" s="190"/>
      <c r="F6" s="191"/>
      <c r="G6" s="193"/>
    </row>
    <row r="7" spans="1:7" ht="20.100000000000001" customHeight="1" x14ac:dyDescent="0.2">
      <c r="A7" s="174">
        <v>1</v>
      </c>
      <c r="B7" s="10">
        <v>1</v>
      </c>
      <c r="C7" s="65" t="s">
        <v>127</v>
      </c>
      <c r="D7" s="155" t="s">
        <v>84</v>
      </c>
      <c r="E7" s="156"/>
      <c r="F7" s="157"/>
      <c r="G7" s="170" t="s">
        <v>55</v>
      </c>
    </row>
    <row r="8" spans="1:7" ht="38.25" customHeight="1" x14ac:dyDescent="0.2">
      <c r="A8" s="175"/>
      <c r="B8" s="10">
        <v>3</v>
      </c>
      <c r="C8" s="42" t="s">
        <v>128</v>
      </c>
      <c r="D8" s="158"/>
      <c r="E8" s="159"/>
      <c r="F8" s="160"/>
      <c r="G8" s="171"/>
    </row>
    <row r="9" spans="1:7" ht="24.75" customHeight="1" x14ac:dyDescent="0.2">
      <c r="A9" s="176"/>
      <c r="B9" s="10">
        <v>2</v>
      </c>
      <c r="C9" s="42" t="s">
        <v>132</v>
      </c>
      <c r="D9" s="158"/>
      <c r="E9" s="159"/>
      <c r="F9" s="160"/>
      <c r="G9" s="172"/>
    </row>
    <row r="10" spans="1:7" ht="38.25" customHeight="1" x14ac:dyDescent="0.2">
      <c r="A10" s="176"/>
      <c r="B10" s="10">
        <v>5</v>
      </c>
      <c r="C10" s="42" t="s">
        <v>129</v>
      </c>
      <c r="D10" s="158"/>
      <c r="E10" s="159"/>
      <c r="F10" s="160"/>
      <c r="G10" s="172"/>
    </row>
    <row r="11" spans="1:7" ht="20.100000000000001" customHeight="1" x14ac:dyDescent="0.2">
      <c r="A11" s="177"/>
      <c r="B11" s="10">
        <v>6</v>
      </c>
      <c r="C11" s="65" t="s">
        <v>131</v>
      </c>
      <c r="D11" s="168"/>
      <c r="E11" s="180"/>
      <c r="F11" s="169"/>
      <c r="G11" s="173"/>
    </row>
    <row r="12" spans="1:7" ht="42.75" customHeight="1" x14ac:dyDescent="0.2">
      <c r="A12" s="158">
        <v>2</v>
      </c>
      <c r="B12" s="10">
        <v>4</v>
      </c>
      <c r="C12" s="42" t="s">
        <v>130</v>
      </c>
      <c r="D12" s="161" t="s">
        <v>85</v>
      </c>
      <c r="E12" s="161"/>
      <c r="F12" s="161"/>
      <c r="G12" s="178">
        <v>35</v>
      </c>
    </row>
    <row r="13" spans="1:7" ht="20.100000000000001" customHeight="1" x14ac:dyDescent="0.2">
      <c r="A13" s="158"/>
      <c r="B13" s="10">
        <v>5</v>
      </c>
      <c r="C13" s="65" t="s">
        <v>133</v>
      </c>
      <c r="D13" s="158" t="s">
        <v>86</v>
      </c>
      <c r="E13" s="159"/>
      <c r="F13" s="160"/>
      <c r="G13" s="179"/>
    </row>
    <row r="14" spans="1:7" ht="20.100000000000001" customHeight="1" x14ac:dyDescent="0.2">
      <c r="A14" s="158"/>
      <c r="B14" s="10">
        <v>6</v>
      </c>
      <c r="C14" s="65" t="s">
        <v>134</v>
      </c>
      <c r="D14" s="168"/>
      <c r="E14" s="180"/>
      <c r="F14" s="169"/>
      <c r="G14" s="179"/>
    </row>
    <row r="15" spans="1:7" ht="20.100000000000001" customHeight="1" x14ac:dyDescent="0.2">
      <c r="A15" s="155">
        <v>3</v>
      </c>
      <c r="B15" s="10">
        <v>1</v>
      </c>
      <c r="C15" s="65" t="s">
        <v>135</v>
      </c>
      <c r="D15" s="155" t="s">
        <v>87</v>
      </c>
      <c r="E15" s="156"/>
      <c r="F15" s="157"/>
      <c r="G15" s="157" t="s">
        <v>56</v>
      </c>
    </row>
    <row r="16" spans="1:7" ht="20.100000000000001" customHeight="1" x14ac:dyDescent="0.2">
      <c r="A16" s="158"/>
      <c r="B16" s="10">
        <v>2</v>
      </c>
      <c r="C16" s="65" t="s">
        <v>136</v>
      </c>
      <c r="D16" s="158"/>
      <c r="E16" s="159"/>
      <c r="F16" s="160"/>
      <c r="G16" s="160"/>
    </row>
    <row r="17" spans="1:7" ht="40.5" customHeight="1" x14ac:dyDescent="0.2">
      <c r="A17" s="168"/>
      <c r="B17" s="10">
        <v>3</v>
      </c>
      <c r="C17" s="42" t="s">
        <v>137</v>
      </c>
      <c r="D17" s="161" t="s">
        <v>88</v>
      </c>
      <c r="E17" s="161"/>
      <c r="F17" s="161"/>
      <c r="G17" s="169"/>
    </row>
    <row r="18" spans="1:7" ht="36.75" customHeight="1" x14ac:dyDescent="0.2">
      <c r="A18" s="162" t="s">
        <v>126</v>
      </c>
      <c r="B18" s="163"/>
      <c r="C18" s="163"/>
      <c r="D18" s="163"/>
      <c r="E18" s="163"/>
      <c r="F18" s="163"/>
      <c r="G18" s="164"/>
    </row>
    <row r="19" spans="1:7" ht="17.25" customHeight="1" x14ac:dyDescent="0.2">
      <c r="A19" s="165"/>
      <c r="B19" s="166"/>
      <c r="C19" s="166"/>
      <c r="D19" s="166"/>
      <c r="E19" s="166"/>
      <c r="F19" s="166"/>
      <c r="G19" s="167"/>
    </row>
  </sheetData>
  <mergeCells count="21">
    <mergeCell ref="A2:G2"/>
    <mergeCell ref="A3:G3"/>
    <mergeCell ref="A4:G4"/>
    <mergeCell ref="C5:C6"/>
    <mergeCell ref="D5:F6"/>
    <mergeCell ref="G5:G6"/>
    <mergeCell ref="A5:A6"/>
    <mergeCell ref="B5:B6"/>
    <mergeCell ref="G7:G11"/>
    <mergeCell ref="A7:A11"/>
    <mergeCell ref="A12:A14"/>
    <mergeCell ref="G12:G14"/>
    <mergeCell ref="D7:F11"/>
    <mergeCell ref="D13:F14"/>
    <mergeCell ref="D12:F12"/>
    <mergeCell ref="D15:F16"/>
    <mergeCell ref="D17:F17"/>
    <mergeCell ref="A18:G18"/>
    <mergeCell ref="A19:G19"/>
    <mergeCell ref="A15:A17"/>
    <mergeCell ref="G15:G17"/>
  </mergeCells>
  <phoneticPr fontId="4" type="noConversion"/>
  <printOptions horizontalCentered="1"/>
  <pageMargins left="0.19685039370078741" right="0.125" top="0.19685039370078741" bottom="0.19685039370078741" header="0" footer="0"/>
  <pageSetup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A24" sqref="A24:J24"/>
    </sheetView>
  </sheetViews>
  <sheetFormatPr baseColWidth="10" defaultRowHeight="12.75" x14ac:dyDescent="0.2"/>
  <cols>
    <col min="1" max="1" width="3.28515625" customWidth="1"/>
    <col min="2" max="2" width="2.85546875" customWidth="1"/>
    <col min="3" max="4" width="2.7109375" customWidth="1"/>
    <col min="5" max="5" width="20.140625" customWidth="1"/>
    <col min="7" max="7" width="8.28515625" customWidth="1"/>
  </cols>
  <sheetData>
    <row r="1" spans="1:10" ht="13.5" x14ac:dyDescent="0.2">
      <c r="A1" s="308" t="s">
        <v>64</v>
      </c>
      <c r="B1" s="309"/>
      <c r="C1" s="309"/>
      <c r="D1" s="309"/>
      <c r="E1" s="309"/>
      <c r="F1" s="309"/>
      <c r="G1" s="309"/>
      <c r="H1" s="309"/>
      <c r="I1" s="309"/>
      <c r="J1" s="310"/>
    </row>
    <row r="2" spans="1:10" ht="14.25" thickBot="1" x14ac:dyDescent="0.25">
      <c r="A2" s="311" t="s">
        <v>89</v>
      </c>
      <c r="B2" s="312"/>
      <c r="C2" s="312"/>
      <c r="D2" s="312"/>
      <c r="E2" s="312"/>
      <c r="F2" s="312"/>
      <c r="G2" s="312"/>
      <c r="H2" s="312"/>
      <c r="I2" s="312"/>
      <c r="J2" s="313"/>
    </row>
    <row r="3" spans="1:10" ht="13.5" x14ac:dyDescent="0.2">
      <c r="A3" s="314" t="s">
        <v>61</v>
      </c>
      <c r="B3" s="314" t="s">
        <v>40</v>
      </c>
      <c r="C3" s="314" t="s">
        <v>38</v>
      </c>
      <c r="D3" s="314" t="s">
        <v>2</v>
      </c>
      <c r="E3" s="317"/>
      <c r="F3" s="317"/>
      <c r="G3" s="317"/>
      <c r="H3" s="317"/>
      <c r="I3" s="317"/>
      <c r="J3" s="318"/>
    </row>
    <row r="4" spans="1:10" ht="13.5" x14ac:dyDescent="0.2">
      <c r="A4" s="315"/>
      <c r="B4" s="315"/>
      <c r="C4" s="315"/>
      <c r="D4" s="315"/>
      <c r="E4" s="319" t="s">
        <v>68</v>
      </c>
      <c r="F4" s="274"/>
      <c r="G4" s="274"/>
      <c r="H4" s="274"/>
      <c r="I4" s="274"/>
      <c r="J4" s="320"/>
    </row>
    <row r="5" spans="1:10" ht="13.5" x14ac:dyDescent="0.2">
      <c r="A5" s="315"/>
      <c r="B5" s="315"/>
      <c r="C5" s="315"/>
      <c r="D5" s="315"/>
      <c r="E5" s="319" t="s">
        <v>70</v>
      </c>
      <c r="F5" s="274"/>
      <c r="G5" s="274"/>
      <c r="H5" s="274"/>
      <c r="I5" s="274"/>
      <c r="J5" s="320"/>
    </row>
    <row r="6" spans="1:10" ht="13.5" x14ac:dyDescent="0.2">
      <c r="A6" s="315"/>
      <c r="B6" s="315"/>
      <c r="C6" s="315"/>
      <c r="D6" s="315"/>
      <c r="E6" s="319"/>
      <c r="F6" s="274"/>
      <c r="G6" s="274"/>
      <c r="H6" s="274"/>
      <c r="I6" s="274"/>
      <c r="J6" s="320"/>
    </row>
    <row r="7" spans="1:10" ht="21" customHeight="1" thickBot="1" x14ac:dyDescent="0.25">
      <c r="A7" s="316"/>
      <c r="B7" s="316"/>
      <c r="C7" s="316" t="s">
        <v>4</v>
      </c>
      <c r="D7" s="316" t="s">
        <v>5</v>
      </c>
      <c r="E7" s="321"/>
      <c r="F7" s="321"/>
      <c r="G7" s="321"/>
      <c r="H7" s="321"/>
      <c r="I7" s="321"/>
      <c r="J7" s="322"/>
    </row>
    <row r="8" spans="1:10" ht="27.75" thickBot="1" x14ac:dyDescent="0.25">
      <c r="A8" s="323" t="s">
        <v>6</v>
      </c>
      <c r="B8" s="323"/>
      <c r="C8" s="323"/>
      <c r="D8" s="323"/>
      <c r="E8" s="45" t="s">
        <v>61</v>
      </c>
      <c r="F8" s="45" t="s">
        <v>37</v>
      </c>
      <c r="G8" s="45" t="s">
        <v>38</v>
      </c>
      <c r="H8" s="46" t="s">
        <v>52</v>
      </c>
      <c r="I8" s="45" t="s">
        <v>44</v>
      </c>
      <c r="J8" s="44" t="s">
        <v>39</v>
      </c>
    </row>
    <row r="9" spans="1:10" ht="14.25" x14ac:dyDescent="0.2">
      <c r="A9" s="47">
        <v>1</v>
      </c>
      <c r="B9" s="48">
        <v>2</v>
      </c>
      <c r="C9" s="48">
        <v>1</v>
      </c>
      <c r="D9" s="48">
        <v>1</v>
      </c>
      <c r="E9" s="48" t="s">
        <v>41</v>
      </c>
      <c r="F9" s="48" t="s">
        <v>50</v>
      </c>
      <c r="G9" s="49">
        <v>1</v>
      </c>
      <c r="H9" s="50">
        <v>47522</v>
      </c>
      <c r="I9" s="48">
        <v>0.65</v>
      </c>
      <c r="J9" s="51">
        <f t="shared" ref="J9:J16" si="0">I9*H9</f>
        <v>30889.3</v>
      </c>
    </row>
    <row r="10" spans="1:10" ht="14.25" x14ac:dyDescent="0.2">
      <c r="A10" s="52">
        <v>1</v>
      </c>
      <c r="B10" s="53">
        <v>0</v>
      </c>
      <c r="C10" s="53">
        <v>2</v>
      </c>
      <c r="D10" s="53">
        <v>1</v>
      </c>
      <c r="E10" s="53" t="s">
        <v>41</v>
      </c>
      <c r="F10" s="53" t="s">
        <v>50</v>
      </c>
      <c r="G10" s="54">
        <v>2</v>
      </c>
      <c r="H10" s="55">
        <v>35673</v>
      </c>
      <c r="I10" s="53">
        <v>0.65</v>
      </c>
      <c r="J10" s="56">
        <f t="shared" si="0"/>
        <v>23187.45</v>
      </c>
    </row>
    <row r="11" spans="1:10" ht="14.25" x14ac:dyDescent="0.2">
      <c r="A11" s="52">
        <v>1</v>
      </c>
      <c r="B11" s="53">
        <v>0</v>
      </c>
      <c r="C11" s="53">
        <v>3</v>
      </c>
      <c r="D11" s="53">
        <v>1</v>
      </c>
      <c r="E11" s="53" t="s">
        <v>41</v>
      </c>
      <c r="F11" s="53" t="s">
        <v>50</v>
      </c>
      <c r="G11" s="54">
        <v>3</v>
      </c>
      <c r="H11" s="55">
        <v>17958</v>
      </c>
      <c r="I11" s="53">
        <v>0.65</v>
      </c>
      <c r="J11" s="56">
        <f t="shared" si="0"/>
        <v>11672.7</v>
      </c>
    </row>
    <row r="12" spans="1:10" ht="14.25" x14ac:dyDescent="0.2">
      <c r="A12" s="52">
        <v>1</v>
      </c>
      <c r="B12" s="53">
        <v>0</v>
      </c>
      <c r="C12" s="53">
        <v>4</v>
      </c>
      <c r="D12" s="53">
        <v>1</v>
      </c>
      <c r="E12" s="53" t="s">
        <v>41</v>
      </c>
      <c r="F12" s="53" t="s">
        <v>50</v>
      </c>
      <c r="G12" s="54">
        <v>4</v>
      </c>
      <c r="H12" s="55">
        <v>8234</v>
      </c>
      <c r="I12" s="53">
        <v>0.65</v>
      </c>
      <c r="J12" s="56">
        <f t="shared" si="0"/>
        <v>5352.1</v>
      </c>
    </row>
    <row r="13" spans="1:10" ht="14.25" x14ac:dyDescent="0.2">
      <c r="A13" s="52">
        <v>2</v>
      </c>
      <c r="B13" s="53">
        <v>0</v>
      </c>
      <c r="C13" s="53">
        <v>1</v>
      </c>
      <c r="D13" s="53">
        <v>1</v>
      </c>
      <c r="E13" s="53" t="s">
        <v>42</v>
      </c>
      <c r="F13" s="53" t="s">
        <v>50</v>
      </c>
      <c r="G13" s="57">
        <v>1</v>
      </c>
      <c r="H13" s="55">
        <v>33265</v>
      </c>
      <c r="I13" s="53">
        <v>0.65</v>
      </c>
      <c r="J13" s="56">
        <f t="shared" si="0"/>
        <v>21622.25</v>
      </c>
    </row>
    <row r="14" spans="1:10" ht="14.25" x14ac:dyDescent="0.2">
      <c r="A14" s="52">
        <v>2</v>
      </c>
      <c r="B14" s="53">
        <v>0</v>
      </c>
      <c r="C14" s="53">
        <v>2</v>
      </c>
      <c r="D14" s="53">
        <v>1</v>
      </c>
      <c r="E14" s="53" t="s">
        <v>42</v>
      </c>
      <c r="F14" s="53" t="s">
        <v>50</v>
      </c>
      <c r="G14" s="54">
        <v>2</v>
      </c>
      <c r="H14" s="55">
        <v>24971</v>
      </c>
      <c r="I14" s="53">
        <v>0.65</v>
      </c>
      <c r="J14" s="56">
        <f t="shared" si="0"/>
        <v>16231.150000000001</v>
      </c>
    </row>
    <row r="15" spans="1:10" ht="14.25" x14ac:dyDescent="0.2">
      <c r="A15" s="52">
        <v>2</v>
      </c>
      <c r="B15" s="53">
        <v>0</v>
      </c>
      <c r="C15" s="53">
        <v>3</v>
      </c>
      <c r="D15" s="53">
        <v>1</v>
      </c>
      <c r="E15" s="53" t="s">
        <v>42</v>
      </c>
      <c r="F15" s="53" t="s">
        <v>50</v>
      </c>
      <c r="G15" s="54">
        <v>3</v>
      </c>
      <c r="H15" s="55">
        <v>12570</v>
      </c>
      <c r="I15" s="53">
        <v>0.65</v>
      </c>
      <c r="J15" s="56">
        <f t="shared" si="0"/>
        <v>8170.5</v>
      </c>
    </row>
    <row r="16" spans="1:10" ht="14.25" x14ac:dyDescent="0.2">
      <c r="A16" s="52">
        <v>2</v>
      </c>
      <c r="B16" s="53">
        <v>0</v>
      </c>
      <c r="C16" s="53">
        <v>4</v>
      </c>
      <c r="D16" s="53">
        <v>1</v>
      </c>
      <c r="E16" s="53" t="s">
        <v>42</v>
      </c>
      <c r="F16" s="53" t="s">
        <v>50</v>
      </c>
      <c r="G16" s="54">
        <v>4</v>
      </c>
      <c r="H16" s="55">
        <v>5764</v>
      </c>
      <c r="I16" s="53">
        <v>0.65</v>
      </c>
      <c r="J16" s="56">
        <f t="shared" si="0"/>
        <v>3746.6</v>
      </c>
    </row>
    <row r="17" spans="1:10" ht="13.5" x14ac:dyDescent="0.2">
      <c r="A17" s="305" t="s">
        <v>53</v>
      </c>
      <c r="B17" s="306"/>
      <c r="C17" s="306"/>
      <c r="D17" s="306"/>
      <c r="E17" s="306"/>
      <c r="F17" s="306"/>
      <c r="G17" s="306"/>
      <c r="H17" s="306"/>
      <c r="I17" s="306"/>
      <c r="J17" s="307"/>
    </row>
    <row r="18" spans="1:10" ht="14.25" x14ac:dyDescent="0.2">
      <c r="A18" s="52">
        <v>3</v>
      </c>
      <c r="B18" s="53">
        <v>0</v>
      </c>
      <c r="C18" s="53">
        <v>1</v>
      </c>
      <c r="D18" s="53">
        <v>1</v>
      </c>
      <c r="E18" s="58" t="s">
        <v>62</v>
      </c>
      <c r="F18" s="53" t="s">
        <v>50</v>
      </c>
      <c r="G18" s="54">
        <v>1</v>
      </c>
      <c r="H18" s="55">
        <v>20450</v>
      </c>
      <c r="I18" s="53">
        <v>0.65</v>
      </c>
      <c r="J18" s="56">
        <f t="shared" ref="J18:J23" si="1">I18*H18</f>
        <v>13292.5</v>
      </c>
    </row>
    <row r="19" spans="1:10" ht="14.25" x14ac:dyDescent="0.2">
      <c r="A19" s="52">
        <v>3</v>
      </c>
      <c r="B19" s="53">
        <v>0</v>
      </c>
      <c r="C19" s="53">
        <v>2</v>
      </c>
      <c r="D19" s="53">
        <v>1</v>
      </c>
      <c r="E19" s="58" t="s">
        <v>62</v>
      </c>
      <c r="F19" s="53" t="s">
        <v>50</v>
      </c>
      <c r="G19" s="54">
        <v>2</v>
      </c>
      <c r="H19" s="55">
        <v>17972</v>
      </c>
      <c r="I19" s="53">
        <v>0.65</v>
      </c>
      <c r="J19" s="56">
        <f t="shared" si="1"/>
        <v>11681.800000000001</v>
      </c>
    </row>
    <row r="20" spans="1:10" ht="14.25" x14ac:dyDescent="0.2">
      <c r="A20" s="52">
        <v>3</v>
      </c>
      <c r="B20" s="53">
        <v>0</v>
      </c>
      <c r="C20" s="53">
        <v>3</v>
      </c>
      <c r="D20" s="53">
        <v>1</v>
      </c>
      <c r="E20" s="58" t="s">
        <v>62</v>
      </c>
      <c r="F20" s="53" t="s">
        <v>50</v>
      </c>
      <c r="G20" s="54">
        <v>3</v>
      </c>
      <c r="H20" s="55">
        <v>17972</v>
      </c>
      <c r="I20" s="53">
        <v>0.65</v>
      </c>
      <c r="J20" s="56">
        <f t="shared" si="1"/>
        <v>11681.800000000001</v>
      </c>
    </row>
    <row r="21" spans="1:10" ht="14.25" x14ac:dyDescent="0.2">
      <c r="A21" s="52">
        <v>3</v>
      </c>
      <c r="B21" s="53">
        <v>0</v>
      </c>
      <c r="C21" s="53">
        <v>4</v>
      </c>
      <c r="D21" s="53">
        <v>1</v>
      </c>
      <c r="E21" s="58" t="s">
        <v>62</v>
      </c>
      <c r="F21" s="53" t="s">
        <v>50</v>
      </c>
      <c r="G21" s="54">
        <v>4</v>
      </c>
      <c r="H21" s="55">
        <v>17972</v>
      </c>
      <c r="I21" s="53">
        <v>0.65</v>
      </c>
      <c r="J21" s="56">
        <f t="shared" si="1"/>
        <v>11681.800000000001</v>
      </c>
    </row>
    <row r="22" spans="1:10" ht="14.25" x14ac:dyDescent="0.2">
      <c r="A22" s="52">
        <v>3</v>
      </c>
      <c r="B22" s="53">
        <v>0</v>
      </c>
      <c r="C22" s="53">
        <v>5</v>
      </c>
      <c r="D22" s="53">
        <v>1</v>
      </c>
      <c r="E22" s="58" t="s">
        <v>62</v>
      </c>
      <c r="F22" s="53" t="s">
        <v>50</v>
      </c>
      <c r="G22" s="54">
        <v>5</v>
      </c>
      <c r="H22" s="55">
        <v>17972</v>
      </c>
      <c r="I22" s="53">
        <v>0.65</v>
      </c>
      <c r="J22" s="56">
        <f t="shared" si="1"/>
        <v>11681.800000000001</v>
      </c>
    </row>
    <row r="23" spans="1:10" ht="14.25" x14ac:dyDescent="0.2">
      <c r="A23" s="52">
        <v>3</v>
      </c>
      <c r="B23" s="53">
        <v>0</v>
      </c>
      <c r="C23" s="53">
        <v>6</v>
      </c>
      <c r="D23" s="53">
        <v>1</v>
      </c>
      <c r="E23" s="58" t="s">
        <v>62</v>
      </c>
      <c r="F23" s="53" t="s">
        <v>50</v>
      </c>
      <c r="G23" s="54">
        <v>6</v>
      </c>
      <c r="H23" s="55">
        <v>17972</v>
      </c>
      <c r="I23" s="53">
        <v>0.65</v>
      </c>
      <c r="J23" s="56">
        <f t="shared" si="1"/>
        <v>11681.800000000001</v>
      </c>
    </row>
    <row r="24" spans="1:10" ht="13.5" x14ac:dyDescent="0.2">
      <c r="A24" s="305" t="s">
        <v>53</v>
      </c>
      <c r="B24" s="306"/>
      <c r="C24" s="306"/>
      <c r="D24" s="306"/>
      <c r="E24" s="306"/>
      <c r="F24" s="306"/>
      <c r="G24" s="306"/>
      <c r="H24" s="306"/>
      <c r="I24" s="306"/>
      <c r="J24" s="307"/>
    </row>
    <row r="25" spans="1:10" ht="14.25" x14ac:dyDescent="0.2">
      <c r="A25" s="52">
        <v>5</v>
      </c>
      <c r="B25" s="53">
        <v>0</v>
      </c>
      <c r="C25" s="53">
        <v>1</v>
      </c>
      <c r="D25" s="53">
        <v>1</v>
      </c>
      <c r="E25" s="58" t="s">
        <v>63</v>
      </c>
      <c r="F25" s="53" t="s">
        <v>50</v>
      </c>
      <c r="G25" s="54">
        <v>1</v>
      </c>
      <c r="H25" s="55">
        <v>60524</v>
      </c>
      <c r="I25" s="53">
        <v>0.65</v>
      </c>
      <c r="J25" s="56">
        <f t="shared" ref="J25:J30" si="2">I25*H25</f>
        <v>39340.6</v>
      </c>
    </row>
    <row r="26" spans="1:10" ht="14.25" x14ac:dyDescent="0.2">
      <c r="A26" s="52">
        <v>5</v>
      </c>
      <c r="B26" s="53">
        <v>0</v>
      </c>
      <c r="C26" s="53">
        <v>2</v>
      </c>
      <c r="D26" s="53">
        <v>1</v>
      </c>
      <c r="E26" s="58" t="s">
        <v>63</v>
      </c>
      <c r="F26" s="53" t="s">
        <v>50</v>
      </c>
      <c r="G26" s="54">
        <v>2</v>
      </c>
      <c r="H26" s="55">
        <v>26063</v>
      </c>
      <c r="I26" s="53">
        <v>0.65</v>
      </c>
      <c r="J26" s="56">
        <f t="shared" si="2"/>
        <v>16940.95</v>
      </c>
    </row>
    <row r="27" spans="1:10" ht="14.25" x14ac:dyDescent="0.2">
      <c r="A27" s="52">
        <v>5</v>
      </c>
      <c r="B27" s="53">
        <v>0</v>
      </c>
      <c r="C27" s="53">
        <v>3</v>
      </c>
      <c r="D27" s="53">
        <v>1</v>
      </c>
      <c r="E27" s="58" t="s">
        <v>63</v>
      </c>
      <c r="F27" s="53" t="s">
        <v>50</v>
      </c>
      <c r="G27" s="54">
        <v>3</v>
      </c>
      <c r="H27" s="55">
        <v>26265</v>
      </c>
      <c r="I27" s="53">
        <v>0.65</v>
      </c>
      <c r="J27" s="56">
        <f t="shared" si="2"/>
        <v>17072.25</v>
      </c>
    </row>
    <row r="28" spans="1:10" ht="14.25" x14ac:dyDescent="0.2">
      <c r="A28" s="52">
        <v>5</v>
      </c>
      <c r="B28" s="53">
        <v>0</v>
      </c>
      <c r="C28" s="53">
        <v>4</v>
      </c>
      <c r="D28" s="53">
        <v>1</v>
      </c>
      <c r="E28" s="58" t="s">
        <v>63</v>
      </c>
      <c r="F28" s="53" t="s">
        <v>50</v>
      </c>
      <c r="G28" s="54">
        <v>4</v>
      </c>
      <c r="H28" s="55">
        <v>15759</v>
      </c>
      <c r="I28" s="53">
        <v>0.65</v>
      </c>
      <c r="J28" s="56">
        <f t="shared" si="2"/>
        <v>10243.35</v>
      </c>
    </row>
    <row r="29" spans="1:10" ht="14.25" x14ac:dyDescent="0.2">
      <c r="A29" s="52">
        <v>5</v>
      </c>
      <c r="B29" s="53">
        <v>0</v>
      </c>
      <c r="C29" s="53">
        <v>5</v>
      </c>
      <c r="D29" s="53">
        <v>1</v>
      </c>
      <c r="E29" s="58" t="s">
        <v>63</v>
      </c>
      <c r="F29" s="53" t="s">
        <v>50</v>
      </c>
      <c r="G29" s="54">
        <v>5</v>
      </c>
      <c r="H29" s="55">
        <v>15759</v>
      </c>
      <c r="I29" s="53">
        <v>0.65</v>
      </c>
      <c r="J29" s="56">
        <f t="shared" si="2"/>
        <v>10243.35</v>
      </c>
    </row>
    <row r="30" spans="1:10" ht="14.25" x14ac:dyDescent="0.2">
      <c r="A30" s="52">
        <v>5</v>
      </c>
      <c r="B30" s="53">
        <v>0</v>
      </c>
      <c r="C30" s="53">
        <v>6</v>
      </c>
      <c r="D30" s="53">
        <v>1</v>
      </c>
      <c r="E30" s="58" t="s">
        <v>63</v>
      </c>
      <c r="F30" s="53" t="s">
        <v>50</v>
      </c>
      <c r="G30" s="54">
        <v>6</v>
      </c>
      <c r="H30" s="55">
        <v>15759</v>
      </c>
      <c r="I30" s="53">
        <v>0.65</v>
      </c>
      <c r="J30" s="56">
        <f t="shared" si="2"/>
        <v>10243.35</v>
      </c>
    </row>
    <row r="31" spans="1:10" ht="13.5" x14ac:dyDescent="0.2">
      <c r="A31" s="305" t="s">
        <v>54</v>
      </c>
      <c r="B31" s="306"/>
      <c r="C31" s="306"/>
      <c r="D31" s="306"/>
      <c r="E31" s="306"/>
      <c r="F31" s="306"/>
      <c r="G31" s="306"/>
      <c r="H31" s="306"/>
      <c r="I31" s="306"/>
      <c r="J31" s="307"/>
    </row>
    <row r="32" spans="1:10" ht="14.25" x14ac:dyDescent="0.2">
      <c r="A32" s="52">
        <v>3</v>
      </c>
      <c r="B32" s="53">
        <v>0</v>
      </c>
      <c r="C32" s="53">
        <v>1</v>
      </c>
      <c r="D32" s="53">
        <v>1</v>
      </c>
      <c r="E32" s="58" t="s">
        <v>62</v>
      </c>
      <c r="F32" s="53" t="s">
        <v>50</v>
      </c>
      <c r="G32" s="54">
        <v>1</v>
      </c>
      <c r="H32" s="55">
        <v>20450</v>
      </c>
      <c r="I32" s="53">
        <v>0.65</v>
      </c>
      <c r="J32" s="56">
        <f t="shared" ref="J32:J37" si="3">I32*H32</f>
        <v>13292.5</v>
      </c>
    </row>
    <row r="33" spans="1:10" ht="14.25" x14ac:dyDescent="0.2">
      <c r="A33" s="52">
        <v>3</v>
      </c>
      <c r="B33" s="53">
        <v>0</v>
      </c>
      <c r="C33" s="53">
        <v>2</v>
      </c>
      <c r="D33" s="53">
        <v>1</v>
      </c>
      <c r="E33" s="58" t="s">
        <v>62</v>
      </c>
      <c r="F33" s="53" t="s">
        <v>50</v>
      </c>
      <c r="G33" s="54">
        <v>2</v>
      </c>
      <c r="H33" s="55">
        <v>20450</v>
      </c>
      <c r="I33" s="53">
        <v>0.65</v>
      </c>
      <c r="J33" s="56">
        <f t="shared" si="3"/>
        <v>13292.5</v>
      </c>
    </row>
    <row r="34" spans="1:10" ht="14.25" x14ac:dyDescent="0.2">
      <c r="A34" s="52">
        <v>3</v>
      </c>
      <c r="B34" s="53">
        <v>0</v>
      </c>
      <c r="C34" s="53">
        <v>3</v>
      </c>
      <c r="D34" s="53">
        <v>1</v>
      </c>
      <c r="E34" s="58" t="s">
        <v>62</v>
      </c>
      <c r="F34" s="53" t="s">
        <v>50</v>
      </c>
      <c r="G34" s="54">
        <v>3</v>
      </c>
      <c r="H34" s="55">
        <v>20450</v>
      </c>
      <c r="I34" s="53">
        <v>0.65</v>
      </c>
      <c r="J34" s="56">
        <f t="shared" si="3"/>
        <v>13292.5</v>
      </c>
    </row>
    <row r="35" spans="1:10" ht="14.25" x14ac:dyDescent="0.2">
      <c r="A35" s="52">
        <v>3</v>
      </c>
      <c r="B35" s="53">
        <v>0</v>
      </c>
      <c r="C35" s="53">
        <v>4</v>
      </c>
      <c r="D35" s="53">
        <v>1</v>
      </c>
      <c r="E35" s="58" t="s">
        <v>62</v>
      </c>
      <c r="F35" s="53" t="s">
        <v>50</v>
      </c>
      <c r="G35" s="54">
        <v>4</v>
      </c>
      <c r="H35" s="55">
        <v>20450</v>
      </c>
      <c r="I35" s="53">
        <v>0.65</v>
      </c>
      <c r="J35" s="56">
        <f t="shared" si="3"/>
        <v>13292.5</v>
      </c>
    </row>
    <row r="36" spans="1:10" ht="14.25" x14ac:dyDescent="0.2">
      <c r="A36" s="52">
        <v>3</v>
      </c>
      <c r="B36" s="53">
        <v>0</v>
      </c>
      <c r="C36" s="53">
        <v>5</v>
      </c>
      <c r="D36" s="53">
        <v>1</v>
      </c>
      <c r="E36" s="58" t="s">
        <v>62</v>
      </c>
      <c r="F36" s="53" t="s">
        <v>50</v>
      </c>
      <c r="G36" s="54">
        <v>5</v>
      </c>
      <c r="H36" s="55">
        <v>20450</v>
      </c>
      <c r="I36" s="53">
        <v>0.65</v>
      </c>
      <c r="J36" s="56">
        <f t="shared" si="3"/>
        <v>13292.5</v>
      </c>
    </row>
    <row r="37" spans="1:10" ht="14.25" x14ac:dyDescent="0.2">
      <c r="A37" s="52">
        <v>3</v>
      </c>
      <c r="B37" s="53">
        <v>0</v>
      </c>
      <c r="C37" s="53">
        <v>6</v>
      </c>
      <c r="D37" s="53">
        <v>1</v>
      </c>
      <c r="E37" s="58" t="s">
        <v>62</v>
      </c>
      <c r="F37" s="53" t="s">
        <v>50</v>
      </c>
      <c r="G37" s="54">
        <v>6</v>
      </c>
      <c r="H37" s="55">
        <v>20450</v>
      </c>
      <c r="I37" s="53">
        <v>0.65</v>
      </c>
      <c r="J37" s="56">
        <f t="shared" si="3"/>
        <v>13292.5</v>
      </c>
    </row>
    <row r="38" spans="1:10" ht="13.5" x14ac:dyDescent="0.2">
      <c r="A38" s="305" t="s">
        <v>54</v>
      </c>
      <c r="B38" s="306"/>
      <c r="C38" s="306"/>
      <c r="D38" s="306"/>
      <c r="E38" s="306"/>
      <c r="F38" s="306"/>
      <c r="G38" s="306"/>
      <c r="H38" s="306"/>
      <c r="I38" s="306"/>
      <c r="J38" s="307"/>
    </row>
    <row r="39" spans="1:10" ht="14.25" x14ac:dyDescent="0.2">
      <c r="A39" s="52">
        <v>5</v>
      </c>
      <c r="B39" s="53">
        <v>0</v>
      </c>
      <c r="C39" s="53">
        <v>1</v>
      </c>
      <c r="D39" s="53">
        <v>1</v>
      </c>
      <c r="E39" s="58" t="s">
        <v>63</v>
      </c>
      <c r="F39" s="53" t="s">
        <v>50</v>
      </c>
      <c r="G39" s="54">
        <v>1</v>
      </c>
      <c r="H39" s="55">
        <v>56733</v>
      </c>
      <c r="I39" s="53">
        <v>0.65</v>
      </c>
      <c r="J39" s="56">
        <f t="shared" ref="J39:J48" si="4">I39*H39</f>
        <v>36876.450000000004</v>
      </c>
    </row>
    <row r="40" spans="1:10" ht="14.25" x14ac:dyDescent="0.2">
      <c r="A40" s="52">
        <v>5</v>
      </c>
      <c r="B40" s="53">
        <v>0</v>
      </c>
      <c r="C40" s="53">
        <v>2</v>
      </c>
      <c r="D40" s="53">
        <v>1</v>
      </c>
      <c r="E40" s="58" t="s">
        <v>63</v>
      </c>
      <c r="F40" s="53" t="s">
        <v>50</v>
      </c>
      <c r="G40" s="54">
        <v>2</v>
      </c>
      <c r="H40" s="55">
        <v>22273</v>
      </c>
      <c r="I40" s="53">
        <v>0.65</v>
      </c>
      <c r="J40" s="56">
        <f t="shared" si="4"/>
        <v>14477.45</v>
      </c>
    </row>
    <row r="41" spans="1:10" ht="14.25" x14ac:dyDescent="0.2">
      <c r="A41" s="52">
        <v>5</v>
      </c>
      <c r="B41" s="53">
        <v>0</v>
      </c>
      <c r="C41" s="53">
        <v>3</v>
      </c>
      <c r="D41" s="53">
        <v>1</v>
      </c>
      <c r="E41" s="58" t="s">
        <v>63</v>
      </c>
      <c r="F41" s="53" t="s">
        <v>50</v>
      </c>
      <c r="G41" s="54">
        <v>3</v>
      </c>
      <c r="H41" s="55">
        <v>18385</v>
      </c>
      <c r="I41" s="53">
        <v>0.65</v>
      </c>
      <c r="J41" s="56">
        <f t="shared" si="4"/>
        <v>11950.25</v>
      </c>
    </row>
    <row r="42" spans="1:10" ht="14.25" x14ac:dyDescent="0.2">
      <c r="A42" s="52">
        <v>5</v>
      </c>
      <c r="B42" s="53">
        <v>0</v>
      </c>
      <c r="C42" s="53">
        <v>4</v>
      </c>
      <c r="D42" s="53">
        <v>1</v>
      </c>
      <c r="E42" s="58" t="s">
        <v>63</v>
      </c>
      <c r="F42" s="53" t="s">
        <v>50</v>
      </c>
      <c r="G42" s="54">
        <v>4</v>
      </c>
      <c r="H42" s="55">
        <v>12607</v>
      </c>
      <c r="I42" s="53">
        <v>0.65</v>
      </c>
      <c r="J42" s="56">
        <f t="shared" si="4"/>
        <v>8194.5500000000011</v>
      </c>
    </row>
    <row r="43" spans="1:10" ht="14.25" x14ac:dyDescent="0.2">
      <c r="A43" s="52">
        <v>5</v>
      </c>
      <c r="B43" s="53">
        <v>0</v>
      </c>
      <c r="C43" s="53">
        <v>5</v>
      </c>
      <c r="D43" s="53">
        <v>1</v>
      </c>
      <c r="E43" s="58" t="s">
        <v>63</v>
      </c>
      <c r="F43" s="53" t="s">
        <v>50</v>
      </c>
      <c r="G43" s="54">
        <v>5</v>
      </c>
      <c r="H43" s="55">
        <v>12607</v>
      </c>
      <c r="I43" s="53">
        <v>0.65</v>
      </c>
      <c r="J43" s="56">
        <f t="shared" si="4"/>
        <v>8194.5500000000011</v>
      </c>
    </row>
    <row r="44" spans="1:10" ht="14.25" x14ac:dyDescent="0.2">
      <c r="A44" s="52">
        <v>5</v>
      </c>
      <c r="B44" s="53">
        <v>0</v>
      </c>
      <c r="C44" s="53">
        <v>6</v>
      </c>
      <c r="D44" s="53">
        <v>1</v>
      </c>
      <c r="E44" s="58" t="s">
        <v>63</v>
      </c>
      <c r="F44" s="53" t="s">
        <v>50</v>
      </c>
      <c r="G44" s="54">
        <v>6</v>
      </c>
      <c r="H44" s="55">
        <v>12607</v>
      </c>
      <c r="I44" s="53">
        <v>0.65</v>
      </c>
      <c r="J44" s="56">
        <f t="shared" si="4"/>
        <v>8194.5500000000011</v>
      </c>
    </row>
    <row r="45" spans="1:10" ht="14.25" x14ac:dyDescent="0.2">
      <c r="A45" s="52">
        <v>7</v>
      </c>
      <c r="B45" s="53">
        <v>0</v>
      </c>
      <c r="C45" s="53">
        <v>1</v>
      </c>
      <c r="D45" s="53">
        <v>1</v>
      </c>
      <c r="E45" s="58" t="s">
        <v>43</v>
      </c>
      <c r="F45" s="53" t="s">
        <v>50</v>
      </c>
      <c r="G45" s="54">
        <v>1</v>
      </c>
      <c r="H45" s="55">
        <v>6587</v>
      </c>
      <c r="I45" s="53">
        <v>0.65</v>
      </c>
      <c r="J45" s="56">
        <f t="shared" si="4"/>
        <v>4281.55</v>
      </c>
    </row>
    <row r="46" spans="1:10" ht="14.25" x14ac:dyDescent="0.2">
      <c r="A46" s="52">
        <v>7</v>
      </c>
      <c r="B46" s="53">
        <v>0</v>
      </c>
      <c r="C46" s="53">
        <v>2</v>
      </c>
      <c r="D46" s="53">
        <v>1</v>
      </c>
      <c r="E46" s="58" t="s">
        <v>43</v>
      </c>
      <c r="F46" s="53" t="s">
        <v>50</v>
      </c>
      <c r="G46" s="54">
        <v>2</v>
      </c>
      <c r="H46" s="55">
        <v>5270</v>
      </c>
      <c r="I46" s="53">
        <v>0.65</v>
      </c>
      <c r="J46" s="56">
        <f t="shared" si="4"/>
        <v>3425.5</v>
      </c>
    </row>
    <row r="47" spans="1:10" ht="14.25" x14ac:dyDescent="0.2">
      <c r="A47" s="52">
        <v>7</v>
      </c>
      <c r="B47" s="53">
        <v>0</v>
      </c>
      <c r="C47" s="53">
        <v>3</v>
      </c>
      <c r="D47" s="53">
        <v>1</v>
      </c>
      <c r="E47" s="58" t="s">
        <v>43</v>
      </c>
      <c r="F47" s="53" t="s">
        <v>50</v>
      </c>
      <c r="G47" s="54">
        <v>3</v>
      </c>
      <c r="H47" s="55">
        <v>4216</v>
      </c>
      <c r="I47" s="53">
        <v>0.65</v>
      </c>
      <c r="J47" s="56">
        <f t="shared" si="4"/>
        <v>2740.4</v>
      </c>
    </row>
    <row r="48" spans="1:10" ht="14.25" x14ac:dyDescent="0.2">
      <c r="A48" s="52">
        <v>7</v>
      </c>
      <c r="B48" s="53">
        <v>0</v>
      </c>
      <c r="C48" s="53">
        <v>4</v>
      </c>
      <c r="D48" s="53">
        <v>1</v>
      </c>
      <c r="E48" s="58" t="s">
        <v>43</v>
      </c>
      <c r="F48" s="53" t="s">
        <v>50</v>
      </c>
      <c r="G48" s="54">
        <v>4</v>
      </c>
      <c r="H48" s="55">
        <v>3373</v>
      </c>
      <c r="I48" s="53">
        <v>0.65</v>
      </c>
      <c r="J48" s="56">
        <f t="shared" si="4"/>
        <v>2192.4500000000003</v>
      </c>
    </row>
    <row r="49" spans="1:10" ht="14.25" x14ac:dyDescent="0.2">
      <c r="A49" s="52">
        <v>8</v>
      </c>
      <c r="B49" s="53">
        <v>0</v>
      </c>
      <c r="C49" s="53">
        <v>1</v>
      </c>
      <c r="D49" s="53">
        <v>1</v>
      </c>
      <c r="E49" s="58" t="s">
        <v>45</v>
      </c>
      <c r="F49" s="53" t="s">
        <v>50</v>
      </c>
      <c r="G49" s="54">
        <v>1</v>
      </c>
      <c r="H49" s="55">
        <v>1702</v>
      </c>
      <c r="I49" s="53">
        <v>0.5</v>
      </c>
      <c r="J49" s="56">
        <f>I49*H49</f>
        <v>851</v>
      </c>
    </row>
    <row r="50" spans="1:10" ht="14.25" x14ac:dyDescent="0.2">
      <c r="A50" s="52">
        <v>8</v>
      </c>
      <c r="B50" s="53">
        <v>0</v>
      </c>
      <c r="C50" s="53">
        <v>2</v>
      </c>
      <c r="D50" s="53">
        <v>1</v>
      </c>
      <c r="E50" s="58" t="s">
        <v>45</v>
      </c>
      <c r="F50" s="53" t="s">
        <v>50</v>
      </c>
      <c r="G50" s="54">
        <v>2</v>
      </c>
      <c r="H50" s="55">
        <v>1391</v>
      </c>
      <c r="I50" s="53">
        <v>0.5</v>
      </c>
      <c r="J50" s="56">
        <f>I50*H50</f>
        <v>695.5</v>
      </c>
    </row>
    <row r="51" spans="1:10" ht="14.25" x14ac:dyDescent="0.2">
      <c r="A51" s="52">
        <v>8</v>
      </c>
      <c r="B51" s="53">
        <v>0</v>
      </c>
      <c r="C51" s="53">
        <v>3</v>
      </c>
      <c r="D51" s="53">
        <v>1</v>
      </c>
      <c r="E51" s="58" t="s">
        <v>45</v>
      </c>
      <c r="F51" s="53" t="s">
        <v>50</v>
      </c>
      <c r="G51" s="54">
        <v>3</v>
      </c>
      <c r="H51" s="55">
        <v>1206</v>
      </c>
      <c r="I51" s="53">
        <v>0.5</v>
      </c>
      <c r="J51" s="56">
        <f>I51*H51</f>
        <v>603</v>
      </c>
    </row>
    <row r="52" spans="1:10" ht="15" thickBot="1" x14ac:dyDescent="0.25">
      <c r="A52" s="59">
        <v>8</v>
      </c>
      <c r="B52" s="60">
        <v>0</v>
      </c>
      <c r="C52" s="60">
        <v>4</v>
      </c>
      <c r="D52" s="60">
        <v>1</v>
      </c>
      <c r="E52" s="61" t="s">
        <v>45</v>
      </c>
      <c r="F52" s="60" t="s">
        <v>50</v>
      </c>
      <c r="G52" s="62">
        <v>4</v>
      </c>
      <c r="H52" s="63">
        <v>428</v>
      </c>
      <c r="I52" s="60">
        <v>0.5</v>
      </c>
      <c r="J52" s="64">
        <f>I52*H52</f>
        <v>214</v>
      </c>
    </row>
  </sheetData>
  <mergeCells count="16">
    <mergeCell ref="A38:J38"/>
    <mergeCell ref="A1:J1"/>
    <mergeCell ref="A2:J2"/>
    <mergeCell ref="A3:A7"/>
    <mergeCell ref="B3:B7"/>
    <mergeCell ref="C3:C7"/>
    <mergeCell ref="D3:D7"/>
    <mergeCell ref="E3:J3"/>
    <mergeCell ref="E4:J4"/>
    <mergeCell ref="E5:J5"/>
    <mergeCell ref="E6:J6"/>
    <mergeCell ref="E7:J7"/>
    <mergeCell ref="A8:D8"/>
    <mergeCell ref="A17:J17"/>
    <mergeCell ref="A24:J24"/>
    <mergeCell ref="A31:J3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Layout" topLeftCell="A6" zoomScaleSheetLayoutView="110" workbookViewId="0">
      <selection activeCell="G7" sqref="G7:G11"/>
    </sheetView>
  </sheetViews>
  <sheetFormatPr baseColWidth="10" defaultRowHeight="13.5" x14ac:dyDescent="0.2"/>
  <cols>
    <col min="1" max="1" width="5.85546875" style="6" customWidth="1"/>
    <col min="2" max="3" width="6.140625" style="6" customWidth="1"/>
    <col min="4" max="4" width="6.28515625" style="6" customWidth="1"/>
    <col min="5" max="5" width="16.5703125" style="6" customWidth="1"/>
    <col min="6" max="6" width="25.140625" style="6" customWidth="1"/>
    <col min="7" max="7" width="8.85546875" style="6" customWidth="1"/>
    <col min="8" max="8" width="14.85546875" style="16" customWidth="1"/>
    <col min="9" max="16384" width="11.42578125" style="6"/>
  </cols>
  <sheetData>
    <row r="1" spans="1:8" ht="18.75" customHeight="1" x14ac:dyDescent="0.2">
      <c r="A1" s="196" t="s">
        <v>106</v>
      </c>
      <c r="B1" s="197"/>
      <c r="C1" s="197"/>
      <c r="D1" s="197"/>
      <c r="E1" s="197"/>
      <c r="F1" s="197"/>
      <c r="G1" s="197"/>
      <c r="H1" s="198"/>
    </row>
    <row r="2" spans="1:8" ht="18" customHeight="1" x14ac:dyDescent="0.2">
      <c r="A2" s="199" t="s">
        <v>152</v>
      </c>
      <c r="B2" s="200"/>
      <c r="C2" s="200"/>
      <c r="D2" s="200"/>
      <c r="E2" s="200"/>
      <c r="F2" s="200"/>
      <c r="G2" s="200"/>
      <c r="H2" s="201"/>
    </row>
    <row r="3" spans="1:8" ht="24" hidden="1" customHeight="1" x14ac:dyDescent="0.2">
      <c r="A3" s="205"/>
      <c r="B3" s="206"/>
      <c r="C3" s="206"/>
      <c r="D3" s="206"/>
      <c r="E3" s="206"/>
      <c r="F3" s="206"/>
      <c r="G3" s="206"/>
      <c r="H3" s="207"/>
    </row>
    <row r="4" spans="1:8" ht="0.75" hidden="1" customHeight="1" thickBot="1" x14ac:dyDescent="0.25">
      <c r="A4" s="17"/>
      <c r="B4" s="2"/>
      <c r="C4" s="2"/>
      <c r="D4" s="2"/>
      <c r="E4" s="2"/>
      <c r="F4" s="2"/>
      <c r="G4" s="2"/>
      <c r="H4" s="18"/>
    </row>
    <row r="5" spans="1:8" ht="14.25" hidden="1" thickBot="1" x14ac:dyDescent="0.25">
      <c r="A5" s="14" t="s">
        <v>1</v>
      </c>
      <c r="B5" s="7"/>
      <c r="C5" s="7"/>
      <c r="D5" s="7"/>
      <c r="E5" s="7"/>
      <c r="F5" s="7"/>
      <c r="G5" s="7"/>
      <c r="H5" s="19"/>
    </row>
    <row r="6" spans="1:8" ht="22.5" customHeight="1" x14ac:dyDescent="0.2">
      <c r="A6" s="216" t="s">
        <v>2</v>
      </c>
      <c r="B6" s="216" t="s">
        <v>3</v>
      </c>
      <c r="C6" s="216" t="s">
        <v>4</v>
      </c>
      <c r="D6" s="216" t="s">
        <v>5</v>
      </c>
      <c r="E6" s="122"/>
      <c r="F6" s="123"/>
      <c r="G6" s="123"/>
      <c r="H6" s="124"/>
    </row>
    <row r="7" spans="1:8" ht="18" customHeight="1" x14ac:dyDescent="0.2">
      <c r="A7" s="216"/>
      <c r="B7" s="216"/>
      <c r="C7" s="216"/>
      <c r="D7" s="216"/>
      <c r="E7" s="202" t="s">
        <v>67</v>
      </c>
      <c r="F7" s="203"/>
      <c r="G7" s="203"/>
      <c r="H7" s="204"/>
    </row>
    <row r="8" spans="1:8" ht="18" customHeight="1" x14ac:dyDescent="0.2">
      <c r="A8" s="216"/>
      <c r="B8" s="216"/>
      <c r="C8" s="216"/>
      <c r="D8" s="216"/>
      <c r="E8" s="202" t="s">
        <v>19</v>
      </c>
      <c r="F8" s="203"/>
      <c r="G8" s="203"/>
      <c r="H8" s="204"/>
    </row>
    <row r="9" spans="1:8" x14ac:dyDescent="0.2">
      <c r="A9" s="216"/>
      <c r="B9" s="216"/>
      <c r="C9" s="216"/>
      <c r="D9" s="216"/>
      <c r="E9" s="202"/>
      <c r="F9" s="203"/>
      <c r="G9" s="203"/>
      <c r="H9" s="204"/>
    </row>
    <row r="10" spans="1:8" ht="6.75" customHeight="1" x14ac:dyDescent="0.2">
      <c r="A10" s="216"/>
      <c r="B10" s="216"/>
      <c r="C10" s="216" t="s">
        <v>4</v>
      </c>
      <c r="D10" s="216" t="s">
        <v>5</v>
      </c>
      <c r="E10" s="125"/>
      <c r="F10" s="126"/>
      <c r="G10" s="126"/>
      <c r="H10" s="127"/>
    </row>
    <row r="11" spans="1:8" ht="19.5" customHeight="1" x14ac:dyDescent="0.2">
      <c r="A11" s="214" t="s">
        <v>6</v>
      </c>
      <c r="B11" s="215"/>
      <c r="C11" s="215"/>
      <c r="D11" s="215"/>
      <c r="E11" s="128" t="s">
        <v>3</v>
      </c>
      <c r="F11" s="128" t="s">
        <v>4</v>
      </c>
      <c r="G11" s="128" t="s">
        <v>5</v>
      </c>
      <c r="H11" s="119" t="s">
        <v>95</v>
      </c>
    </row>
    <row r="12" spans="1:8" ht="6" hidden="1" customHeight="1" thickBot="1" x14ac:dyDescent="0.25">
      <c r="A12" s="211"/>
      <c r="B12" s="212"/>
      <c r="C12" s="212"/>
      <c r="D12" s="212"/>
      <c r="E12" s="212"/>
      <c r="F12" s="212"/>
      <c r="G12" s="212"/>
      <c r="H12" s="213"/>
    </row>
    <row r="13" spans="1:8" ht="6" hidden="1" customHeight="1" x14ac:dyDescent="0.2">
      <c r="A13" s="208"/>
      <c r="B13" s="209"/>
      <c r="C13" s="209"/>
      <c r="D13" s="209"/>
      <c r="E13" s="209"/>
      <c r="F13" s="209"/>
      <c r="G13" s="209"/>
      <c r="H13" s="210"/>
    </row>
    <row r="14" spans="1:8" ht="20.25" customHeight="1" x14ac:dyDescent="0.2">
      <c r="A14" s="120">
        <v>2</v>
      </c>
      <c r="B14" s="120">
        <v>1</v>
      </c>
      <c r="C14" s="120">
        <v>1</v>
      </c>
      <c r="D14" s="120">
        <v>1</v>
      </c>
      <c r="E14" s="30" t="s">
        <v>7</v>
      </c>
      <c r="F14" s="104" t="s">
        <v>57</v>
      </c>
      <c r="G14" s="104" t="s">
        <v>8</v>
      </c>
      <c r="H14" s="129">
        <v>1616.5</v>
      </c>
    </row>
    <row r="15" spans="1:8" ht="20.25" customHeight="1" x14ac:dyDescent="0.2">
      <c r="A15" s="120">
        <v>2</v>
      </c>
      <c r="B15" s="120">
        <v>1</v>
      </c>
      <c r="C15" s="120">
        <v>1</v>
      </c>
      <c r="D15" s="120">
        <v>2</v>
      </c>
      <c r="E15" s="30" t="s">
        <v>7</v>
      </c>
      <c r="F15" s="104" t="s">
        <v>57</v>
      </c>
      <c r="G15" s="104" t="s">
        <v>9</v>
      </c>
      <c r="H15" s="129">
        <v>1362.83</v>
      </c>
    </row>
    <row r="16" spans="1:8" ht="20.25" customHeight="1" x14ac:dyDescent="0.2">
      <c r="A16" s="120">
        <v>2</v>
      </c>
      <c r="B16" s="120">
        <v>1</v>
      </c>
      <c r="C16" s="120">
        <v>1</v>
      </c>
      <c r="D16" s="120">
        <v>3</v>
      </c>
      <c r="E16" s="30" t="s">
        <v>7</v>
      </c>
      <c r="F16" s="104" t="s">
        <v>57</v>
      </c>
      <c r="G16" s="104" t="s">
        <v>10</v>
      </c>
      <c r="H16" s="129">
        <v>1211.6300000000001</v>
      </c>
    </row>
    <row r="17" spans="1:8" ht="20.25" customHeight="1" x14ac:dyDescent="0.2">
      <c r="A17" s="120">
        <v>2</v>
      </c>
      <c r="B17" s="120">
        <v>1</v>
      </c>
      <c r="C17" s="120">
        <v>1</v>
      </c>
      <c r="D17" s="120">
        <v>4</v>
      </c>
      <c r="E17" s="30" t="s">
        <v>7</v>
      </c>
      <c r="F17" s="104" t="s">
        <v>58</v>
      </c>
      <c r="G17" s="104" t="s">
        <v>138</v>
      </c>
      <c r="H17" s="130" t="s">
        <v>51</v>
      </c>
    </row>
    <row r="18" spans="1:8" ht="20.25" customHeight="1" x14ac:dyDescent="0.2">
      <c r="A18" s="120">
        <v>2</v>
      </c>
      <c r="B18" s="120">
        <v>1</v>
      </c>
      <c r="C18" s="120">
        <v>1</v>
      </c>
      <c r="D18" s="120">
        <v>5</v>
      </c>
      <c r="E18" s="30" t="s">
        <v>7</v>
      </c>
      <c r="F18" s="30" t="s">
        <v>107</v>
      </c>
      <c r="G18" s="104" t="s">
        <v>138</v>
      </c>
      <c r="H18" s="130" t="s">
        <v>51</v>
      </c>
    </row>
    <row r="19" spans="1:8" ht="20.25" customHeight="1" x14ac:dyDescent="0.2">
      <c r="A19" s="120">
        <v>2</v>
      </c>
      <c r="B19" s="120">
        <v>1</v>
      </c>
      <c r="C19" s="120">
        <v>2</v>
      </c>
      <c r="D19" s="120">
        <v>1</v>
      </c>
      <c r="E19" s="30" t="s">
        <v>7</v>
      </c>
      <c r="F19" s="30" t="s">
        <v>59</v>
      </c>
      <c r="G19" s="104" t="s">
        <v>8</v>
      </c>
      <c r="H19" s="129">
        <v>2459.06</v>
      </c>
    </row>
    <row r="20" spans="1:8" ht="20.25" customHeight="1" x14ac:dyDescent="0.2">
      <c r="A20" s="120">
        <v>2</v>
      </c>
      <c r="B20" s="120">
        <v>1</v>
      </c>
      <c r="C20" s="120">
        <v>2</v>
      </c>
      <c r="D20" s="120">
        <v>2</v>
      </c>
      <c r="E20" s="30" t="s">
        <v>7</v>
      </c>
      <c r="F20" s="30" t="s">
        <v>59</v>
      </c>
      <c r="G20" s="104" t="s">
        <v>9</v>
      </c>
      <c r="H20" s="129">
        <v>2032.14</v>
      </c>
    </row>
    <row r="21" spans="1:8" ht="20.25" customHeight="1" x14ac:dyDescent="0.2">
      <c r="A21" s="120">
        <v>2</v>
      </c>
      <c r="B21" s="120">
        <v>1</v>
      </c>
      <c r="C21" s="120">
        <v>2</v>
      </c>
      <c r="D21" s="120">
        <v>3</v>
      </c>
      <c r="E21" s="30" t="s">
        <v>7</v>
      </c>
      <c r="F21" s="30" t="s">
        <v>59</v>
      </c>
      <c r="G21" s="104" t="s">
        <v>10</v>
      </c>
      <c r="H21" s="129">
        <v>1762.34</v>
      </c>
    </row>
    <row r="22" spans="1:8" ht="20.25" customHeight="1" x14ac:dyDescent="0.2">
      <c r="A22" s="120">
        <v>2</v>
      </c>
      <c r="B22" s="120">
        <v>1</v>
      </c>
      <c r="C22" s="120">
        <v>2</v>
      </c>
      <c r="D22" s="120">
        <v>4</v>
      </c>
      <c r="E22" s="30" t="s">
        <v>7</v>
      </c>
      <c r="F22" s="30" t="s">
        <v>60</v>
      </c>
      <c r="G22" s="104" t="s">
        <v>138</v>
      </c>
      <c r="H22" s="130" t="s">
        <v>51</v>
      </c>
    </row>
    <row r="23" spans="1:8" ht="20.25" customHeight="1" x14ac:dyDescent="0.2">
      <c r="A23" s="120">
        <v>2</v>
      </c>
      <c r="B23" s="120">
        <v>1</v>
      </c>
      <c r="C23" s="120">
        <v>2</v>
      </c>
      <c r="D23" s="120">
        <v>5</v>
      </c>
      <c r="E23" s="30" t="s">
        <v>7</v>
      </c>
      <c r="F23" s="30" t="s">
        <v>108</v>
      </c>
      <c r="G23" s="104" t="s">
        <v>138</v>
      </c>
      <c r="H23" s="130" t="s">
        <v>51</v>
      </c>
    </row>
    <row r="24" spans="1:8" ht="20.25" customHeight="1" x14ac:dyDescent="0.2">
      <c r="A24" s="120">
        <v>2</v>
      </c>
      <c r="B24" s="120">
        <v>1</v>
      </c>
      <c r="C24" s="120">
        <v>3</v>
      </c>
      <c r="D24" s="120">
        <v>1</v>
      </c>
      <c r="E24" s="30" t="s">
        <v>7</v>
      </c>
      <c r="F24" s="30" t="s">
        <v>11</v>
      </c>
      <c r="G24" s="104" t="s">
        <v>8</v>
      </c>
      <c r="H24" s="129">
        <v>3878.59</v>
      </c>
    </row>
    <row r="25" spans="1:8" ht="20.25" customHeight="1" x14ac:dyDescent="0.2">
      <c r="A25" s="120">
        <v>2</v>
      </c>
      <c r="B25" s="120">
        <v>1</v>
      </c>
      <c r="C25" s="120">
        <v>3</v>
      </c>
      <c r="D25" s="120">
        <v>2</v>
      </c>
      <c r="E25" s="30" t="s">
        <v>7</v>
      </c>
      <c r="F25" s="30" t="s">
        <v>11</v>
      </c>
      <c r="G25" s="104" t="s">
        <v>9</v>
      </c>
      <c r="H25" s="129">
        <v>3466.69</v>
      </c>
    </row>
    <row r="26" spans="1:8" ht="20.25" customHeight="1" x14ac:dyDescent="0.2">
      <c r="A26" s="120">
        <v>2</v>
      </c>
      <c r="B26" s="120">
        <v>1</v>
      </c>
      <c r="C26" s="120">
        <v>3</v>
      </c>
      <c r="D26" s="120">
        <v>3</v>
      </c>
      <c r="E26" s="30" t="s">
        <v>7</v>
      </c>
      <c r="F26" s="30" t="s">
        <v>11</v>
      </c>
      <c r="G26" s="104" t="s">
        <v>10</v>
      </c>
      <c r="H26" s="129">
        <v>2909.54</v>
      </c>
    </row>
    <row r="27" spans="1:8" ht="20.25" customHeight="1" x14ac:dyDescent="0.2">
      <c r="A27" s="120">
        <v>2</v>
      </c>
      <c r="B27" s="120">
        <v>1</v>
      </c>
      <c r="C27" s="120">
        <v>3</v>
      </c>
      <c r="D27" s="120">
        <v>4</v>
      </c>
      <c r="E27" s="30" t="s">
        <v>7</v>
      </c>
      <c r="F27" s="30" t="s">
        <v>12</v>
      </c>
      <c r="G27" s="104" t="s">
        <v>138</v>
      </c>
      <c r="H27" s="130" t="s">
        <v>51</v>
      </c>
    </row>
    <row r="28" spans="1:8" ht="20.25" customHeight="1" x14ac:dyDescent="0.2">
      <c r="A28" s="120">
        <v>2</v>
      </c>
      <c r="B28" s="120">
        <v>1</v>
      </c>
      <c r="C28" s="120">
        <v>3</v>
      </c>
      <c r="D28" s="120">
        <v>5</v>
      </c>
      <c r="E28" s="30" t="s">
        <v>7</v>
      </c>
      <c r="F28" s="30" t="s">
        <v>109</v>
      </c>
      <c r="G28" s="104" t="s">
        <v>138</v>
      </c>
      <c r="H28" s="130" t="s">
        <v>51</v>
      </c>
    </row>
    <row r="29" spans="1:8" ht="20.25" customHeight="1" x14ac:dyDescent="0.2">
      <c r="A29" s="120">
        <v>2</v>
      </c>
      <c r="B29" s="120">
        <v>1</v>
      </c>
      <c r="C29" s="120">
        <v>4</v>
      </c>
      <c r="D29" s="120">
        <v>1</v>
      </c>
      <c r="E29" s="30" t="s">
        <v>7</v>
      </c>
      <c r="F29" s="30" t="s">
        <v>13</v>
      </c>
      <c r="G29" s="104" t="s">
        <v>8</v>
      </c>
      <c r="H29" s="129">
        <v>5853.35</v>
      </c>
    </row>
    <row r="30" spans="1:8" ht="20.25" customHeight="1" x14ac:dyDescent="0.2">
      <c r="A30" s="120">
        <v>2</v>
      </c>
      <c r="B30" s="120">
        <v>1</v>
      </c>
      <c r="C30" s="120">
        <v>4</v>
      </c>
      <c r="D30" s="120">
        <v>2</v>
      </c>
      <c r="E30" s="30" t="s">
        <v>7</v>
      </c>
      <c r="F30" s="30" t="s">
        <v>13</v>
      </c>
      <c r="G30" s="104" t="s">
        <v>9</v>
      </c>
      <c r="H30" s="129">
        <v>4743.03</v>
      </c>
    </row>
    <row r="31" spans="1:8" ht="20.25" customHeight="1" x14ac:dyDescent="0.2">
      <c r="A31" s="120">
        <v>2</v>
      </c>
      <c r="B31" s="120">
        <v>1</v>
      </c>
      <c r="C31" s="120">
        <v>4</v>
      </c>
      <c r="D31" s="120">
        <v>3</v>
      </c>
      <c r="E31" s="30" t="s">
        <v>7</v>
      </c>
      <c r="F31" s="30" t="s">
        <v>13</v>
      </c>
      <c r="G31" s="104" t="s">
        <v>10</v>
      </c>
      <c r="H31" s="129">
        <v>4406.0200000000004</v>
      </c>
    </row>
    <row r="32" spans="1:8" ht="20.25" customHeight="1" x14ac:dyDescent="0.2">
      <c r="A32" s="120">
        <v>2</v>
      </c>
      <c r="B32" s="120">
        <v>1</v>
      </c>
      <c r="C32" s="120">
        <v>4</v>
      </c>
      <c r="D32" s="120">
        <v>4</v>
      </c>
      <c r="E32" s="30" t="s">
        <v>7</v>
      </c>
      <c r="F32" s="30" t="s">
        <v>14</v>
      </c>
      <c r="G32" s="104" t="s">
        <v>138</v>
      </c>
      <c r="H32" s="130" t="s">
        <v>51</v>
      </c>
    </row>
    <row r="33" spans="1:8" ht="20.25" customHeight="1" x14ac:dyDescent="0.2">
      <c r="A33" s="120">
        <v>2</v>
      </c>
      <c r="B33" s="120">
        <v>1</v>
      </c>
      <c r="C33" s="120">
        <v>4</v>
      </c>
      <c r="D33" s="120">
        <v>5</v>
      </c>
      <c r="E33" s="30" t="s">
        <v>7</v>
      </c>
      <c r="F33" s="30" t="s">
        <v>110</v>
      </c>
      <c r="G33" s="104" t="s">
        <v>138</v>
      </c>
      <c r="H33" s="130" t="s">
        <v>51</v>
      </c>
    </row>
    <row r="34" spans="1:8" ht="20.25" customHeight="1" x14ac:dyDescent="0.2">
      <c r="A34" s="120">
        <v>2</v>
      </c>
      <c r="B34" s="120">
        <v>1</v>
      </c>
      <c r="C34" s="120">
        <v>5</v>
      </c>
      <c r="D34" s="120">
        <v>1</v>
      </c>
      <c r="E34" s="30" t="s">
        <v>7</v>
      </c>
      <c r="F34" s="30" t="s">
        <v>15</v>
      </c>
      <c r="G34" s="104" t="s">
        <v>8</v>
      </c>
      <c r="H34" s="129">
        <v>8171.69</v>
      </c>
    </row>
    <row r="35" spans="1:8" ht="20.25" customHeight="1" x14ac:dyDescent="0.2">
      <c r="A35" s="120">
        <v>2</v>
      </c>
      <c r="B35" s="120">
        <v>1</v>
      </c>
      <c r="C35" s="120">
        <v>5</v>
      </c>
      <c r="D35" s="120">
        <v>2</v>
      </c>
      <c r="E35" s="30" t="s">
        <v>7</v>
      </c>
      <c r="F35" s="30" t="s">
        <v>15</v>
      </c>
      <c r="G35" s="104" t="s">
        <v>9</v>
      </c>
      <c r="H35" s="129">
        <v>7339.12</v>
      </c>
    </row>
    <row r="36" spans="1:8" ht="20.25" customHeight="1" x14ac:dyDescent="0.2">
      <c r="A36" s="120">
        <v>2</v>
      </c>
      <c r="B36" s="120">
        <v>1</v>
      </c>
      <c r="C36" s="120">
        <v>5</v>
      </c>
      <c r="D36" s="120">
        <v>3</v>
      </c>
      <c r="E36" s="30" t="s">
        <v>7</v>
      </c>
      <c r="F36" s="30" t="s">
        <v>15</v>
      </c>
      <c r="G36" s="104" t="s">
        <v>10</v>
      </c>
      <c r="H36" s="129">
        <v>6821.41</v>
      </c>
    </row>
    <row r="37" spans="1:8" ht="20.25" customHeight="1" x14ac:dyDescent="0.2">
      <c r="A37" s="120">
        <v>2</v>
      </c>
      <c r="B37" s="120">
        <v>1</v>
      </c>
      <c r="C37" s="120">
        <v>5</v>
      </c>
      <c r="D37" s="120">
        <v>4</v>
      </c>
      <c r="E37" s="30" t="s">
        <v>7</v>
      </c>
      <c r="F37" s="30" t="s">
        <v>16</v>
      </c>
      <c r="G37" s="104" t="s">
        <v>138</v>
      </c>
      <c r="H37" s="130" t="s">
        <v>51</v>
      </c>
    </row>
    <row r="38" spans="1:8" ht="20.25" customHeight="1" x14ac:dyDescent="0.2">
      <c r="A38" s="120">
        <v>2</v>
      </c>
      <c r="B38" s="120">
        <v>1</v>
      </c>
      <c r="C38" s="120">
        <v>5</v>
      </c>
      <c r="D38" s="120">
        <v>5</v>
      </c>
      <c r="E38" s="30" t="s">
        <v>7</v>
      </c>
      <c r="F38" s="30" t="s">
        <v>111</v>
      </c>
      <c r="G38" s="104" t="s">
        <v>138</v>
      </c>
      <c r="H38" s="130" t="s">
        <v>51</v>
      </c>
    </row>
    <row r="39" spans="1:8" ht="20.25" customHeight="1" x14ac:dyDescent="0.2">
      <c r="A39" s="196" t="s">
        <v>106</v>
      </c>
      <c r="B39" s="197"/>
      <c r="C39" s="197"/>
      <c r="D39" s="197"/>
      <c r="E39" s="197"/>
      <c r="F39" s="197"/>
      <c r="G39" s="197"/>
      <c r="H39" s="198"/>
    </row>
    <row r="40" spans="1:8" ht="20.25" customHeight="1" x14ac:dyDescent="0.2">
      <c r="A40" s="199" t="s">
        <v>152</v>
      </c>
      <c r="B40" s="200"/>
      <c r="C40" s="200"/>
      <c r="D40" s="200"/>
      <c r="E40" s="200"/>
      <c r="F40" s="200"/>
      <c r="G40" s="200"/>
      <c r="H40" s="201"/>
    </row>
    <row r="41" spans="1:8" ht="20.25" customHeight="1" x14ac:dyDescent="0.2">
      <c r="A41" s="216" t="s">
        <v>2</v>
      </c>
      <c r="B41" s="216" t="s">
        <v>3</v>
      </c>
      <c r="C41" s="216" t="s">
        <v>4</v>
      </c>
      <c r="D41" s="216" t="s">
        <v>5</v>
      </c>
      <c r="E41" s="122"/>
      <c r="F41" s="123"/>
      <c r="G41" s="123"/>
      <c r="H41" s="124"/>
    </row>
    <row r="42" spans="1:8" ht="20.25" customHeight="1" x14ac:dyDescent="0.2">
      <c r="A42" s="216"/>
      <c r="B42" s="216"/>
      <c r="C42" s="216"/>
      <c r="D42" s="216"/>
      <c r="E42" s="202" t="s">
        <v>67</v>
      </c>
      <c r="F42" s="203"/>
      <c r="G42" s="203"/>
      <c r="H42" s="204"/>
    </row>
    <row r="43" spans="1:8" ht="20.25" customHeight="1" x14ac:dyDescent="0.2">
      <c r="A43" s="216"/>
      <c r="B43" s="216"/>
      <c r="C43" s="216"/>
      <c r="D43" s="216"/>
      <c r="E43" s="202" t="s">
        <v>19</v>
      </c>
      <c r="F43" s="203"/>
      <c r="G43" s="203"/>
      <c r="H43" s="204"/>
    </row>
    <row r="44" spans="1:8" ht="20.25" customHeight="1" x14ac:dyDescent="0.2">
      <c r="A44" s="216"/>
      <c r="B44" s="216"/>
      <c r="C44" s="216"/>
      <c r="D44" s="216"/>
      <c r="E44" s="202"/>
      <c r="F44" s="203"/>
      <c r="G44" s="203"/>
      <c r="H44" s="204"/>
    </row>
    <row r="45" spans="1:8" ht="20.25" customHeight="1" x14ac:dyDescent="0.2">
      <c r="A45" s="216"/>
      <c r="B45" s="216"/>
      <c r="C45" s="216" t="s">
        <v>4</v>
      </c>
      <c r="D45" s="216" t="s">
        <v>5</v>
      </c>
      <c r="E45" s="125"/>
      <c r="F45" s="126"/>
      <c r="G45" s="126"/>
      <c r="H45" s="127"/>
    </row>
    <row r="46" spans="1:8" ht="20.25" customHeight="1" x14ac:dyDescent="0.2">
      <c r="A46" s="217" t="s">
        <v>6</v>
      </c>
      <c r="B46" s="161"/>
      <c r="C46" s="161"/>
      <c r="D46" s="161"/>
      <c r="E46" s="104" t="s">
        <v>3</v>
      </c>
      <c r="F46" s="104" t="s">
        <v>4</v>
      </c>
      <c r="G46" s="104" t="s">
        <v>5</v>
      </c>
      <c r="H46" s="120" t="s">
        <v>95</v>
      </c>
    </row>
    <row r="47" spans="1:8" ht="20.25" customHeight="1" x14ac:dyDescent="0.2">
      <c r="A47" s="120">
        <v>2</v>
      </c>
      <c r="B47" s="120">
        <v>2</v>
      </c>
      <c r="C47" s="120">
        <v>1</v>
      </c>
      <c r="D47" s="120">
        <v>1</v>
      </c>
      <c r="E47" s="30" t="s">
        <v>17</v>
      </c>
      <c r="F47" s="30" t="s">
        <v>59</v>
      </c>
      <c r="G47" s="104" t="s">
        <v>8</v>
      </c>
      <c r="H47" s="129">
        <v>2573.6799999999998</v>
      </c>
    </row>
    <row r="48" spans="1:8" ht="20.25" customHeight="1" x14ac:dyDescent="0.2">
      <c r="A48" s="120">
        <v>2</v>
      </c>
      <c r="B48" s="120">
        <v>2</v>
      </c>
      <c r="C48" s="120">
        <v>1</v>
      </c>
      <c r="D48" s="120">
        <v>2</v>
      </c>
      <c r="E48" s="30" t="s">
        <v>17</v>
      </c>
      <c r="F48" s="30" t="s">
        <v>59</v>
      </c>
      <c r="G48" s="104" t="s">
        <v>9</v>
      </c>
      <c r="H48" s="129">
        <v>2135.48</v>
      </c>
    </row>
    <row r="49" spans="1:8" ht="20.25" customHeight="1" x14ac:dyDescent="0.2">
      <c r="A49" s="120">
        <v>2</v>
      </c>
      <c r="B49" s="120">
        <v>2</v>
      </c>
      <c r="C49" s="120">
        <v>1</v>
      </c>
      <c r="D49" s="120">
        <v>3</v>
      </c>
      <c r="E49" s="30" t="s">
        <v>17</v>
      </c>
      <c r="F49" s="30" t="s">
        <v>59</v>
      </c>
      <c r="G49" s="104" t="s">
        <v>10</v>
      </c>
      <c r="H49" s="129">
        <v>1783.16</v>
      </c>
    </row>
    <row r="50" spans="1:8" ht="20.25" customHeight="1" x14ac:dyDescent="0.2">
      <c r="A50" s="120">
        <v>2</v>
      </c>
      <c r="B50" s="120">
        <v>2</v>
      </c>
      <c r="C50" s="120">
        <v>2</v>
      </c>
      <c r="D50" s="120">
        <v>1</v>
      </c>
      <c r="E50" s="30" t="s">
        <v>17</v>
      </c>
      <c r="F50" s="30" t="s">
        <v>18</v>
      </c>
      <c r="G50" s="104" t="s">
        <v>8</v>
      </c>
      <c r="H50" s="129">
        <v>3485.7</v>
      </c>
    </row>
    <row r="51" spans="1:8" ht="20.25" customHeight="1" x14ac:dyDescent="0.2">
      <c r="A51" s="120">
        <v>2</v>
      </c>
      <c r="B51" s="120">
        <v>2</v>
      </c>
      <c r="C51" s="120">
        <v>2</v>
      </c>
      <c r="D51" s="120">
        <v>2</v>
      </c>
      <c r="E51" s="30" t="s">
        <v>17</v>
      </c>
      <c r="F51" s="30" t="s">
        <v>18</v>
      </c>
      <c r="G51" s="104" t="s">
        <v>9</v>
      </c>
      <c r="H51" s="129">
        <v>2821.73</v>
      </c>
    </row>
    <row r="52" spans="1:8" ht="20.25" customHeight="1" x14ac:dyDescent="0.2">
      <c r="A52" s="120">
        <v>2</v>
      </c>
      <c r="B52" s="120">
        <v>2</v>
      </c>
      <c r="C52" s="120">
        <v>2</v>
      </c>
      <c r="D52" s="120">
        <v>3</v>
      </c>
      <c r="E52" s="30" t="s">
        <v>17</v>
      </c>
      <c r="F52" s="30" t="s">
        <v>18</v>
      </c>
      <c r="G52" s="104" t="s">
        <v>10</v>
      </c>
      <c r="H52" s="129">
        <v>2212.7800000000002</v>
      </c>
    </row>
    <row r="53" spans="1:8" ht="20.25" customHeight="1" x14ac:dyDescent="0.2">
      <c r="A53" s="120">
        <v>2</v>
      </c>
      <c r="B53" s="120">
        <v>2</v>
      </c>
      <c r="C53" s="120">
        <v>3</v>
      </c>
      <c r="D53" s="120">
        <v>1</v>
      </c>
      <c r="E53" s="30" t="s">
        <v>17</v>
      </c>
      <c r="F53" s="30" t="s">
        <v>13</v>
      </c>
      <c r="G53" s="104" t="s">
        <v>8</v>
      </c>
      <c r="H53" s="129">
        <v>5407.79</v>
      </c>
    </row>
    <row r="54" spans="1:8" ht="20.25" customHeight="1" x14ac:dyDescent="0.2">
      <c r="A54" s="120">
        <v>2</v>
      </c>
      <c r="B54" s="120">
        <v>2</v>
      </c>
      <c r="C54" s="120">
        <v>3</v>
      </c>
      <c r="D54" s="120">
        <v>2</v>
      </c>
      <c r="E54" s="30" t="s">
        <v>17</v>
      </c>
      <c r="F54" s="30" t="s">
        <v>13</v>
      </c>
      <c r="G54" s="104" t="s">
        <v>9</v>
      </c>
      <c r="H54" s="129">
        <v>4557.21</v>
      </c>
    </row>
    <row r="55" spans="1:8" ht="20.25" customHeight="1" x14ac:dyDescent="0.2">
      <c r="A55" s="120">
        <v>2</v>
      </c>
      <c r="B55" s="120">
        <v>2</v>
      </c>
      <c r="C55" s="120">
        <v>3</v>
      </c>
      <c r="D55" s="120">
        <v>3</v>
      </c>
      <c r="E55" s="30" t="s">
        <v>17</v>
      </c>
      <c r="F55" s="30" t="s">
        <v>13</v>
      </c>
      <c r="G55" s="104" t="s">
        <v>10</v>
      </c>
      <c r="H55" s="129">
        <v>4030.18</v>
      </c>
    </row>
    <row r="56" spans="1:8" ht="20.25" customHeight="1" x14ac:dyDescent="0.2">
      <c r="A56" s="120">
        <v>2</v>
      </c>
      <c r="B56" s="120">
        <v>2</v>
      </c>
      <c r="C56" s="120">
        <v>4</v>
      </c>
      <c r="D56" s="120">
        <v>1</v>
      </c>
      <c r="E56" s="30" t="s">
        <v>17</v>
      </c>
      <c r="F56" s="30" t="s">
        <v>15</v>
      </c>
      <c r="G56" s="104" t="s">
        <v>8</v>
      </c>
      <c r="H56" s="130" t="s">
        <v>51</v>
      </c>
    </row>
    <row r="57" spans="1:8" ht="20.25" customHeight="1" x14ac:dyDescent="0.2">
      <c r="A57" s="120">
        <v>2</v>
      </c>
      <c r="B57" s="120">
        <v>2</v>
      </c>
      <c r="C57" s="120">
        <v>4</v>
      </c>
      <c r="D57" s="120">
        <v>2</v>
      </c>
      <c r="E57" s="30" t="s">
        <v>17</v>
      </c>
      <c r="F57" s="30" t="s">
        <v>15</v>
      </c>
      <c r="G57" s="104" t="s">
        <v>9</v>
      </c>
      <c r="H57" s="130" t="s">
        <v>51</v>
      </c>
    </row>
    <row r="58" spans="1:8" ht="20.25" customHeight="1" x14ac:dyDescent="0.2">
      <c r="A58" s="120">
        <v>2</v>
      </c>
      <c r="B58" s="120">
        <v>2</v>
      </c>
      <c r="C58" s="120">
        <v>4</v>
      </c>
      <c r="D58" s="120">
        <v>3</v>
      </c>
      <c r="E58" s="30" t="s">
        <v>17</v>
      </c>
      <c r="F58" s="30" t="s">
        <v>15</v>
      </c>
      <c r="G58" s="104" t="s">
        <v>10</v>
      </c>
      <c r="H58" s="130" t="s">
        <v>51</v>
      </c>
    </row>
    <row r="59" spans="1:8" x14ac:dyDescent="0.2">
      <c r="A59" s="7"/>
      <c r="B59" s="7"/>
      <c r="C59" s="7"/>
      <c r="D59" s="7"/>
      <c r="E59" s="7"/>
      <c r="F59" s="7"/>
      <c r="G59" s="4"/>
      <c r="H59" s="11"/>
    </row>
    <row r="60" spans="1:8" x14ac:dyDescent="0.2">
      <c r="A60" s="4"/>
      <c r="B60" s="4"/>
      <c r="C60" s="4"/>
      <c r="D60" s="4"/>
      <c r="E60" s="12"/>
      <c r="F60" s="12"/>
      <c r="G60" s="13"/>
      <c r="H60" s="15"/>
    </row>
    <row r="61" spans="1:8" x14ac:dyDescent="0.2">
      <c r="A61" s="4"/>
      <c r="B61" s="4"/>
      <c r="C61" s="4"/>
      <c r="D61" s="4"/>
      <c r="E61" s="12"/>
      <c r="F61" s="12"/>
      <c r="G61" s="13"/>
      <c r="H61" s="15"/>
    </row>
    <row r="62" spans="1:8" x14ac:dyDescent="0.2">
      <c r="A62" s="4"/>
      <c r="B62" s="4"/>
      <c r="C62" s="4"/>
      <c r="D62" s="4"/>
      <c r="E62" s="12"/>
      <c r="F62" s="12"/>
      <c r="G62" s="13"/>
      <c r="H62" s="15"/>
    </row>
  </sheetData>
  <mergeCells count="23">
    <mergeCell ref="A46:D46"/>
    <mergeCell ref="A41:A45"/>
    <mergeCell ref="B41:B45"/>
    <mergeCell ref="C41:C45"/>
    <mergeCell ref="D41:D45"/>
    <mergeCell ref="A1:H1"/>
    <mergeCell ref="A2:H2"/>
    <mergeCell ref="A3:H3"/>
    <mergeCell ref="A13:H13"/>
    <mergeCell ref="A12:H12"/>
    <mergeCell ref="E9:H9"/>
    <mergeCell ref="A11:D11"/>
    <mergeCell ref="A6:A10"/>
    <mergeCell ref="B6:B10"/>
    <mergeCell ref="C6:C10"/>
    <mergeCell ref="D6:D10"/>
    <mergeCell ref="E7:H7"/>
    <mergeCell ref="E8:H8"/>
    <mergeCell ref="A39:H39"/>
    <mergeCell ref="A40:H40"/>
    <mergeCell ref="E42:H42"/>
    <mergeCell ref="E43:H43"/>
    <mergeCell ref="E44:H44"/>
  </mergeCells>
  <phoneticPr fontId="4" type="noConversion"/>
  <pageMargins left="1.1100000000000001" right="0.31" top="0.98425196850393704" bottom="0.98425196850393704" header="0" footer="0"/>
  <pageSetup orientation="portrait" verticalDpi="300" r:id="rId1"/>
  <headerFooter alignWithMargins="0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abSelected="1" view="pageLayout" topLeftCell="A35" zoomScaleSheetLayoutView="120" workbookViewId="0">
      <selection activeCell="G7" sqref="G7:G11"/>
    </sheetView>
  </sheetViews>
  <sheetFormatPr baseColWidth="10" defaultRowHeight="13.5" x14ac:dyDescent="0.2"/>
  <cols>
    <col min="1" max="6" width="11.7109375" style="21" customWidth="1"/>
    <col min="7" max="7" width="11.42578125" style="21" customWidth="1"/>
    <col min="8" max="8" width="14.42578125" style="21" customWidth="1"/>
    <col min="9" max="16384" width="11.42578125" style="21"/>
  </cols>
  <sheetData>
    <row r="2" spans="1:8" ht="24.95" customHeight="1" x14ac:dyDescent="0.2">
      <c r="A2" s="196" t="s">
        <v>106</v>
      </c>
      <c r="B2" s="197"/>
      <c r="C2" s="197"/>
      <c r="D2" s="197"/>
      <c r="E2" s="197"/>
      <c r="F2" s="197"/>
      <c r="G2" s="197"/>
      <c r="H2" s="198"/>
    </row>
    <row r="3" spans="1:8" ht="33.75" customHeight="1" x14ac:dyDescent="0.2">
      <c r="A3" s="199" t="s">
        <v>152</v>
      </c>
      <c r="B3" s="200"/>
      <c r="C3" s="200"/>
      <c r="D3" s="200"/>
      <c r="E3" s="200"/>
      <c r="F3" s="200"/>
      <c r="G3" s="200"/>
      <c r="H3" s="201"/>
    </row>
    <row r="4" spans="1:8" ht="23.25" hidden="1" customHeight="1" x14ac:dyDescent="0.2">
      <c r="A4" s="9"/>
      <c r="B4" s="7"/>
      <c r="C4" s="7"/>
      <c r="D4" s="7"/>
      <c r="E4" s="7"/>
      <c r="F4" s="7"/>
      <c r="G4" s="7"/>
      <c r="H4" s="8"/>
    </row>
    <row r="5" spans="1:8" ht="23.1" customHeight="1" x14ac:dyDescent="0.2">
      <c r="A5" s="229" t="s">
        <v>103</v>
      </c>
      <c r="B5" s="230"/>
      <c r="C5" s="230"/>
      <c r="D5" s="230"/>
      <c r="E5" s="230"/>
      <c r="F5" s="230"/>
      <c r="G5" s="230"/>
      <c r="H5" s="231"/>
    </row>
    <row r="6" spans="1:8" ht="21" hidden="1" customHeight="1" x14ac:dyDescent="0.2">
      <c r="A6" s="105"/>
      <c r="B6" s="110"/>
      <c r="C6" s="110"/>
      <c r="D6" s="110"/>
      <c r="E6" s="110"/>
      <c r="F6" s="110"/>
      <c r="G6" s="110"/>
      <c r="H6" s="111"/>
    </row>
    <row r="7" spans="1:8" ht="15.75" customHeight="1" x14ac:dyDescent="0.2">
      <c r="A7" s="223" t="s">
        <v>102</v>
      </c>
      <c r="B7" s="224"/>
      <c r="C7" s="224"/>
      <c r="D7" s="224"/>
      <c r="E7" s="224"/>
      <c r="F7" s="224"/>
      <c r="G7" s="224"/>
      <c r="H7" s="225"/>
    </row>
    <row r="8" spans="1:8" ht="15.75" customHeight="1" x14ac:dyDescent="0.2">
      <c r="A8" s="220" t="s">
        <v>21</v>
      </c>
      <c r="B8" s="221"/>
      <c r="C8" s="221"/>
      <c r="D8" s="221"/>
      <c r="E8" s="221"/>
      <c r="F8" s="221"/>
      <c r="G8" s="221"/>
      <c r="H8" s="222"/>
    </row>
    <row r="9" spans="1:8" ht="8.25" customHeight="1" x14ac:dyDescent="0.2">
      <c r="A9" s="168"/>
      <c r="B9" s="180"/>
      <c r="C9" s="180"/>
      <c r="D9" s="180"/>
      <c r="E9" s="180"/>
      <c r="F9" s="180"/>
      <c r="G9" s="180"/>
      <c r="H9" s="169"/>
    </row>
    <row r="10" spans="1:8" ht="18" customHeight="1" x14ac:dyDescent="0.2">
      <c r="A10" s="217" t="s">
        <v>22</v>
      </c>
      <c r="B10" s="217"/>
      <c r="C10" s="217"/>
      <c r="D10" s="217" t="s">
        <v>23</v>
      </c>
      <c r="E10" s="217"/>
      <c r="F10" s="217"/>
      <c r="G10" s="217" t="s">
        <v>20</v>
      </c>
      <c r="H10" s="217"/>
    </row>
    <row r="11" spans="1:8" ht="18" customHeight="1" x14ac:dyDescent="0.2">
      <c r="A11" s="219">
        <v>600.01</v>
      </c>
      <c r="B11" s="161"/>
      <c r="C11" s="161"/>
      <c r="D11" s="219">
        <v>1000</v>
      </c>
      <c r="E11" s="161"/>
      <c r="F11" s="161"/>
      <c r="G11" s="161">
        <v>0.6</v>
      </c>
      <c r="H11" s="161"/>
    </row>
    <row r="12" spans="1:8" ht="18" customHeight="1" x14ac:dyDescent="0.2">
      <c r="A12" s="219">
        <v>1000.01</v>
      </c>
      <c r="B12" s="161"/>
      <c r="C12" s="161"/>
      <c r="D12" s="219">
        <v>1500</v>
      </c>
      <c r="E12" s="161"/>
      <c r="F12" s="161"/>
      <c r="G12" s="161">
        <v>0.4</v>
      </c>
      <c r="H12" s="161"/>
    </row>
    <row r="13" spans="1:8" ht="18" customHeight="1" x14ac:dyDescent="0.2">
      <c r="A13" s="218">
        <v>1500.01</v>
      </c>
      <c r="B13" s="218"/>
      <c r="C13" s="218"/>
      <c r="D13" s="219">
        <v>2000</v>
      </c>
      <c r="E13" s="161"/>
      <c r="F13" s="161"/>
      <c r="G13" s="161">
        <v>0.3</v>
      </c>
      <c r="H13" s="161"/>
    </row>
    <row r="14" spans="1:8" ht="18" customHeight="1" x14ac:dyDescent="0.2">
      <c r="A14" s="218">
        <v>2000.01</v>
      </c>
      <c r="B14" s="218"/>
      <c r="C14" s="218"/>
      <c r="D14" s="219">
        <v>3000</v>
      </c>
      <c r="E14" s="161"/>
      <c r="F14" s="161"/>
      <c r="G14" s="161">
        <v>0.2</v>
      </c>
      <c r="H14" s="161"/>
    </row>
    <row r="15" spans="1:8" ht="18" customHeight="1" x14ac:dyDescent="0.2">
      <c r="A15" s="218">
        <v>3000.01</v>
      </c>
      <c r="B15" s="218"/>
      <c r="C15" s="218"/>
      <c r="D15" s="218">
        <v>5000</v>
      </c>
      <c r="E15" s="218"/>
      <c r="F15" s="218"/>
      <c r="G15" s="161">
        <v>0.1</v>
      </c>
      <c r="H15" s="161"/>
    </row>
    <row r="16" spans="1:8" ht="18" customHeight="1" x14ac:dyDescent="0.2">
      <c r="A16" s="218">
        <v>5000.01</v>
      </c>
      <c r="B16" s="218"/>
      <c r="C16" s="218"/>
      <c r="D16" s="218" t="s">
        <v>112</v>
      </c>
      <c r="E16" s="218"/>
      <c r="F16" s="218"/>
      <c r="G16" s="161">
        <v>0.05</v>
      </c>
      <c r="H16" s="161"/>
    </row>
    <row r="17" spans="1:8" ht="9" customHeight="1" x14ac:dyDescent="0.2">
      <c r="A17" s="131"/>
      <c r="B17" s="132"/>
      <c r="C17" s="132"/>
      <c r="D17" s="132"/>
      <c r="E17" s="132"/>
      <c r="F17" s="132"/>
      <c r="G17" s="108"/>
      <c r="H17" s="109"/>
    </row>
    <row r="18" spans="1:8" x14ac:dyDescent="0.2">
      <c r="A18" s="223" t="s">
        <v>102</v>
      </c>
      <c r="B18" s="224"/>
      <c r="C18" s="224"/>
      <c r="D18" s="224"/>
      <c r="E18" s="224"/>
      <c r="F18" s="224"/>
      <c r="G18" s="224"/>
      <c r="H18" s="225"/>
    </row>
    <row r="19" spans="1:8" x14ac:dyDescent="0.2">
      <c r="A19" s="226" t="s">
        <v>147</v>
      </c>
      <c r="B19" s="227"/>
      <c r="C19" s="227"/>
      <c r="D19" s="227"/>
      <c r="E19" s="227"/>
      <c r="F19" s="227"/>
      <c r="G19" s="227"/>
      <c r="H19" s="228"/>
    </row>
    <row r="20" spans="1:8" x14ac:dyDescent="0.2">
      <c r="A20" s="220" t="s">
        <v>24</v>
      </c>
      <c r="B20" s="221"/>
      <c r="C20" s="221"/>
      <c r="D20" s="221"/>
      <c r="E20" s="221"/>
      <c r="F20" s="221"/>
      <c r="G20" s="221"/>
      <c r="H20" s="222"/>
    </row>
    <row r="21" spans="1:8" ht="6.75" customHeight="1" x14ac:dyDescent="0.2">
      <c r="A21" s="112"/>
      <c r="B21" s="113"/>
      <c r="C21" s="113"/>
      <c r="D21" s="113"/>
      <c r="E21" s="113"/>
      <c r="F21" s="113"/>
      <c r="G21" s="113"/>
      <c r="H21" s="114"/>
    </row>
    <row r="22" spans="1:8" ht="18.75" customHeight="1" x14ac:dyDescent="0.2">
      <c r="A22" s="217" t="s">
        <v>22</v>
      </c>
      <c r="B22" s="217"/>
      <c r="C22" s="217"/>
      <c r="D22" s="217" t="s">
        <v>23</v>
      </c>
      <c r="E22" s="217"/>
      <c r="F22" s="217"/>
      <c r="G22" s="217" t="s">
        <v>20</v>
      </c>
      <c r="H22" s="217"/>
    </row>
    <row r="23" spans="1:8" ht="17.25" customHeight="1" x14ac:dyDescent="0.2">
      <c r="A23" s="219">
        <v>600.01</v>
      </c>
      <c r="B23" s="161"/>
      <c r="C23" s="161"/>
      <c r="D23" s="219">
        <v>1000</v>
      </c>
      <c r="E23" s="161"/>
      <c r="F23" s="161"/>
      <c r="G23" s="161">
        <v>0.4</v>
      </c>
      <c r="H23" s="161"/>
    </row>
    <row r="24" spans="1:8" ht="17.25" customHeight="1" x14ac:dyDescent="0.2">
      <c r="A24" s="219">
        <v>1000.01</v>
      </c>
      <c r="B24" s="161"/>
      <c r="C24" s="161"/>
      <c r="D24" s="219">
        <v>1500</v>
      </c>
      <c r="E24" s="161"/>
      <c r="F24" s="161"/>
      <c r="G24" s="161">
        <v>0.3</v>
      </c>
      <c r="H24" s="161"/>
    </row>
    <row r="25" spans="1:8" ht="17.25" customHeight="1" x14ac:dyDescent="0.2">
      <c r="A25" s="218">
        <v>1500.01</v>
      </c>
      <c r="B25" s="218"/>
      <c r="C25" s="218"/>
      <c r="D25" s="219">
        <v>2000</v>
      </c>
      <c r="E25" s="161"/>
      <c r="F25" s="161"/>
      <c r="G25" s="161">
        <v>0.1</v>
      </c>
      <c r="H25" s="161"/>
    </row>
    <row r="26" spans="1:8" ht="17.25" customHeight="1" x14ac:dyDescent="0.2">
      <c r="A26" s="218">
        <v>2000.01</v>
      </c>
      <c r="B26" s="218"/>
      <c r="C26" s="218"/>
      <c r="D26" s="219">
        <v>3000</v>
      </c>
      <c r="E26" s="161"/>
      <c r="F26" s="161"/>
      <c r="G26" s="161">
        <v>0.08</v>
      </c>
      <c r="H26" s="161"/>
    </row>
    <row r="27" spans="1:8" ht="17.25" customHeight="1" x14ac:dyDescent="0.2">
      <c r="A27" s="218">
        <v>3000.01</v>
      </c>
      <c r="B27" s="218"/>
      <c r="C27" s="218"/>
      <c r="D27" s="218">
        <v>5000</v>
      </c>
      <c r="E27" s="218"/>
      <c r="F27" s="218"/>
      <c r="G27" s="161">
        <v>0.06</v>
      </c>
      <c r="H27" s="161"/>
    </row>
    <row r="28" spans="1:8" ht="17.25" customHeight="1" x14ac:dyDescent="0.2">
      <c r="A28" s="218">
        <v>5000.01</v>
      </c>
      <c r="B28" s="218"/>
      <c r="C28" s="218"/>
      <c r="D28" s="218" t="s">
        <v>112</v>
      </c>
      <c r="E28" s="218"/>
      <c r="F28" s="218"/>
      <c r="G28" s="161">
        <v>0.05</v>
      </c>
      <c r="H28" s="161"/>
    </row>
    <row r="29" spans="1:8" ht="5.25" customHeight="1" x14ac:dyDescent="0.2">
      <c r="A29" s="107"/>
      <c r="B29" s="108"/>
      <c r="C29" s="108"/>
      <c r="D29" s="108"/>
      <c r="E29" s="108"/>
      <c r="F29" s="108"/>
      <c r="G29" s="108"/>
      <c r="H29" s="109"/>
    </row>
    <row r="30" spans="1:8" x14ac:dyDescent="0.2">
      <c r="A30" s="223" t="s">
        <v>102</v>
      </c>
      <c r="B30" s="224"/>
      <c r="C30" s="224"/>
      <c r="D30" s="224"/>
      <c r="E30" s="224"/>
      <c r="F30" s="224"/>
      <c r="G30" s="224"/>
      <c r="H30" s="225"/>
    </row>
    <row r="31" spans="1:8" x14ac:dyDescent="0.2">
      <c r="A31" s="220" t="s">
        <v>96</v>
      </c>
      <c r="B31" s="221"/>
      <c r="C31" s="221"/>
      <c r="D31" s="221"/>
      <c r="E31" s="221"/>
      <c r="F31" s="221"/>
      <c r="G31" s="221"/>
      <c r="H31" s="222"/>
    </row>
    <row r="32" spans="1:8" ht="6.75" customHeight="1" x14ac:dyDescent="0.2">
      <c r="A32" s="112"/>
      <c r="B32" s="113"/>
      <c r="C32" s="113"/>
      <c r="D32" s="113"/>
      <c r="E32" s="113"/>
      <c r="F32" s="113"/>
      <c r="G32" s="113"/>
      <c r="H32" s="114"/>
    </row>
    <row r="33" spans="1:8" ht="21.75" customHeight="1" x14ac:dyDescent="0.2">
      <c r="A33" s="217" t="s">
        <v>22</v>
      </c>
      <c r="B33" s="217"/>
      <c r="C33" s="217"/>
      <c r="D33" s="217" t="s">
        <v>23</v>
      </c>
      <c r="E33" s="217"/>
      <c r="F33" s="217"/>
      <c r="G33" s="217" t="s">
        <v>20</v>
      </c>
      <c r="H33" s="217"/>
    </row>
    <row r="34" spans="1:8" ht="18" customHeight="1" x14ac:dyDescent="0.2">
      <c r="A34" s="219">
        <v>1000.01</v>
      </c>
      <c r="B34" s="161"/>
      <c r="C34" s="161"/>
      <c r="D34" s="219">
        <v>1500</v>
      </c>
      <c r="E34" s="161"/>
      <c r="F34" s="161"/>
      <c r="G34" s="161">
        <v>0.3</v>
      </c>
      <c r="H34" s="161"/>
    </row>
    <row r="35" spans="1:8" ht="18" customHeight="1" x14ac:dyDescent="0.2">
      <c r="A35" s="219">
        <v>1500.01</v>
      </c>
      <c r="B35" s="161"/>
      <c r="C35" s="161"/>
      <c r="D35" s="219">
        <v>2000</v>
      </c>
      <c r="E35" s="161"/>
      <c r="F35" s="161"/>
      <c r="G35" s="161">
        <v>0.2</v>
      </c>
      <c r="H35" s="161"/>
    </row>
    <row r="36" spans="1:8" ht="18" customHeight="1" x14ac:dyDescent="0.2">
      <c r="A36" s="218">
        <v>2000.01</v>
      </c>
      <c r="B36" s="218"/>
      <c r="C36" s="218"/>
      <c r="D36" s="219">
        <v>3000</v>
      </c>
      <c r="E36" s="161"/>
      <c r="F36" s="161"/>
      <c r="G36" s="161">
        <v>0.1</v>
      </c>
      <c r="H36" s="161"/>
    </row>
    <row r="37" spans="1:8" ht="18" customHeight="1" x14ac:dyDescent="0.2">
      <c r="A37" s="218">
        <v>3000.01</v>
      </c>
      <c r="B37" s="218"/>
      <c r="C37" s="218"/>
      <c r="D37" s="219">
        <v>5000</v>
      </c>
      <c r="E37" s="161"/>
      <c r="F37" s="161"/>
      <c r="G37" s="161">
        <v>0.08</v>
      </c>
      <c r="H37" s="161"/>
    </row>
    <row r="38" spans="1:8" ht="18" customHeight="1" x14ac:dyDescent="0.2">
      <c r="A38" s="218">
        <v>5000.01</v>
      </c>
      <c r="B38" s="218"/>
      <c r="C38" s="218"/>
      <c r="D38" s="218">
        <v>10000</v>
      </c>
      <c r="E38" s="218"/>
      <c r="F38" s="218"/>
      <c r="G38" s="161">
        <v>0.06</v>
      </c>
      <c r="H38" s="161"/>
    </row>
    <row r="39" spans="1:8" ht="18" customHeight="1" x14ac:dyDescent="0.2">
      <c r="A39" s="218">
        <v>10000.01</v>
      </c>
      <c r="B39" s="218"/>
      <c r="C39" s="218"/>
      <c r="D39" s="218" t="s">
        <v>112</v>
      </c>
      <c r="E39" s="218"/>
      <c r="F39" s="218"/>
      <c r="G39" s="161">
        <v>0.05</v>
      </c>
      <c r="H39" s="161"/>
    </row>
    <row r="40" spans="1:8" ht="1.5" customHeight="1" x14ac:dyDescent="0.2">
      <c r="A40" s="9"/>
      <c r="B40" s="7"/>
      <c r="C40" s="7"/>
      <c r="D40" s="7"/>
      <c r="E40" s="7"/>
      <c r="F40" s="7"/>
      <c r="G40" s="7"/>
      <c r="H40" s="8"/>
    </row>
    <row r="41" spans="1:8" ht="26.25" customHeight="1" x14ac:dyDescent="0.2">
      <c r="A41" s="232" t="s">
        <v>25</v>
      </c>
      <c r="B41" s="233"/>
      <c r="C41" s="233"/>
      <c r="D41" s="233"/>
      <c r="E41" s="233"/>
      <c r="F41" s="233"/>
      <c r="G41" s="233"/>
      <c r="H41" s="234"/>
    </row>
    <row r="42" spans="1:8" s="22" customFormat="1" ht="30.75" customHeight="1" x14ac:dyDescent="0.2">
      <c r="A42" s="235" t="s">
        <v>97</v>
      </c>
      <c r="B42" s="235"/>
      <c r="C42" s="235"/>
      <c r="D42" s="118" t="s">
        <v>26</v>
      </c>
      <c r="E42" s="235" t="s">
        <v>27</v>
      </c>
      <c r="F42" s="235"/>
      <c r="G42" s="118" t="s">
        <v>28</v>
      </c>
      <c r="H42" s="118" t="s">
        <v>29</v>
      </c>
    </row>
    <row r="43" spans="1:8" ht="18" customHeight="1" x14ac:dyDescent="0.2">
      <c r="A43" s="161" t="s">
        <v>30</v>
      </c>
      <c r="B43" s="161"/>
      <c r="C43" s="161"/>
      <c r="D43" s="115" t="s">
        <v>31</v>
      </c>
      <c r="E43" s="161" t="s">
        <v>138</v>
      </c>
      <c r="F43" s="161"/>
      <c r="G43" s="115" t="s">
        <v>138</v>
      </c>
      <c r="H43" s="115" t="s">
        <v>51</v>
      </c>
    </row>
    <row r="44" spans="1:8" ht="18" customHeight="1" x14ac:dyDescent="0.2">
      <c r="A44" s="161" t="s">
        <v>30</v>
      </c>
      <c r="B44" s="161"/>
      <c r="C44" s="161"/>
      <c r="D44" s="115" t="s">
        <v>32</v>
      </c>
      <c r="E44" s="161" t="s">
        <v>138</v>
      </c>
      <c r="F44" s="161"/>
      <c r="G44" s="115" t="s">
        <v>138</v>
      </c>
      <c r="H44" s="115" t="s">
        <v>51</v>
      </c>
    </row>
    <row r="45" spans="1:8" ht="18" customHeight="1" x14ac:dyDescent="0.2">
      <c r="A45" s="161" t="s">
        <v>30</v>
      </c>
      <c r="B45" s="161"/>
      <c r="C45" s="161"/>
      <c r="D45" s="115" t="s">
        <v>33</v>
      </c>
      <c r="E45" s="161" t="s">
        <v>138</v>
      </c>
      <c r="F45" s="161"/>
      <c r="G45" s="115" t="s">
        <v>138</v>
      </c>
      <c r="H45" s="115" t="s">
        <v>51</v>
      </c>
    </row>
    <row r="46" spans="1:8" ht="18" customHeight="1" x14ac:dyDescent="0.2">
      <c r="A46" s="161" t="s">
        <v>30</v>
      </c>
      <c r="B46" s="161"/>
      <c r="C46" s="161"/>
      <c r="D46" s="115" t="s">
        <v>34</v>
      </c>
      <c r="E46" s="161" t="s">
        <v>138</v>
      </c>
      <c r="F46" s="161"/>
      <c r="G46" s="115" t="s">
        <v>138</v>
      </c>
      <c r="H46" s="115" t="s">
        <v>51</v>
      </c>
    </row>
    <row r="47" spans="1:8" ht="18" customHeight="1" x14ac:dyDescent="0.2">
      <c r="A47" s="161" t="s">
        <v>30</v>
      </c>
      <c r="B47" s="161"/>
      <c r="C47" s="161"/>
      <c r="D47" s="115" t="s">
        <v>35</v>
      </c>
      <c r="E47" s="161" t="s">
        <v>138</v>
      </c>
      <c r="F47" s="161"/>
      <c r="G47" s="115" t="s">
        <v>138</v>
      </c>
      <c r="H47" s="115" t="s">
        <v>51</v>
      </c>
    </row>
    <row r="48" spans="1:8" ht="18" customHeight="1" x14ac:dyDescent="0.2">
      <c r="A48" s="161" t="s">
        <v>30</v>
      </c>
      <c r="B48" s="161"/>
      <c r="C48" s="161"/>
      <c r="D48" s="115" t="s">
        <v>36</v>
      </c>
      <c r="E48" s="161" t="s">
        <v>138</v>
      </c>
      <c r="F48" s="161"/>
      <c r="G48" s="115" t="s">
        <v>138</v>
      </c>
      <c r="H48" s="115" t="s">
        <v>51</v>
      </c>
    </row>
  </sheetData>
  <mergeCells count="89">
    <mergeCell ref="E46:F46"/>
    <mergeCell ref="E47:F47"/>
    <mergeCell ref="A46:C46"/>
    <mergeCell ref="A47:C47"/>
    <mergeCell ref="A48:C48"/>
    <mergeCell ref="E48:F48"/>
    <mergeCell ref="A41:H41"/>
    <mergeCell ref="A42:C42"/>
    <mergeCell ref="E42:F42"/>
    <mergeCell ref="A43:C43"/>
    <mergeCell ref="E43:F43"/>
    <mergeCell ref="A44:C44"/>
    <mergeCell ref="A45:C45"/>
    <mergeCell ref="E44:F44"/>
    <mergeCell ref="E45:F45"/>
    <mergeCell ref="A2:H2"/>
    <mergeCell ref="A3:H3"/>
    <mergeCell ref="A5:H5"/>
    <mergeCell ref="A15:C15"/>
    <mergeCell ref="D15:F15"/>
    <mergeCell ref="G15:H15"/>
    <mergeCell ref="A13:C13"/>
    <mergeCell ref="D13:F13"/>
    <mergeCell ref="G13:H13"/>
    <mergeCell ref="A14:C14"/>
    <mergeCell ref="D14:F14"/>
    <mergeCell ref="G14:H14"/>
    <mergeCell ref="A11:C11"/>
    <mergeCell ref="D11:F11"/>
    <mergeCell ref="G11:H11"/>
    <mergeCell ref="A12:C12"/>
    <mergeCell ref="D12:F12"/>
    <mergeCell ref="G12:H12"/>
    <mergeCell ref="A7:H7"/>
    <mergeCell ref="A8:H8"/>
    <mergeCell ref="A9:H9"/>
    <mergeCell ref="A10:C10"/>
    <mergeCell ref="D10:F10"/>
    <mergeCell ref="G10:H10"/>
    <mergeCell ref="A16:C16"/>
    <mergeCell ref="D16:F16"/>
    <mergeCell ref="G16:H16"/>
    <mergeCell ref="A22:C22"/>
    <mergeCell ref="D22:F22"/>
    <mergeCell ref="G22:H22"/>
    <mergeCell ref="A18:H18"/>
    <mergeCell ref="A19:H19"/>
    <mergeCell ref="A20:H20"/>
    <mergeCell ref="A23:C23"/>
    <mergeCell ref="D23:F23"/>
    <mergeCell ref="G23:H23"/>
    <mergeCell ref="A24:C24"/>
    <mergeCell ref="D24:F24"/>
    <mergeCell ref="G24:H24"/>
    <mergeCell ref="G28:H28"/>
    <mergeCell ref="A30:H30"/>
    <mergeCell ref="A25:C25"/>
    <mergeCell ref="D25:F25"/>
    <mergeCell ref="G25:H25"/>
    <mergeCell ref="A26:C26"/>
    <mergeCell ref="D26:F26"/>
    <mergeCell ref="G26:H26"/>
    <mergeCell ref="A27:C27"/>
    <mergeCell ref="D27:F27"/>
    <mergeCell ref="G27:H27"/>
    <mergeCell ref="A28:C28"/>
    <mergeCell ref="D28:F28"/>
    <mergeCell ref="A36:C36"/>
    <mergeCell ref="D36:F36"/>
    <mergeCell ref="G36:H36"/>
    <mergeCell ref="G37:H37"/>
    <mergeCell ref="A38:C38"/>
    <mergeCell ref="A31:H31"/>
    <mergeCell ref="A33:C33"/>
    <mergeCell ref="D33:F33"/>
    <mergeCell ref="G33:H33"/>
    <mergeCell ref="A35:C35"/>
    <mergeCell ref="D35:F35"/>
    <mergeCell ref="G35:H35"/>
    <mergeCell ref="A34:C34"/>
    <mergeCell ref="D34:F34"/>
    <mergeCell ref="G34:H34"/>
    <mergeCell ref="A39:C39"/>
    <mergeCell ref="D39:F39"/>
    <mergeCell ref="G39:H39"/>
    <mergeCell ref="A37:C37"/>
    <mergeCell ref="D37:F37"/>
    <mergeCell ref="D38:F38"/>
    <mergeCell ref="G38:H38"/>
  </mergeCells>
  <phoneticPr fontId="4" type="noConversion"/>
  <printOptions horizontalCentered="1"/>
  <pageMargins left="0.19685039370078741" right="0.19685039370078741" top="0.19685039370078741" bottom="0.19685039370078741" header="0" footer="0"/>
  <pageSetup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view="pageLayout" topLeftCell="A31" zoomScaleSheetLayoutView="100" workbookViewId="0">
      <selection activeCell="G7" sqref="G7:G11"/>
    </sheetView>
  </sheetViews>
  <sheetFormatPr baseColWidth="10" defaultRowHeight="12.75" x14ac:dyDescent="0.2"/>
  <cols>
    <col min="1" max="4" width="3.85546875" style="26" customWidth="1"/>
    <col min="5" max="5" width="22.5703125" style="26" customWidth="1"/>
    <col min="6" max="6" width="15.5703125" style="26" customWidth="1"/>
    <col min="7" max="7" width="11.140625" style="26" customWidth="1"/>
    <col min="8" max="8" width="12" style="36" bestFit="1" customWidth="1"/>
    <col min="9" max="9" width="10.5703125" style="26" customWidth="1"/>
    <col min="10" max="10" width="15.42578125" style="99" customWidth="1"/>
    <col min="11" max="16384" width="11.42578125" style="26"/>
  </cols>
  <sheetData>
    <row r="1" spans="1:10" ht="18" customHeight="1" x14ac:dyDescent="0.2">
      <c r="A1" s="196" t="s">
        <v>106</v>
      </c>
      <c r="B1" s="197"/>
      <c r="C1" s="197"/>
      <c r="D1" s="197"/>
      <c r="E1" s="197"/>
      <c r="F1" s="197"/>
      <c r="G1" s="197"/>
      <c r="H1" s="197"/>
      <c r="I1" s="197"/>
      <c r="J1" s="198"/>
    </row>
    <row r="2" spans="1:10" ht="12.75" customHeight="1" x14ac:dyDescent="0.2">
      <c r="A2" s="199" t="s">
        <v>152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ht="6.75" hidden="1" customHeight="1" thickBot="1" x14ac:dyDescent="0.25">
      <c r="A3" s="248"/>
      <c r="B3" s="249"/>
      <c r="C3" s="249"/>
      <c r="D3" s="249"/>
      <c r="E3" s="249"/>
      <c r="F3" s="249"/>
      <c r="G3" s="249"/>
      <c r="H3" s="249"/>
      <c r="I3" s="249"/>
      <c r="J3" s="250"/>
    </row>
    <row r="4" spans="1:10" ht="24" customHeight="1" x14ac:dyDescent="0.2">
      <c r="A4" s="216" t="s">
        <v>61</v>
      </c>
      <c r="B4" s="216" t="s">
        <v>40</v>
      </c>
      <c r="C4" s="216" t="s">
        <v>38</v>
      </c>
      <c r="D4" s="216" t="s">
        <v>2</v>
      </c>
      <c r="E4" s="251"/>
      <c r="F4" s="252"/>
      <c r="G4" s="252"/>
      <c r="H4" s="252"/>
      <c r="I4" s="252"/>
      <c r="J4" s="253"/>
    </row>
    <row r="5" spans="1:10" ht="12.75" customHeight="1" x14ac:dyDescent="0.2">
      <c r="A5" s="216"/>
      <c r="B5" s="216"/>
      <c r="C5" s="216"/>
      <c r="D5" s="216"/>
      <c r="E5" s="247" t="s">
        <v>68</v>
      </c>
      <c r="F5" s="247"/>
      <c r="G5" s="247"/>
      <c r="H5" s="247"/>
      <c r="I5" s="247"/>
      <c r="J5" s="247"/>
    </row>
    <row r="6" spans="1:10" x14ac:dyDescent="0.2">
      <c r="A6" s="216"/>
      <c r="B6" s="216"/>
      <c r="C6" s="216"/>
      <c r="D6" s="216"/>
      <c r="E6" s="247" t="s">
        <v>70</v>
      </c>
      <c r="F6" s="247"/>
      <c r="G6" s="247"/>
      <c r="H6" s="247"/>
      <c r="I6" s="247"/>
      <c r="J6" s="247"/>
    </row>
    <row r="7" spans="1:10" x14ac:dyDescent="0.2">
      <c r="A7" s="216"/>
      <c r="B7" s="216"/>
      <c r="C7" s="216"/>
      <c r="D7" s="216"/>
      <c r="E7" s="247"/>
      <c r="F7" s="247"/>
      <c r="G7" s="247"/>
      <c r="H7" s="247"/>
      <c r="I7" s="247"/>
      <c r="J7" s="247"/>
    </row>
    <row r="8" spans="1:10" ht="24" customHeight="1" x14ac:dyDescent="0.2">
      <c r="A8" s="216"/>
      <c r="B8" s="216"/>
      <c r="C8" s="216" t="s">
        <v>4</v>
      </c>
      <c r="D8" s="216" t="s">
        <v>5</v>
      </c>
      <c r="E8" s="254"/>
      <c r="F8" s="255"/>
      <c r="G8" s="255"/>
      <c r="H8" s="255"/>
      <c r="I8" s="255"/>
      <c r="J8" s="256"/>
    </row>
    <row r="9" spans="1:10" s="27" customFormat="1" ht="32.25" customHeight="1" x14ac:dyDescent="0.2">
      <c r="A9" s="235" t="s">
        <v>6</v>
      </c>
      <c r="B9" s="235"/>
      <c r="C9" s="235"/>
      <c r="D9" s="235"/>
      <c r="E9" s="29" t="s">
        <v>61</v>
      </c>
      <c r="F9" s="29" t="s">
        <v>37</v>
      </c>
      <c r="G9" s="29" t="s">
        <v>38</v>
      </c>
      <c r="H9" s="32" t="s">
        <v>52</v>
      </c>
      <c r="I9" s="29" t="s">
        <v>44</v>
      </c>
      <c r="J9" s="118" t="s">
        <v>98</v>
      </c>
    </row>
    <row r="10" spans="1:10" ht="21.75" customHeight="1" x14ac:dyDescent="0.2">
      <c r="A10" s="115">
        <v>1</v>
      </c>
      <c r="B10" s="115">
        <v>0</v>
      </c>
      <c r="C10" s="115">
        <v>1</v>
      </c>
      <c r="D10" s="115">
        <v>1</v>
      </c>
      <c r="E10" s="115" t="s">
        <v>41</v>
      </c>
      <c r="F10" s="115" t="s">
        <v>48</v>
      </c>
      <c r="G10" s="115">
        <v>1</v>
      </c>
      <c r="H10" s="100">
        <v>47522</v>
      </c>
      <c r="I10" s="115">
        <v>0.65</v>
      </c>
      <c r="J10" s="133">
        <f t="shared" ref="J10:J18" si="0">I10*H10</f>
        <v>30889.3</v>
      </c>
    </row>
    <row r="11" spans="1:10" ht="21.75" customHeight="1" x14ac:dyDescent="0.2">
      <c r="A11" s="115">
        <v>1</v>
      </c>
      <c r="B11" s="115">
        <v>0</v>
      </c>
      <c r="C11" s="115">
        <v>2</v>
      </c>
      <c r="D11" s="115">
        <v>1</v>
      </c>
      <c r="E11" s="115" t="s">
        <v>41</v>
      </c>
      <c r="F11" s="115" t="s">
        <v>48</v>
      </c>
      <c r="G11" s="30">
        <v>2</v>
      </c>
      <c r="H11" s="100">
        <v>35673</v>
      </c>
      <c r="I11" s="115">
        <v>0.65</v>
      </c>
      <c r="J11" s="133">
        <f t="shared" si="0"/>
        <v>23187.45</v>
      </c>
    </row>
    <row r="12" spans="1:10" ht="21" customHeight="1" x14ac:dyDescent="0.2">
      <c r="A12" s="115">
        <v>1</v>
      </c>
      <c r="B12" s="115">
        <v>0</v>
      </c>
      <c r="C12" s="115">
        <v>3</v>
      </c>
      <c r="D12" s="115">
        <v>1</v>
      </c>
      <c r="E12" s="115" t="s">
        <v>41</v>
      </c>
      <c r="F12" s="115" t="s">
        <v>48</v>
      </c>
      <c r="G12" s="30">
        <v>3</v>
      </c>
      <c r="H12" s="100">
        <v>17958</v>
      </c>
      <c r="I12" s="115">
        <v>0.65</v>
      </c>
      <c r="J12" s="133">
        <f t="shared" si="0"/>
        <v>11672.7</v>
      </c>
    </row>
    <row r="13" spans="1:10" ht="21" customHeight="1" x14ac:dyDescent="0.2">
      <c r="A13" s="115">
        <v>1</v>
      </c>
      <c r="B13" s="115">
        <v>0</v>
      </c>
      <c r="C13" s="115">
        <v>4</v>
      </c>
      <c r="D13" s="115">
        <v>1</v>
      </c>
      <c r="E13" s="115" t="s">
        <v>41</v>
      </c>
      <c r="F13" s="115" t="s">
        <v>48</v>
      </c>
      <c r="G13" s="30">
        <v>4</v>
      </c>
      <c r="H13" s="100">
        <v>8234</v>
      </c>
      <c r="I13" s="115">
        <v>0.65</v>
      </c>
      <c r="J13" s="133">
        <f t="shared" si="0"/>
        <v>5352.1</v>
      </c>
    </row>
    <row r="14" spans="1:10" ht="5.25" customHeight="1" x14ac:dyDescent="0.2">
      <c r="A14" s="257"/>
      <c r="B14" s="245"/>
      <c r="C14" s="245"/>
      <c r="D14" s="245"/>
      <c r="E14" s="245"/>
      <c r="F14" s="245"/>
      <c r="G14" s="245"/>
      <c r="H14" s="245"/>
      <c r="I14" s="245"/>
      <c r="J14" s="258"/>
    </row>
    <row r="15" spans="1:10" ht="22.5" customHeight="1" x14ac:dyDescent="0.2">
      <c r="A15" s="115">
        <v>2</v>
      </c>
      <c r="B15" s="115">
        <v>0</v>
      </c>
      <c r="C15" s="115">
        <v>1</v>
      </c>
      <c r="D15" s="115">
        <v>1</v>
      </c>
      <c r="E15" s="115" t="s">
        <v>42</v>
      </c>
      <c r="F15" s="115" t="s">
        <v>48</v>
      </c>
      <c r="G15" s="115">
        <v>1</v>
      </c>
      <c r="H15" s="100">
        <v>33265</v>
      </c>
      <c r="I15" s="115">
        <v>0.65</v>
      </c>
      <c r="J15" s="133">
        <f t="shared" si="0"/>
        <v>21622.25</v>
      </c>
    </row>
    <row r="16" spans="1:10" ht="22.5" customHeight="1" x14ac:dyDescent="0.2">
      <c r="A16" s="115">
        <v>2</v>
      </c>
      <c r="B16" s="115">
        <v>0</v>
      </c>
      <c r="C16" s="115">
        <v>2</v>
      </c>
      <c r="D16" s="115">
        <v>1</v>
      </c>
      <c r="E16" s="115" t="s">
        <v>42</v>
      </c>
      <c r="F16" s="115" t="s">
        <v>48</v>
      </c>
      <c r="G16" s="30">
        <v>2</v>
      </c>
      <c r="H16" s="100">
        <v>24971</v>
      </c>
      <c r="I16" s="115">
        <v>0.65</v>
      </c>
      <c r="J16" s="133">
        <f t="shared" si="0"/>
        <v>16231.150000000001</v>
      </c>
    </row>
    <row r="17" spans="1:10" ht="22.5" customHeight="1" x14ac:dyDescent="0.2">
      <c r="A17" s="115">
        <v>2</v>
      </c>
      <c r="B17" s="115">
        <v>0</v>
      </c>
      <c r="C17" s="115">
        <v>3</v>
      </c>
      <c r="D17" s="115">
        <v>1</v>
      </c>
      <c r="E17" s="115" t="s">
        <v>42</v>
      </c>
      <c r="F17" s="115" t="s">
        <v>48</v>
      </c>
      <c r="G17" s="30">
        <v>3</v>
      </c>
      <c r="H17" s="100">
        <v>12570</v>
      </c>
      <c r="I17" s="115">
        <v>0.65</v>
      </c>
      <c r="J17" s="133">
        <f t="shared" si="0"/>
        <v>8170.5</v>
      </c>
    </row>
    <row r="18" spans="1:10" ht="22.5" customHeight="1" x14ac:dyDescent="0.2">
      <c r="A18" s="115">
        <v>2</v>
      </c>
      <c r="B18" s="115">
        <v>0</v>
      </c>
      <c r="C18" s="115">
        <v>4</v>
      </c>
      <c r="D18" s="115">
        <v>1</v>
      </c>
      <c r="E18" s="115" t="s">
        <v>42</v>
      </c>
      <c r="F18" s="115" t="s">
        <v>48</v>
      </c>
      <c r="G18" s="30">
        <v>4</v>
      </c>
      <c r="H18" s="100">
        <v>5764</v>
      </c>
      <c r="I18" s="115">
        <v>0.65</v>
      </c>
      <c r="J18" s="133">
        <f t="shared" si="0"/>
        <v>3746.6</v>
      </c>
    </row>
    <row r="19" spans="1:10" ht="19.5" customHeight="1" x14ac:dyDescent="0.2">
      <c r="A19" s="241" t="s">
        <v>53</v>
      </c>
      <c r="B19" s="217"/>
      <c r="C19" s="217"/>
      <c r="D19" s="217"/>
      <c r="E19" s="217"/>
      <c r="F19" s="217"/>
      <c r="G19" s="217"/>
      <c r="H19" s="217"/>
      <c r="I19" s="217"/>
      <c r="J19" s="214"/>
    </row>
    <row r="20" spans="1:10" ht="21.75" customHeight="1" x14ac:dyDescent="0.2">
      <c r="A20" s="31">
        <v>3</v>
      </c>
      <c r="B20" s="10">
        <v>0</v>
      </c>
      <c r="C20" s="10">
        <v>1</v>
      </c>
      <c r="D20" s="10">
        <v>1</v>
      </c>
      <c r="E20" s="30" t="s">
        <v>62</v>
      </c>
      <c r="F20" s="10" t="s">
        <v>48</v>
      </c>
      <c r="G20" s="30">
        <v>1</v>
      </c>
      <c r="H20" s="100">
        <v>20450</v>
      </c>
      <c r="I20" s="10">
        <v>0.65</v>
      </c>
      <c r="J20" s="96">
        <f t="shared" ref="J20:J25" si="1">I20*H20</f>
        <v>13292.5</v>
      </c>
    </row>
    <row r="21" spans="1:10" ht="21.75" customHeight="1" x14ac:dyDescent="0.2">
      <c r="A21" s="31">
        <v>3</v>
      </c>
      <c r="B21" s="10">
        <v>0</v>
      </c>
      <c r="C21" s="10">
        <v>2</v>
      </c>
      <c r="D21" s="10">
        <v>1</v>
      </c>
      <c r="E21" s="30" t="s">
        <v>62</v>
      </c>
      <c r="F21" s="10" t="s">
        <v>48</v>
      </c>
      <c r="G21" s="30">
        <v>2</v>
      </c>
      <c r="H21" s="100">
        <v>17972</v>
      </c>
      <c r="I21" s="10">
        <v>0.65</v>
      </c>
      <c r="J21" s="96">
        <f t="shared" si="1"/>
        <v>11681.800000000001</v>
      </c>
    </row>
    <row r="22" spans="1:10" ht="20.25" customHeight="1" x14ac:dyDescent="0.2">
      <c r="A22" s="31">
        <v>3</v>
      </c>
      <c r="B22" s="10">
        <v>0</v>
      </c>
      <c r="C22" s="10">
        <v>3</v>
      </c>
      <c r="D22" s="10">
        <v>1</v>
      </c>
      <c r="E22" s="30" t="s">
        <v>62</v>
      </c>
      <c r="F22" s="10" t="s">
        <v>48</v>
      </c>
      <c r="G22" s="30">
        <v>3</v>
      </c>
      <c r="H22" s="100">
        <v>17972</v>
      </c>
      <c r="I22" s="10">
        <v>0.65</v>
      </c>
      <c r="J22" s="96">
        <f t="shared" si="1"/>
        <v>11681.800000000001</v>
      </c>
    </row>
    <row r="23" spans="1:10" ht="21" customHeight="1" x14ac:dyDescent="0.2">
      <c r="A23" s="31">
        <v>3</v>
      </c>
      <c r="B23" s="10">
        <v>0</v>
      </c>
      <c r="C23" s="10">
        <v>4</v>
      </c>
      <c r="D23" s="10">
        <v>1</v>
      </c>
      <c r="E23" s="30" t="s">
        <v>62</v>
      </c>
      <c r="F23" s="10" t="s">
        <v>48</v>
      </c>
      <c r="G23" s="30">
        <v>4</v>
      </c>
      <c r="H23" s="100">
        <v>17972</v>
      </c>
      <c r="I23" s="10">
        <v>0.65</v>
      </c>
      <c r="J23" s="96">
        <f t="shared" si="1"/>
        <v>11681.800000000001</v>
      </c>
    </row>
    <row r="24" spans="1:10" ht="21" customHeight="1" x14ac:dyDescent="0.2">
      <c r="A24" s="31">
        <v>3</v>
      </c>
      <c r="B24" s="10">
        <v>0</v>
      </c>
      <c r="C24" s="10">
        <v>5</v>
      </c>
      <c r="D24" s="10">
        <v>1</v>
      </c>
      <c r="E24" s="30" t="s">
        <v>62</v>
      </c>
      <c r="F24" s="10" t="s">
        <v>48</v>
      </c>
      <c r="G24" s="30">
        <v>5</v>
      </c>
      <c r="H24" s="100">
        <v>17972</v>
      </c>
      <c r="I24" s="10">
        <v>0.65</v>
      </c>
      <c r="J24" s="96">
        <f t="shared" si="1"/>
        <v>11681.800000000001</v>
      </c>
    </row>
    <row r="25" spans="1:10" ht="21" customHeight="1" x14ac:dyDescent="0.2">
      <c r="A25" s="31">
        <v>3</v>
      </c>
      <c r="B25" s="10">
        <v>0</v>
      </c>
      <c r="C25" s="10">
        <v>6</v>
      </c>
      <c r="D25" s="10">
        <v>1</v>
      </c>
      <c r="E25" s="30" t="s">
        <v>62</v>
      </c>
      <c r="F25" s="10" t="s">
        <v>48</v>
      </c>
      <c r="G25" s="30">
        <v>6</v>
      </c>
      <c r="H25" s="100">
        <v>17972</v>
      </c>
      <c r="I25" s="10">
        <v>0.65</v>
      </c>
      <c r="J25" s="96">
        <f t="shared" si="1"/>
        <v>11681.800000000001</v>
      </c>
    </row>
    <row r="26" spans="1:10" ht="18" customHeight="1" x14ac:dyDescent="0.2">
      <c r="A26" s="241" t="s">
        <v>53</v>
      </c>
      <c r="B26" s="217"/>
      <c r="C26" s="217"/>
      <c r="D26" s="217"/>
      <c r="E26" s="217"/>
      <c r="F26" s="217"/>
      <c r="G26" s="217"/>
      <c r="H26" s="217"/>
      <c r="I26" s="217"/>
      <c r="J26" s="214"/>
    </row>
    <row r="27" spans="1:10" ht="21" customHeight="1" x14ac:dyDescent="0.2">
      <c r="A27" s="31">
        <v>5</v>
      </c>
      <c r="B27" s="10">
        <v>0</v>
      </c>
      <c r="C27" s="10">
        <v>1</v>
      </c>
      <c r="D27" s="10">
        <v>1</v>
      </c>
      <c r="E27" s="30" t="s">
        <v>63</v>
      </c>
      <c r="F27" s="10" t="s">
        <v>48</v>
      </c>
      <c r="G27" s="30">
        <v>1</v>
      </c>
      <c r="H27" s="100">
        <v>60524</v>
      </c>
      <c r="I27" s="10">
        <v>0.65</v>
      </c>
      <c r="J27" s="96">
        <f t="shared" ref="J27:J32" si="2">I27*H27</f>
        <v>39340.6</v>
      </c>
    </row>
    <row r="28" spans="1:10" ht="21" customHeight="1" x14ac:dyDescent="0.2">
      <c r="A28" s="31">
        <v>5</v>
      </c>
      <c r="B28" s="10">
        <v>0</v>
      </c>
      <c r="C28" s="10">
        <v>2</v>
      </c>
      <c r="D28" s="10">
        <v>1</v>
      </c>
      <c r="E28" s="30" t="s">
        <v>63</v>
      </c>
      <c r="F28" s="10" t="s">
        <v>48</v>
      </c>
      <c r="G28" s="30">
        <v>2</v>
      </c>
      <c r="H28" s="100">
        <v>26063</v>
      </c>
      <c r="I28" s="10">
        <v>0.65</v>
      </c>
      <c r="J28" s="96">
        <f t="shared" si="2"/>
        <v>16940.95</v>
      </c>
    </row>
    <row r="29" spans="1:10" ht="21" customHeight="1" x14ac:dyDescent="0.2">
      <c r="A29" s="31">
        <v>5</v>
      </c>
      <c r="B29" s="10">
        <v>0</v>
      </c>
      <c r="C29" s="10">
        <v>3</v>
      </c>
      <c r="D29" s="10">
        <v>1</v>
      </c>
      <c r="E29" s="30" t="s">
        <v>63</v>
      </c>
      <c r="F29" s="10" t="s">
        <v>48</v>
      </c>
      <c r="G29" s="30">
        <v>3</v>
      </c>
      <c r="H29" s="100">
        <v>26265</v>
      </c>
      <c r="I29" s="10">
        <v>0.65</v>
      </c>
      <c r="J29" s="96">
        <f t="shared" si="2"/>
        <v>17072.25</v>
      </c>
    </row>
    <row r="30" spans="1:10" ht="21" customHeight="1" x14ac:dyDescent="0.2">
      <c r="A30" s="31">
        <v>5</v>
      </c>
      <c r="B30" s="10">
        <v>0</v>
      </c>
      <c r="C30" s="10">
        <v>4</v>
      </c>
      <c r="D30" s="10">
        <v>1</v>
      </c>
      <c r="E30" s="30" t="s">
        <v>63</v>
      </c>
      <c r="F30" s="10" t="s">
        <v>48</v>
      </c>
      <c r="G30" s="30">
        <v>4</v>
      </c>
      <c r="H30" s="100">
        <v>15759</v>
      </c>
      <c r="I30" s="10">
        <v>0.65</v>
      </c>
      <c r="J30" s="96">
        <f t="shared" si="2"/>
        <v>10243.35</v>
      </c>
    </row>
    <row r="31" spans="1:10" ht="21.75" customHeight="1" x14ac:dyDescent="0.2">
      <c r="A31" s="31">
        <v>5</v>
      </c>
      <c r="B31" s="10">
        <v>0</v>
      </c>
      <c r="C31" s="10">
        <v>5</v>
      </c>
      <c r="D31" s="10">
        <v>1</v>
      </c>
      <c r="E31" s="30" t="s">
        <v>63</v>
      </c>
      <c r="F31" s="10" t="s">
        <v>48</v>
      </c>
      <c r="G31" s="30">
        <v>5</v>
      </c>
      <c r="H31" s="100">
        <v>15759</v>
      </c>
      <c r="I31" s="10">
        <v>0.65</v>
      </c>
      <c r="J31" s="96">
        <f t="shared" si="2"/>
        <v>10243.35</v>
      </c>
    </row>
    <row r="32" spans="1:10" ht="21" customHeight="1" x14ac:dyDescent="0.2">
      <c r="A32" s="31">
        <v>5</v>
      </c>
      <c r="B32" s="10">
        <v>0</v>
      </c>
      <c r="C32" s="10">
        <v>6</v>
      </c>
      <c r="D32" s="10">
        <v>1</v>
      </c>
      <c r="E32" s="30" t="s">
        <v>63</v>
      </c>
      <c r="F32" s="10" t="s">
        <v>48</v>
      </c>
      <c r="G32" s="30">
        <v>6</v>
      </c>
      <c r="H32" s="100">
        <v>15759</v>
      </c>
      <c r="I32" s="10">
        <v>0.65</v>
      </c>
      <c r="J32" s="96">
        <f t="shared" si="2"/>
        <v>10243.35</v>
      </c>
    </row>
    <row r="33" spans="1:10" ht="22.5" customHeight="1" x14ac:dyDescent="0.2">
      <c r="A33" s="241" t="s">
        <v>54</v>
      </c>
      <c r="B33" s="217"/>
      <c r="C33" s="217"/>
      <c r="D33" s="217"/>
      <c r="E33" s="217"/>
      <c r="F33" s="217"/>
      <c r="G33" s="217"/>
      <c r="H33" s="217"/>
      <c r="I33" s="217"/>
      <c r="J33" s="214"/>
    </row>
    <row r="34" spans="1:10" ht="22.5" customHeight="1" x14ac:dyDescent="0.2">
      <c r="A34" s="115">
        <v>3</v>
      </c>
      <c r="B34" s="115">
        <v>0</v>
      </c>
      <c r="C34" s="115">
        <v>1</v>
      </c>
      <c r="D34" s="115">
        <v>1</v>
      </c>
      <c r="E34" s="30" t="s">
        <v>62</v>
      </c>
      <c r="F34" s="115" t="s">
        <v>48</v>
      </c>
      <c r="G34" s="30">
        <v>1</v>
      </c>
      <c r="H34" s="100">
        <v>20450</v>
      </c>
      <c r="I34" s="115">
        <v>0.65</v>
      </c>
      <c r="J34" s="133">
        <f t="shared" ref="J34:J39" si="3">I34*H34</f>
        <v>13292.5</v>
      </c>
    </row>
    <row r="35" spans="1:10" ht="22.5" customHeight="1" x14ac:dyDescent="0.2">
      <c r="A35" s="115">
        <v>3</v>
      </c>
      <c r="B35" s="115">
        <v>0</v>
      </c>
      <c r="C35" s="115">
        <v>2</v>
      </c>
      <c r="D35" s="115">
        <v>1</v>
      </c>
      <c r="E35" s="30" t="s">
        <v>62</v>
      </c>
      <c r="F35" s="115" t="s">
        <v>48</v>
      </c>
      <c r="G35" s="30">
        <v>2</v>
      </c>
      <c r="H35" s="100">
        <v>20450</v>
      </c>
      <c r="I35" s="115">
        <v>0.65</v>
      </c>
      <c r="J35" s="133">
        <f t="shared" si="3"/>
        <v>13292.5</v>
      </c>
    </row>
    <row r="36" spans="1:10" ht="22.5" customHeight="1" x14ac:dyDescent="0.2">
      <c r="A36" s="115">
        <v>3</v>
      </c>
      <c r="B36" s="115">
        <v>0</v>
      </c>
      <c r="C36" s="115">
        <v>3</v>
      </c>
      <c r="D36" s="115">
        <v>1</v>
      </c>
      <c r="E36" s="30" t="s">
        <v>62</v>
      </c>
      <c r="F36" s="115" t="s">
        <v>48</v>
      </c>
      <c r="G36" s="30">
        <v>3</v>
      </c>
      <c r="H36" s="100">
        <v>20450</v>
      </c>
      <c r="I36" s="115">
        <v>0.65</v>
      </c>
      <c r="J36" s="133">
        <f t="shared" si="3"/>
        <v>13292.5</v>
      </c>
    </row>
    <row r="37" spans="1:10" ht="22.5" customHeight="1" x14ac:dyDescent="0.2">
      <c r="A37" s="115">
        <v>3</v>
      </c>
      <c r="B37" s="115">
        <v>0</v>
      </c>
      <c r="C37" s="115">
        <v>4</v>
      </c>
      <c r="D37" s="115">
        <v>1</v>
      </c>
      <c r="E37" s="30" t="s">
        <v>62</v>
      </c>
      <c r="F37" s="115" t="s">
        <v>48</v>
      </c>
      <c r="G37" s="30">
        <v>4</v>
      </c>
      <c r="H37" s="100">
        <v>20450</v>
      </c>
      <c r="I37" s="115">
        <v>0.65</v>
      </c>
      <c r="J37" s="133">
        <f t="shared" si="3"/>
        <v>13292.5</v>
      </c>
    </row>
    <row r="38" spans="1:10" ht="22.5" customHeight="1" x14ac:dyDescent="0.2">
      <c r="A38" s="115">
        <v>3</v>
      </c>
      <c r="B38" s="115">
        <v>0</v>
      </c>
      <c r="C38" s="115">
        <v>5</v>
      </c>
      <c r="D38" s="115">
        <v>1</v>
      </c>
      <c r="E38" s="30" t="s">
        <v>62</v>
      </c>
      <c r="F38" s="115" t="s">
        <v>48</v>
      </c>
      <c r="G38" s="30">
        <v>5</v>
      </c>
      <c r="H38" s="100">
        <v>20450</v>
      </c>
      <c r="I38" s="115">
        <v>0.65</v>
      </c>
      <c r="J38" s="133">
        <f t="shared" si="3"/>
        <v>13292.5</v>
      </c>
    </row>
    <row r="39" spans="1:10" ht="22.5" customHeight="1" x14ac:dyDescent="0.2">
      <c r="A39" s="115">
        <v>3</v>
      </c>
      <c r="B39" s="115">
        <v>0</v>
      </c>
      <c r="C39" s="115">
        <v>6</v>
      </c>
      <c r="D39" s="115">
        <v>1</v>
      </c>
      <c r="E39" s="30" t="s">
        <v>62</v>
      </c>
      <c r="F39" s="115" t="s">
        <v>48</v>
      </c>
      <c r="G39" s="30">
        <v>6</v>
      </c>
      <c r="H39" s="100">
        <v>20450</v>
      </c>
      <c r="I39" s="115">
        <v>0.65</v>
      </c>
      <c r="J39" s="133">
        <f t="shared" si="3"/>
        <v>13292.5</v>
      </c>
    </row>
    <row r="40" spans="1:10" ht="22.5" customHeight="1" x14ac:dyDescent="0.2">
      <c r="A40" s="196" t="s">
        <v>106</v>
      </c>
      <c r="B40" s="197"/>
      <c r="C40" s="197"/>
      <c r="D40" s="197"/>
      <c r="E40" s="197"/>
      <c r="F40" s="197"/>
      <c r="G40" s="197"/>
      <c r="H40" s="197"/>
      <c r="I40" s="197"/>
      <c r="J40" s="198"/>
    </row>
    <row r="41" spans="1:10" ht="22.5" customHeight="1" x14ac:dyDescent="0.2">
      <c r="A41" s="199" t="s">
        <v>152</v>
      </c>
      <c r="B41" s="200"/>
      <c r="C41" s="200"/>
      <c r="D41" s="200"/>
      <c r="E41" s="200"/>
      <c r="F41" s="200"/>
      <c r="G41" s="200"/>
      <c r="H41" s="200"/>
      <c r="I41" s="200"/>
      <c r="J41" s="201"/>
    </row>
    <row r="42" spans="1:10" ht="22.5" customHeight="1" x14ac:dyDescent="0.2">
      <c r="A42" s="216" t="s">
        <v>61</v>
      </c>
      <c r="B42" s="216" t="s">
        <v>40</v>
      </c>
      <c r="C42" s="216" t="s">
        <v>38</v>
      </c>
      <c r="D42" s="216" t="s">
        <v>2</v>
      </c>
      <c r="E42" s="251"/>
      <c r="F42" s="252"/>
      <c r="G42" s="252"/>
      <c r="H42" s="252"/>
      <c r="I42" s="252"/>
      <c r="J42" s="253"/>
    </row>
    <row r="43" spans="1:10" ht="22.5" customHeight="1" x14ac:dyDescent="0.2">
      <c r="A43" s="216"/>
      <c r="B43" s="216"/>
      <c r="C43" s="216"/>
      <c r="D43" s="216"/>
      <c r="E43" s="247" t="s">
        <v>68</v>
      </c>
      <c r="F43" s="247"/>
      <c r="G43" s="247"/>
      <c r="H43" s="247"/>
      <c r="I43" s="247"/>
      <c r="J43" s="247"/>
    </row>
    <row r="44" spans="1:10" ht="22.5" customHeight="1" x14ac:dyDescent="0.2">
      <c r="A44" s="216"/>
      <c r="B44" s="216"/>
      <c r="C44" s="216"/>
      <c r="D44" s="216"/>
      <c r="E44" s="247" t="s">
        <v>70</v>
      </c>
      <c r="F44" s="247"/>
      <c r="G44" s="247"/>
      <c r="H44" s="247"/>
      <c r="I44" s="247"/>
      <c r="J44" s="247"/>
    </row>
    <row r="45" spans="1:10" ht="22.5" customHeight="1" x14ac:dyDescent="0.2">
      <c r="A45" s="216"/>
      <c r="B45" s="216"/>
      <c r="C45" s="216"/>
      <c r="D45" s="216"/>
      <c r="E45" s="195"/>
      <c r="F45" s="195"/>
      <c r="G45" s="195"/>
      <c r="H45" s="195"/>
      <c r="I45" s="195"/>
      <c r="J45" s="195"/>
    </row>
    <row r="46" spans="1:10" ht="33" customHeight="1" x14ac:dyDescent="0.2">
      <c r="A46" s="235" t="s">
        <v>6</v>
      </c>
      <c r="B46" s="235"/>
      <c r="C46" s="235"/>
      <c r="D46" s="235"/>
      <c r="E46" s="29" t="s">
        <v>61</v>
      </c>
      <c r="F46" s="29" t="s">
        <v>37</v>
      </c>
      <c r="G46" s="29" t="s">
        <v>38</v>
      </c>
      <c r="H46" s="32" t="s">
        <v>52</v>
      </c>
      <c r="I46" s="29" t="s">
        <v>44</v>
      </c>
      <c r="J46" s="118" t="s">
        <v>98</v>
      </c>
    </row>
    <row r="47" spans="1:10" ht="22.5" customHeight="1" x14ac:dyDescent="0.2">
      <c r="A47" s="243" t="s">
        <v>54</v>
      </c>
      <c r="B47" s="243"/>
      <c r="C47" s="243"/>
      <c r="D47" s="243"/>
      <c r="E47" s="243"/>
      <c r="F47" s="243"/>
      <c r="G47" s="243"/>
      <c r="H47" s="243"/>
      <c r="I47" s="243"/>
      <c r="J47" s="243"/>
    </row>
    <row r="48" spans="1:10" ht="22.5" customHeight="1" x14ac:dyDescent="0.2">
      <c r="A48" s="115">
        <v>5</v>
      </c>
      <c r="B48" s="115">
        <v>0</v>
      </c>
      <c r="C48" s="115">
        <v>1</v>
      </c>
      <c r="D48" s="115">
        <v>1</v>
      </c>
      <c r="E48" s="30" t="s">
        <v>63</v>
      </c>
      <c r="F48" s="115" t="s">
        <v>48</v>
      </c>
      <c r="G48" s="30">
        <v>1</v>
      </c>
      <c r="H48" s="100">
        <v>56733</v>
      </c>
      <c r="I48" s="115">
        <v>0.65</v>
      </c>
      <c r="J48" s="133">
        <f t="shared" ref="J48:J53" si="4">I48*H48</f>
        <v>36876.450000000004</v>
      </c>
    </row>
    <row r="49" spans="1:12" ht="22.5" customHeight="1" x14ac:dyDescent="0.2">
      <c r="A49" s="115">
        <v>5</v>
      </c>
      <c r="B49" s="115">
        <v>0</v>
      </c>
      <c r="C49" s="115">
        <v>2</v>
      </c>
      <c r="D49" s="115">
        <v>1</v>
      </c>
      <c r="E49" s="30" t="s">
        <v>63</v>
      </c>
      <c r="F49" s="115" t="s">
        <v>48</v>
      </c>
      <c r="G49" s="30">
        <v>2</v>
      </c>
      <c r="H49" s="100">
        <v>22273</v>
      </c>
      <c r="I49" s="115">
        <v>0.65</v>
      </c>
      <c r="J49" s="133">
        <f t="shared" si="4"/>
        <v>14477.45</v>
      </c>
    </row>
    <row r="50" spans="1:12" ht="22.5" customHeight="1" x14ac:dyDescent="0.2">
      <c r="A50" s="115">
        <v>5</v>
      </c>
      <c r="B50" s="115">
        <v>0</v>
      </c>
      <c r="C50" s="115">
        <v>3</v>
      </c>
      <c r="D50" s="115">
        <v>1</v>
      </c>
      <c r="E50" s="30" t="s">
        <v>63</v>
      </c>
      <c r="F50" s="115" t="s">
        <v>48</v>
      </c>
      <c r="G50" s="30">
        <v>3</v>
      </c>
      <c r="H50" s="100">
        <v>18385</v>
      </c>
      <c r="I50" s="115">
        <v>0.65</v>
      </c>
      <c r="J50" s="133">
        <f t="shared" si="4"/>
        <v>11950.25</v>
      </c>
    </row>
    <row r="51" spans="1:12" ht="22.5" customHeight="1" x14ac:dyDescent="0.2">
      <c r="A51" s="115">
        <v>5</v>
      </c>
      <c r="B51" s="115">
        <v>0</v>
      </c>
      <c r="C51" s="115">
        <v>4</v>
      </c>
      <c r="D51" s="115">
        <v>1</v>
      </c>
      <c r="E51" s="30" t="s">
        <v>63</v>
      </c>
      <c r="F51" s="115" t="s">
        <v>48</v>
      </c>
      <c r="G51" s="30">
        <v>4</v>
      </c>
      <c r="H51" s="100">
        <v>12607</v>
      </c>
      <c r="I51" s="115">
        <v>0.65</v>
      </c>
      <c r="J51" s="133">
        <f t="shared" si="4"/>
        <v>8194.5500000000011</v>
      </c>
    </row>
    <row r="52" spans="1:12" ht="22.5" customHeight="1" x14ac:dyDescent="0.2">
      <c r="A52" s="115">
        <v>5</v>
      </c>
      <c r="B52" s="115">
        <v>0</v>
      </c>
      <c r="C52" s="115">
        <v>5</v>
      </c>
      <c r="D52" s="115">
        <v>1</v>
      </c>
      <c r="E52" s="30" t="s">
        <v>63</v>
      </c>
      <c r="F52" s="115" t="s">
        <v>48</v>
      </c>
      <c r="G52" s="30">
        <v>5</v>
      </c>
      <c r="H52" s="100">
        <v>12607</v>
      </c>
      <c r="I52" s="115">
        <v>0.65</v>
      </c>
      <c r="J52" s="133">
        <f t="shared" si="4"/>
        <v>8194.5500000000011</v>
      </c>
    </row>
    <row r="53" spans="1:12" ht="22.5" customHeight="1" x14ac:dyDescent="0.2">
      <c r="A53" s="115">
        <v>5</v>
      </c>
      <c r="B53" s="115">
        <v>0</v>
      </c>
      <c r="C53" s="115">
        <v>6</v>
      </c>
      <c r="D53" s="115">
        <v>1</v>
      </c>
      <c r="E53" s="30" t="s">
        <v>63</v>
      </c>
      <c r="F53" s="115" t="s">
        <v>48</v>
      </c>
      <c r="G53" s="30">
        <v>6</v>
      </c>
      <c r="H53" s="100">
        <v>12607</v>
      </c>
      <c r="I53" s="115">
        <v>0.65</v>
      </c>
      <c r="J53" s="133">
        <f t="shared" si="4"/>
        <v>8194.5500000000011</v>
      </c>
    </row>
    <row r="54" spans="1:12" ht="19.5" customHeight="1" x14ac:dyDescent="0.2">
      <c r="A54" s="244"/>
      <c r="B54" s="245"/>
      <c r="C54" s="245"/>
      <c r="D54" s="245"/>
      <c r="E54" s="245"/>
      <c r="F54" s="245"/>
      <c r="G54" s="245"/>
      <c r="H54" s="245"/>
      <c r="I54" s="245"/>
      <c r="J54" s="246"/>
      <c r="L54" s="26" t="s">
        <v>47</v>
      </c>
    </row>
    <row r="55" spans="1:12" ht="22.5" customHeight="1" x14ac:dyDescent="0.2">
      <c r="A55" s="115">
        <v>7</v>
      </c>
      <c r="B55" s="115">
        <v>0</v>
      </c>
      <c r="C55" s="115">
        <v>1</v>
      </c>
      <c r="D55" s="115">
        <v>1</v>
      </c>
      <c r="E55" s="30" t="s">
        <v>43</v>
      </c>
      <c r="F55" s="115" t="s">
        <v>48</v>
      </c>
      <c r="G55" s="30">
        <v>1</v>
      </c>
      <c r="H55" s="100">
        <v>6587</v>
      </c>
      <c r="I55" s="115">
        <v>0.65</v>
      </c>
      <c r="J55" s="133">
        <f t="shared" ref="J55:J63" si="5">I55*H55</f>
        <v>4281.55</v>
      </c>
    </row>
    <row r="56" spans="1:12" ht="22.5" customHeight="1" x14ac:dyDescent="0.2">
      <c r="A56" s="115">
        <v>7</v>
      </c>
      <c r="B56" s="115">
        <v>0</v>
      </c>
      <c r="C56" s="115">
        <v>2</v>
      </c>
      <c r="D56" s="115">
        <v>1</v>
      </c>
      <c r="E56" s="30" t="s">
        <v>43</v>
      </c>
      <c r="F56" s="115" t="s">
        <v>48</v>
      </c>
      <c r="G56" s="30">
        <v>2</v>
      </c>
      <c r="H56" s="100">
        <v>5270</v>
      </c>
      <c r="I56" s="115">
        <v>0.65</v>
      </c>
      <c r="J56" s="133">
        <f t="shared" si="5"/>
        <v>3425.5</v>
      </c>
    </row>
    <row r="57" spans="1:12" ht="22.5" customHeight="1" x14ac:dyDescent="0.2">
      <c r="A57" s="115">
        <v>7</v>
      </c>
      <c r="B57" s="115">
        <v>0</v>
      </c>
      <c r="C57" s="115">
        <v>3</v>
      </c>
      <c r="D57" s="115">
        <v>1</v>
      </c>
      <c r="E57" s="30" t="s">
        <v>43</v>
      </c>
      <c r="F57" s="115" t="s">
        <v>48</v>
      </c>
      <c r="G57" s="30">
        <v>3</v>
      </c>
      <c r="H57" s="100">
        <v>4216</v>
      </c>
      <c r="I57" s="115">
        <v>0.65</v>
      </c>
      <c r="J57" s="133">
        <f t="shared" si="5"/>
        <v>2740.4</v>
      </c>
    </row>
    <row r="58" spans="1:12" ht="22.5" customHeight="1" x14ac:dyDescent="0.2">
      <c r="A58" s="115">
        <v>7</v>
      </c>
      <c r="B58" s="115">
        <v>0</v>
      </c>
      <c r="C58" s="115">
        <v>4</v>
      </c>
      <c r="D58" s="115">
        <v>1</v>
      </c>
      <c r="E58" s="30" t="s">
        <v>43</v>
      </c>
      <c r="F58" s="115" t="s">
        <v>48</v>
      </c>
      <c r="G58" s="30">
        <v>4</v>
      </c>
      <c r="H58" s="100">
        <v>3373</v>
      </c>
      <c r="I58" s="115">
        <v>0.65</v>
      </c>
      <c r="J58" s="133">
        <f t="shared" si="5"/>
        <v>2192.4500000000003</v>
      </c>
    </row>
    <row r="59" spans="1:12" ht="13.5" x14ac:dyDescent="0.2">
      <c r="A59" s="244"/>
      <c r="B59" s="245"/>
      <c r="C59" s="245"/>
      <c r="D59" s="245"/>
      <c r="E59" s="245"/>
      <c r="F59" s="245"/>
      <c r="G59" s="245"/>
      <c r="H59" s="245"/>
      <c r="I59" s="245"/>
      <c r="J59" s="246"/>
    </row>
    <row r="60" spans="1:12" ht="22.5" customHeight="1" x14ac:dyDescent="0.2">
      <c r="A60" s="115">
        <v>8</v>
      </c>
      <c r="B60" s="115">
        <v>0</v>
      </c>
      <c r="C60" s="115">
        <v>1</v>
      </c>
      <c r="D60" s="115">
        <v>1</v>
      </c>
      <c r="E60" s="30" t="s">
        <v>45</v>
      </c>
      <c r="F60" s="115" t="s">
        <v>48</v>
      </c>
      <c r="G60" s="30">
        <v>1</v>
      </c>
      <c r="H60" s="100">
        <v>1702</v>
      </c>
      <c r="I60" s="115">
        <v>0.5</v>
      </c>
      <c r="J60" s="133">
        <f t="shared" si="5"/>
        <v>851</v>
      </c>
    </row>
    <row r="61" spans="1:12" ht="22.5" customHeight="1" x14ac:dyDescent="0.2">
      <c r="A61" s="115">
        <v>8</v>
      </c>
      <c r="B61" s="115">
        <v>0</v>
      </c>
      <c r="C61" s="115">
        <v>2</v>
      </c>
      <c r="D61" s="115">
        <v>1</v>
      </c>
      <c r="E61" s="30" t="s">
        <v>45</v>
      </c>
      <c r="F61" s="115" t="s">
        <v>48</v>
      </c>
      <c r="G61" s="30">
        <v>2</v>
      </c>
      <c r="H61" s="100">
        <v>1391</v>
      </c>
      <c r="I61" s="115">
        <v>0.5</v>
      </c>
      <c r="J61" s="133">
        <f t="shared" si="5"/>
        <v>695.5</v>
      </c>
    </row>
    <row r="62" spans="1:12" ht="22.5" customHeight="1" x14ac:dyDescent="0.2">
      <c r="A62" s="115">
        <v>8</v>
      </c>
      <c r="B62" s="115">
        <v>0</v>
      </c>
      <c r="C62" s="115">
        <v>3</v>
      </c>
      <c r="D62" s="115">
        <v>1</v>
      </c>
      <c r="E62" s="30" t="s">
        <v>45</v>
      </c>
      <c r="F62" s="115" t="s">
        <v>48</v>
      </c>
      <c r="G62" s="30">
        <v>3</v>
      </c>
      <c r="H62" s="100">
        <v>1206</v>
      </c>
      <c r="I62" s="115">
        <v>0.5</v>
      </c>
      <c r="J62" s="133">
        <f t="shared" si="5"/>
        <v>603</v>
      </c>
    </row>
    <row r="63" spans="1:12" ht="22.5" customHeight="1" x14ac:dyDescent="0.2">
      <c r="A63" s="115">
        <v>8</v>
      </c>
      <c r="B63" s="115">
        <v>0</v>
      </c>
      <c r="C63" s="115">
        <v>4</v>
      </c>
      <c r="D63" s="115">
        <v>1</v>
      </c>
      <c r="E63" s="30" t="s">
        <v>45</v>
      </c>
      <c r="F63" s="115" t="s">
        <v>48</v>
      </c>
      <c r="G63" s="30">
        <v>4</v>
      </c>
      <c r="H63" s="100">
        <v>428</v>
      </c>
      <c r="I63" s="115">
        <v>0.5</v>
      </c>
      <c r="J63" s="133">
        <f t="shared" si="5"/>
        <v>214</v>
      </c>
    </row>
    <row r="64" spans="1:12" ht="13.5" x14ac:dyDescent="0.2">
      <c r="A64" s="242"/>
      <c r="B64" s="242"/>
      <c r="C64" s="242"/>
      <c r="D64" s="242"/>
      <c r="E64" s="242"/>
      <c r="F64" s="242"/>
      <c r="G64" s="242"/>
      <c r="H64" s="242"/>
      <c r="I64" s="242"/>
      <c r="J64" s="242"/>
    </row>
    <row r="65" spans="1:10" ht="14.25" x14ac:dyDescent="0.2">
      <c r="A65" s="134"/>
      <c r="B65" s="237" t="s">
        <v>113</v>
      </c>
      <c r="C65" s="237"/>
      <c r="D65" s="237"/>
      <c r="E65" s="237"/>
      <c r="F65" s="237"/>
      <c r="G65" s="237"/>
      <c r="H65" s="237"/>
      <c r="I65" s="237"/>
      <c r="J65" s="238"/>
    </row>
    <row r="66" spans="1:10" ht="14.25" x14ac:dyDescent="0.2">
      <c r="A66" s="134"/>
      <c r="B66" s="237" t="s">
        <v>46</v>
      </c>
      <c r="C66" s="237"/>
      <c r="D66" s="237"/>
      <c r="E66" s="237"/>
      <c r="F66" s="237"/>
      <c r="G66" s="237"/>
      <c r="H66" s="237"/>
      <c r="I66" s="237"/>
      <c r="J66" s="238"/>
    </row>
    <row r="67" spans="1:10" ht="14.25" x14ac:dyDescent="0.2">
      <c r="A67" s="134"/>
      <c r="B67" s="237"/>
      <c r="C67" s="237"/>
      <c r="D67" s="237"/>
      <c r="E67" s="237"/>
      <c r="F67" s="237"/>
      <c r="G67" s="237"/>
      <c r="H67" s="237"/>
      <c r="I67" s="237"/>
      <c r="J67" s="238"/>
    </row>
    <row r="68" spans="1:10" ht="14.25" x14ac:dyDescent="0.2">
      <c r="A68" s="135"/>
      <c r="B68" s="237" t="s">
        <v>69</v>
      </c>
      <c r="C68" s="237"/>
      <c r="D68" s="237"/>
      <c r="E68" s="237"/>
      <c r="F68" s="237"/>
      <c r="G68" s="237"/>
      <c r="H68" s="237"/>
      <c r="I68" s="237"/>
      <c r="J68" s="238"/>
    </row>
    <row r="69" spans="1:10" ht="14.25" x14ac:dyDescent="0.2">
      <c r="A69" s="134"/>
      <c r="B69" s="237" t="s">
        <v>99</v>
      </c>
      <c r="C69" s="237"/>
      <c r="D69" s="237"/>
      <c r="E69" s="237"/>
      <c r="F69" s="237"/>
      <c r="G69" s="237"/>
      <c r="H69" s="237"/>
      <c r="I69" s="237"/>
      <c r="J69" s="238"/>
    </row>
    <row r="70" spans="1:10" ht="13.5" x14ac:dyDescent="0.2">
      <c r="A70" s="116"/>
      <c r="B70" s="239" t="s">
        <v>139</v>
      </c>
      <c r="C70" s="239"/>
      <c r="D70" s="239"/>
      <c r="E70" s="239"/>
      <c r="F70" s="239"/>
      <c r="G70" s="239"/>
      <c r="H70" s="239"/>
      <c r="I70" s="239"/>
      <c r="J70" s="240"/>
    </row>
    <row r="71" spans="1:10" ht="13.5" x14ac:dyDescent="0.2">
      <c r="A71" s="116"/>
      <c r="B71" s="121"/>
      <c r="C71" s="121"/>
      <c r="D71" s="121"/>
      <c r="E71" s="20"/>
      <c r="F71" s="20"/>
      <c r="G71" s="20"/>
      <c r="H71" s="33"/>
      <c r="I71" s="20"/>
      <c r="J71" s="136"/>
    </row>
    <row r="72" spans="1:10" ht="13.5" x14ac:dyDescent="0.2">
      <c r="A72" s="105"/>
      <c r="B72" s="85" t="s">
        <v>140</v>
      </c>
      <c r="C72" s="85"/>
      <c r="D72" s="85"/>
      <c r="E72" s="85"/>
      <c r="F72" s="85"/>
      <c r="G72" s="85"/>
      <c r="H72" s="85"/>
      <c r="I72" s="85" t="s">
        <v>114</v>
      </c>
      <c r="J72" s="137"/>
    </row>
    <row r="73" spans="1:10" ht="13.5" x14ac:dyDescent="0.2">
      <c r="A73" s="116"/>
      <c r="B73" s="85" t="s">
        <v>117</v>
      </c>
      <c r="C73" s="85"/>
      <c r="D73" s="85"/>
      <c r="E73" s="85"/>
      <c r="F73" s="85"/>
      <c r="G73" s="85"/>
      <c r="H73" s="85"/>
      <c r="I73" s="85" t="s">
        <v>115</v>
      </c>
      <c r="J73" s="137"/>
    </row>
    <row r="74" spans="1:10" ht="13.5" x14ac:dyDescent="0.2">
      <c r="A74" s="138"/>
      <c r="B74" s="139" t="s">
        <v>118</v>
      </c>
      <c r="C74" s="139"/>
      <c r="D74" s="139"/>
      <c r="E74" s="139"/>
      <c r="F74" s="139"/>
      <c r="G74" s="139"/>
      <c r="H74" s="139"/>
      <c r="I74" s="139" t="s">
        <v>116</v>
      </c>
      <c r="J74" s="140"/>
    </row>
    <row r="75" spans="1:10" x14ac:dyDescent="0.2">
      <c r="A75" s="23"/>
      <c r="B75" s="23"/>
      <c r="C75" s="23"/>
      <c r="D75" s="23"/>
      <c r="E75" s="28"/>
      <c r="F75" s="28"/>
      <c r="G75" s="24"/>
      <c r="H75" s="34"/>
      <c r="I75" s="24"/>
      <c r="J75" s="97"/>
    </row>
    <row r="76" spans="1:10" x14ac:dyDescent="0.2">
      <c r="A76" s="25"/>
      <c r="B76" s="25"/>
      <c r="C76" s="25"/>
      <c r="D76" s="25"/>
      <c r="E76" s="25"/>
      <c r="F76" s="25"/>
      <c r="G76" s="25"/>
      <c r="H76" s="35"/>
      <c r="I76" s="25"/>
      <c r="J76" s="98"/>
    </row>
    <row r="77" spans="1:10" x14ac:dyDescent="0.2">
      <c r="A77" s="23"/>
      <c r="B77" s="23"/>
      <c r="C77" s="23"/>
      <c r="D77" s="23"/>
      <c r="E77" s="236"/>
      <c r="F77" s="236"/>
      <c r="G77" s="24"/>
      <c r="H77" s="34"/>
      <c r="I77" s="24"/>
      <c r="J77" s="97"/>
    </row>
    <row r="78" spans="1:10" x14ac:dyDescent="0.2">
      <c r="A78" s="23"/>
      <c r="B78" s="23"/>
      <c r="C78" s="23"/>
      <c r="D78" s="23"/>
      <c r="E78" s="236"/>
      <c r="F78" s="236"/>
      <c r="G78" s="24"/>
      <c r="H78" s="34"/>
      <c r="I78" s="24"/>
      <c r="J78" s="97"/>
    </row>
    <row r="79" spans="1:10" x14ac:dyDescent="0.2">
      <c r="A79" s="23"/>
      <c r="B79" s="23"/>
      <c r="C79" s="23"/>
      <c r="D79" s="23"/>
      <c r="E79" s="236"/>
      <c r="F79" s="236"/>
      <c r="G79" s="24"/>
      <c r="H79" s="34"/>
      <c r="I79" s="24"/>
      <c r="J79" s="97"/>
    </row>
  </sheetData>
  <mergeCells count="41">
    <mergeCell ref="A14:J14"/>
    <mergeCell ref="B42:B45"/>
    <mergeCell ref="C42:C45"/>
    <mergeCell ref="D42:D45"/>
    <mergeCell ref="E42:J42"/>
    <mergeCell ref="E43:J43"/>
    <mergeCell ref="A1:J1"/>
    <mergeCell ref="A2:J2"/>
    <mergeCell ref="A3:J3"/>
    <mergeCell ref="A9:D9"/>
    <mergeCell ref="A4:A8"/>
    <mergeCell ref="B4:B8"/>
    <mergeCell ref="C4:C8"/>
    <mergeCell ref="D4:D8"/>
    <mergeCell ref="E4:J4"/>
    <mergeCell ref="E7:J7"/>
    <mergeCell ref="E6:J6"/>
    <mergeCell ref="E5:J5"/>
    <mergeCell ref="E8:J8"/>
    <mergeCell ref="B67:J67"/>
    <mergeCell ref="A19:J19"/>
    <mergeCell ref="A26:J26"/>
    <mergeCell ref="A33:J33"/>
    <mergeCell ref="A64:J64"/>
    <mergeCell ref="A47:J47"/>
    <mergeCell ref="A41:J41"/>
    <mergeCell ref="A42:A45"/>
    <mergeCell ref="A46:D46"/>
    <mergeCell ref="B65:J65"/>
    <mergeCell ref="A54:J54"/>
    <mergeCell ref="A59:J59"/>
    <mergeCell ref="A40:J40"/>
    <mergeCell ref="B66:J66"/>
    <mergeCell ref="E44:J44"/>
    <mergeCell ref="E45:J45"/>
    <mergeCell ref="E79:F79"/>
    <mergeCell ref="E77:F77"/>
    <mergeCell ref="E78:F78"/>
    <mergeCell ref="B68:J68"/>
    <mergeCell ref="B69:J69"/>
    <mergeCell ref="B70:J70"/>
  </mergeCells>
  <phoneticPr fontId="4" type="noConversion"/>
  <printOptions horizontalCentered="1"/>
  <pageMargins left="0.19685039370078741" right="0.19685039370078741" top="0.19685039370078741" bottom="0.19685039370078741" header="0" footer="0"/>
  <pageSetup orientation="portrait" verticalDpi="300" r:id="rId1"/>
  <headerFooter alignWithMargins="0"/>
  <rowBreaks count="3" manualBreakCount="3">
    <brk id="39" max="9" man="1"/>
    <brk id="74" max="9" man="1"/>
    <brk id="7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view="pageLayout" topLeftCell="A61" zoomScaleSheetLayoutView="100" workbookViewId="0">
      <selection activeCell="G7" sqref="G7:G11"/>
    </sheetView>
  </sheetViews>
  <sheetFormatPr baseColWidth="10" defaultRowHeight="12.75" x14ac:dyDescent="0.2"/>
  <cols>
    <col min="1" max="4" width="4.42578125" style="26" customWidth="1"/>
    <col min="5" max="5" width="22" style="26" customWidth="1"/>
    <col min="6" max="6" width="13.28515625" style="26" customWidth="1"/>
    <col min="7" max="7" width="9" style="26" customWidth="1"/>
    <col min="8" max="8" width="11.140625" style="36" customWidth="1"/>
    <col min="9" max="9" width="9.28515625" style="26" customWidth="1"/>
    <col min="10" max="10" width="15.42578125" style="26" customWidth="1"/>
    <col min="11" max="16384" width="11.42578125" style="26"/>
  </cols>
  <sheetData>
    <row r="1" spans="1:10" ht="14.25" customHeight="1" x14ac:dyDescent="0.2">
      <c r="A1" s="259" t="s">
        <v>106</v>
      </c>
      <c r="B1" s="260"/>
      <c r="C1" s="260"/>
      <c r="D1" s="260"/>
      <c r="E1" s="260"/>
      <c r="F1" s="260"/>
      <c r="G1" s="260"/>
      <c r="H1" s="260"/>
      <c r="I1" s="260"/>
      <c r="J1" s="261"/>
    </row>
    <row r="2" spans="1:10" ht="13.5" customHeight="1" x14ac:dyDescent="0.2">
      <c r="A2" s="262" t="s">
        <v>152</v>
      </c>
      <c r="B2" s="263"/>
      <c r="C2" s="263"/>
      <c r="D2" s="263"/>
      <c r="E2" s="263"/>
      <c r="F2" s="263"/>
      <c r="G2" s="263"/>
      <c r="H2" s="263"/>
      <c r="I2" s="263"/>
      <c r="J2" s="264"/>
    </row>
    <row r="3" spans="1:10" ht="25.5" hidden="1" customHeight="1" thickBot="1" x14ac:dyDescent="0.25">
      <c r="A3" s="249"/>
      <c r="B3" s="249"/>
      <c r="C3" s="249"/>
      <c r="D3" s="249"/>
      <c r="E3" s="249"/>
      <c r="F3" s="249"/>
      <c r="G3" s="249"/>
      <c r="H3" s="249"/>
      <c r="I3" s="249"/>
      <c r="J3" s="249"/>
    </row>
    <row r="4" spans="1:10" ht="18" customHeight="1" x14ac:dyDescent="0.2">
      <c r="A4" s="216" t="s">
        <v>61</v>
      </c>
      <c r="B4" s="216" t="s">
        <v>40</v>
      </c>
      <c r="C4" s="216" t="s">
        <v>38</v>
      </c>
      <c r="D4" s="216" t="s">
        <v>2</v>
      </c>
      <c r="E4" s="251"/>
      <c r="F4" s="252"/>
      <c r="G4" s="252"/>
      <c r="H4" s="252"/>
      <c r="I4" s="252"/>
      <c r="J4" s="253"/>
    </row>
    <row r="5" spans="1:10" ht="18" customHeight="1" x14ac:dyDescent="0.2">
      <c r="A5" s="216"/>
      <c r="B5" s="216"/>
      <c r="C5" s="216"/>
      <c r="D5" s="216"/>
      <c r="E5" s="247" t="s">
        <v>68</v>
      </c>
      <c r="F5" s="247"/>
      <c r="G5" s="247"/>
      <c r="H5" s="247"/>
      <c r="I5" s="247"/>
      <c r="J5" s="247"/>
    </row>
    <row r="6" spans="1:10" ht="18" customHeight="1" x14ac:dyDescent="0.2">
      <c r="A6" s="216"/>
      <c r="B6" s="216"/>
      <c r="C6" s="216"/>
      <c r="D6" s="216"/>
      <c r="E6" s="247" t="s">
        <v>70</v>
      </c>
      <c r="F6" s="247"/>
      <c r="G6" s="247"/>
      <c r="H6" s="247"/>
      <c r="I6" s="247"/>
      <c r="J6" s="247"/>
    </row>
    <row r="7" spans="1:10" ht="18" customHeight="1" x14ac:dyDescent="0.2">
      <c r="A7" s="216"/>
      <c r="B7" s="216"/>
      <c r="C7" s="216"/>
      <c r="D7" s="216"/>
      <c r="E7" s="247"/>
      <c r="F7" s="247"/>
      <c r="G7" s="247"/>
      <c r="H7" s="247"/>
      <c r="I7" s="247"/>
      <c r="J7" s="247"/>
    </row>
    <row r="8" spans="1:10" ht="18" customHeight="1" x14ac:dyDescent="0.2">
      <c r="A8" s="216"/>
      <c r="B8" s="216"/>
      <c r="C8" s="216" t="s">
        <v>4</v>
      </c>
      <c r="D8" s="216" t="s">
        <v>5</v>
      </c>
      <c r="E8" s="254"/>
      <c r="F8" s="255"/>
      <c r="G8" s="255"/>
      <c r="H8" s="255"/>
      <c r="I8" s="255"/>
      <c r="J8" s="256"/>
    </row>
    <row r="9" spans="1:10" s="27" customFormat="1" ht="30" customHeight="1" x14ac:dyDescent="0.2">
      <c r="A9" s="235" t="s">
        <v>6</v>
      </c>
      <c r="B9" s="235"/>
      <c r="C9" s="235"/>
      <c r="D9" s="235"/>
      <c r="E9" s="141" t="s">
        <v>61</v>
      </c>
      <c r="F9" s="141" t="s">
        <v>37</v>
      </c>
      <c r="G9" s="141" t="s">
        <v>38</v>
      </c>
      <c r="H9" s="142" t="s">
        <v>52</v>
      </c>
      <c r="I9" s="141" t="s">
        <v>44</v>
      </c>
      <c r="J9" s="117" t="s">
        <v>98</v>
      </c>
    </row>
    <row r="10" spans="1:10" ht="19.5" customHeight="1" x14ac:dyDescent="0.2">
      <c r="A10" s="115">
        <v>1</v>
      </c>
      <c r="B10" s="115">
        <v>1</v>
      </c>
      <c r="C10" s="115">
        <v>1</v>
      </c>
      <c r="D10" s="115">
        <v>1</v>
      </c>
      <c r="E10" s="115" t="s">
        <v>41</v>
      </c>
      <c r="F10" s="115" t="s">
        <v>49</v>
      </c>
      <c r="G10" s="115">
        <v>1</v>
      </c>
      <c r="H10" s="100">
        <v>47522</v>
      </c>
      <c r="I10" s="115">
        <v>0.65</v>
      </c>
      <c r="J10" s="133">
        <f t="shared" ref="J10:J18" si="0">I10*H10</f>
        <v>30889.3</v>
      </c>
    </row>
    <row r="11" spans="1:10" ht="19.5" customHeight="1" x14ac:dyDescent="0.2">
      <c r="A11" s="115">
        <v>1</v>
      </c>
      <c r="B11" s="115">
        <v>0</v>
      </c>
      <c r="C11" s="115">
        <v>2</v>
      </c>
      <c r="D11" s="115">
        <v>1</v>
      </c>
      <c r="E11" s="115" t="s">
        <v>41</v>
      </c>
      <c r="F11" s="115" t="s">
        <v>49</v>
      </c>
      <c r="G11" s="30">
        <v>2</v>
      </c>
      <c r="H11" s="100">
        <v>35673</v>
      </c>
      <c r="I11" s="115">
        <v>0.65</v>
      </c>
      <c r="J11" s="133">
        <f t="shared" si="0"/>
        <v>23187.45</v>
      </c>
    </row>
    <row r="12" spans="1:10" ht="19.5" customHeight="1" x14ac:dyDescent="0.2">
      <c r="A12" s="115">
        <v>1</v>
      </c>
      <c r="B12" s="115">
        <v>0</v>
      </c>
      <c r="C12" s="115">
        <v>3</v>
      </c>
      <c r="D12" s="115">
        <v>1</v>
      </c>
      <c r="E12" s="115" t="s">
        <v>41</v>
      </c>
      <c r="F12" s="115" t="s">
        <v>49</v>
      </c>
      <c r="G12" s="30">
        <v>3</v>
      </c>
      <c r="H12" s="100">
        <v>17958</v>
      </c>
      <c r="I12" s="115">
        <v>0.65</v>
      </c>
      <c r="J12" s="133">
        <f t="shared" si="0"/>
        <v>11672.7</v>
      </c>
    </row>
    <row r="13" spans="1:10" ht="19.5" customHeight="1" x14ac:dyDescent="0.2">
      <c r="A13" s="115">
        <v>1</v>
      </c>
      <c r="B13" s="115">
        <v>0</v>
      </c>
      <c r="C13" s="115">
        <v>4</v>
      </c>
      <c r="D13" s="115">
        <v>1</v>
      </c>
      <c r="E13" s="115" t="s">
        <v>41</v>
      </c>
      <c r="F13" s="115" t="s">
        <v>49</v>
      </c>
      <c r="G13" s="30">
        <v>4</v>
      </c>
      <c r="H13" s="100">
        <v>8234</v>
      </c>
      <c r="I13" s="115">
        <v>0.65</v>
      </c>
      <c r="J13" s="133">
        <f t="shared" si="0"/>
        <v>5352.1</v>
      </c>
    </row>
    <row r="14" spans="1:10" ht="9" customHeight="1" x14ac:dyDescent="0.2">
      <c r="A14" s="244"/>
      <c r="B14" s="245"/>
      <c r="C14" s="245"/>
      <c r="D14" s="245"/>
      <c r="E14" s="245"/>
      <c r="F14" s="245"/>
      <c r="G14" s="245"/>
      <c r="H14" s="245"/>
      <c r="I14" s="245"/>
      <c r="J14" s="246"/>
    </row>
    <row r="15" spans="1:10" ht="19.5" customHeight="1" x14ac:dyDescent="0.2">
      <c r="A15" s="115">
        <v>2</v>
      </c>
      <c r="B15" s="115">
        <v>0</v>
      </c>
      <c r="C15" s="115">
        <v>1</v>
      </c>
      <c r="D15" s="115">
        <v>1</v>
      </c>
      <c r="E15" s="115" t="s">
        <v>42</v>
      </c>
      <c r="F15" s="115" t="s">
        <v>49</v>
      </c>
      <c r="G15" s="115">
        <v>1</v>
      </c>
      <c r="H15" s="100">
        <v>33265</v>
      </c>
      <c r="I15" s="115">
        <v>0.65</v>
      </c>
      <c r="J15" s="133">
        <f t="shared" si="0"/>
        <v>21622.25</v>
      </c>
    </row>
    <row r="16" spans="1:10" ht="19.5" customHeight="1" x14ac:dyDescent="0.2">
      <c r="A16" s="115">
        <v>2</v>
      </c>
      <c r="B16" s="115">
        <v>0</v>
      </c>
      <c r="C16" s="115">
        <v>2</v>
      </c>
      <c r="D16" s="115">
        <v>1</v>
      </c>
      <c r="E16" s="115" t="s">
        <v>42</v>
      </c>
      <c r="F16" s="115" t="s">
        <v>49</v>
      </c>
      <c r="G16" s="30">
        <v>2</v>
      </c>
      <c r="H16" s="100">
        <v>24971</v>
      </c>
      <c r="I16" s="115">
        <v>0.65</v>
      </c>
      <c r="J16" s="133">
        <f t="shared" si="0"/>
        <v>16231.150000000001</v>
      </c>
    </row>
    <row r="17" spans="1:10" ht="19.5" customHeight="1" x14ac:dyDescent="0.2">
      <c r="A17" s="115">
        <v>2</v>
      </c>
      <c r="B17" s="115">
        <v>0</v>
      </c>
      <c r="C17" s="115">
        <v>3</v>
      </c>
      <c r="D17" s="115">
        <v>1</v>
      </c>
      <c r="E17" s="115" t="s">
        <v>42</v>
      </c>
      <c r="F17" s="115" t="s">
        <v>49</v>
      </c>
      <c r="G17" s="30">
        <v>3</v>
      </c>
      <c r="H17" s="100">
        <v>12570</v>
      </c>
      <c r="I17" s="115">
        <v>0.65</v>
      </c>
      <c r="J17" s="133">
        <f t="shared" si="0"/>
        <v>8170.5</v>
      </c>
    </row>
    <row r="18" spans="1:10" ht="19.5" customHeight="1" x14ac:dyDescent="0.2">
      <c r="A18" s="115">
        <v>2</v>
      </c>
      <c r="B18" s="115">
        <v>0</v>
      </c>
      <c r="C18" s="115">
        <v>4</v>
      </c>
      <c r="D18" s="115">
        <v>1</v>
      </c>
      <c r="E18" s="115" t="s">
        <v>42</v>
      </c>
      <c r="F18" s="115" t="s">
        <v>49</v>
      </c>
      <c r="G18" s="30">
        <v>4</v>
      </c>
      <c r="H18" s="100">
        <v>5764</v>
      </c>
      <c r="I18" s="115">
        <v>0.65</v>
      </c>
      <c r="J18" s="133">
        <f t="shared" si="0"/>
        <v>3746.6</v>
      </c>
    </row>
    <row r="19" spans="1:10" ht="19.5" customHeight="1" x14ac:dyDescent="0.2">
      <c r="A19" s="217" t="s">
        <v>53</v>
      </c>
      <c r="B19" s="217"/>
      <c r="C19" s="217"/>
      <c r="D19" s="217"/>
      <c r="E19" s="217"/>
      <c r="F19" s="217"/>
      <c r="G19" s="217"/>
      <c r="H19" s="217"/>
      <c r="I19" s="217"/>
      <c r="J19" s="217"/>
    </row>
    <row r="20" spans="1:10" ht="19.5" customHeight="1" x14ac:dyDescent="0.2">
      <c r="A20" s="115">
        <v>3</v>
      </c>
      <c r="B20" s="115">
        <v>0</v>
      </c>
      <c r="C20" s="115">
        <v>1</v>
      </c>
      <c r="D20" s="115">
        <v>1</v>
      </c>
      <c r="E20" s="30" t="s">
        <v>62</v>
      </c>
      <c r="F20" s="115" t="s">
        <v>49</v>
      </c>
      <c r="G20" s="30">
        <v>1</v>
      </c>
      <c r="H20" s="100">
        <v>20450</v>
      </c>
      <c r="I20" s="115">
        <v>0.65</v>
      </c>
      <c r="J20" s="133">
        <f t="shared" ref="J20:J25" si="1">I20*H20</f>
        <v>13292.5</v>
      </c>
    </row>
    <row r="21" spans="1:10" ht="19.5" customHeight="1" x14ac:dyDescent="0.2">
      <c r="A21" s="115">
        <v>3</v>
      </c>
      <c r="B21" s="115">
        <v>0</v>
      </c>
      <c r="C21" s="115">
        <v>2</v>
      </c>
      <c r="D21" s="115">
        <v>1</v>
      </c>
      <c r="E21" s="30" t="s">
        <v>62</v>
      </c>
      <c r="F21" s="115" t="s">
        <v>49</v>
      </c>
      <c r="G21" s="30">
        <v>2</v>
      </c>
      <c r="H21" s="100">
        <v>17972</v>
      </c>
      <c r="I21" s="115">
        <v>0.65</v>
      </c>
      <c r="J21" s="133">
        <f t="shared" si="1"/>
        <v>11681.800000000001</v>
      </c>
    </row>
    <row r="22" spans="1:10" ht="19.5" customHeight="1" x14ac:dyDescent="0.2">
      <c r="A22" s="115">
        <v>3</v>
      </c>
      <c r="B22" s="115">
        <v>0</v>
      </c>
      <c r="C22" s="115">
        <v>3</v>
      </c>
      <c r="D22" s="115">
        <v>1</v>
      </c>
      <c r="E22" s="30" t="s">
        <v>62</v>
      </c>
      <c r="F22" s="115" t="s">
        <v>49</v>
      </c>
      <c r="G22" s="30">
        <v>3</v>
      </c>
      <c r="H22" s="100">
        <v>17972</v>
      </c>
      <c r="I22" s="115">
        <v>0.65</v>
      </c>
      <c r="J22" s="133">
        <f t="shared" si="1"/>
        <v>11681.800000000001</v>
      </c>
    </row>
    <row r="23" spans="1:10" ht="19.5" customHeight="1" x14ac:dyDescent="0.2">
      <c r="A23" s="115">
        <v>3</v>
      </c>
      <c r="B23" s="115">
        <v>0</v>
      </c>
      <c r="C23" s="115">
        <v>4</v>
      </c>
      <c r="D23" s="115">
        <v>1</v>
      </c>
      <c r="E23" s="30" t="s">
        <v>62</v>
      </c>
      <c r="F23" s="115" t="s">
        <v>49</v>
      </c>
      <c r="G23" s="30">
        <v>4</v>
      </c>
      <c r="H23" s="100">
        <v>17972</v>
      </c>
      <c r="I23" s="115">
        <v>0.65</v>
      </c>
      <c r="J23" s="133">
        <f t="shared" si="1"/>
        <v>11681.800000000001</v>
      </c>
    </row>
    <row r="24" spans="1:10" ht="19.5" customHeight="1" x14ac:dyDescent="0.2">
      <c r="A24" s="115">
        <v>3</v>
      </c>
      <c r="B24" s="115">
        <v>0</v>
      </c>
      <c r="C24" s="115">
        <v>5</v>
      </c>
      <c r="D24" s="115">
        <v>1</v>
      </c>
      <c r="E24" s="30" t="s">
        <v>62</v>
      </c>
      <c r="F24" s="115" t="s">
        <v>49</v>
      </c>
      <c r="G24" s="30">
        <v>5</v>
      </c>
      <c r="H24" s="100">
        <v>17972</v>
      </c>
      <c r="I24" s="115">
        <v>0.65</v>
      </c>
      <c r="J24" s="133">
        <f t="shared" si="1"/>
        <v>11681.800000000001</v>
      </c>
    </row>
    <row r="25" spans="1:10" ht="19.5" customHeight="1" x14ac:dyDescent="0.2">
      <c r="A25" s="115">
        <v>3</v>
      </c>
      <c r="B25" s="115">
        <v>0</v>
      </c>
      <c r="C25" s="115">
        <v>6</v>
      </c>
      <c r="D25" s="115">
        <v>1</v>
      </c>
      <c r="E25" s="30" t="s">
        <v>62</v>
      </c>
      <c r="F25" s="115" t="s">
        <v>49</v>
      </c>
      <c r="G25" s="30">
        <v>6</v>
      </c>
      <c r="H25" s="100">
        <v>17972</v>
      </c>
      <c r="I25" s="115">
        <v>0.65</v>
      </c>
      <c r="J25" s="133">
        <f t="shared" si="1"/>
        <v>11681.800000000001</v>
      </c>
    </row>
    <row r="26" spans="1:10" ht="19.5" customHeight="1" x14ac:dyDescent="0.2">
      <c r="A26" s="217" t="s">
        <v>53</v>
      </c>
      <c r="B26" s="217"/>
      <c r="C26" s="217"/>
      <c r="D26" s="217"/>
      <c r="E26" s="217"/>
      <c r="F26" s="217"/>
      <c r="G26" s="217"/>
      <c r="H26" s="217"/>
      <c r="I26" s="217"/>
      <c r="J26" s="217"/>
    </row>
    <row r="27" spans="1:10" ht="19.5" customHeight="1" x14ac:dyDescent="0.2">
      <c r="A27" s="115">
        <v>5</v>
      </c>
      <c r="B27" s="115">
        <v>0</v>
      </c>
      <c r="C27" s="115">
        <v>1</v>
      </c>
      <c r="D27" s="115">
        <v>1</v>
      </c>
      <c r="E27" s="30" t="s">
        <v>63</v>
      </c>
      <c r="F27" s="115" t="s">
        <v>49</v>
      </c>
      <c r="G27" s="30">
        <v>1</v>
      </c>
      <c r="H27" s="100">
        <v>60524</v>
      </c>
      <c r="I27" s="115">
        <v>0.65</v>
      </c>
      <c r="J27" s="133">
        <f t="shared" ref="J27:J32" si="2">I27*H27</f>
        <v>39340.6</v>
      </c>
    </row>
    <row r="28" spans="1:10" ht="19.5" customHeight="1" x14ac:dyDescent="0.2">
      <c r="A28" s="115">
        <v>5</v>
      </c>
      <c r="B28" s="115">
        <v>0</v>
      </c>
      <c r="C28" s="115">
        <v>2</v>
      </c>
      <c r="D28" s="115">
        <v>1</v>
      </c>
      <c r="E28" s="30" t="s">
        <v>63</v>
      </c>
      <c r="F28" s="115" t="s">
        <v>49</v>
      </c>
      <c r="G28" s="30">
        <v>2</v>
      </c>
      <c r="H28" s="100">
        <v>26063</v>
      </c>
      <c r="I28" s="115">
        <v>0.65</v>
      </c>
      <c r="J28" s="133">
        <f t="shared" si="2"/>
        <v>16940.95</v>
      </c>
    </row>
    <row r="29" spans="1:10" ht="19.5" customHeight="1" x14ac:dyDescent="0.2">
      <c r="A29" s="115">
        <v>5</v>
      </c>
      <c r="B29" s="115">
        <v>0</v>
      </c>
      <c r="C29" s="115">
        <v>3</v>
      </c>
      <c r="D29" s="115">
        <v>1</v>
      </c>
      <c r="E29" s="30" t="s">
        <v>63</v>
      </c>
      <c r="F29" s="115" t="s">
        <v>49</v>
      </c>
      <c r="G29" s="30">
        <v>3</v>
      </c>
      <c r="H29" s="100">
        <v>26265</v>
      </c>
      <c r="I29" s="115">
        <v>0.65</v>
      </c>
      <c r="J29" s="133">
        <f t="shared" si="2"/>
        <v>17072.25</v>
      </c>
    </row>
    <row r="30" spans="1:10" ht="19.5" customHeight="1" x14ac:dyDescent="0.2">
      <c r="A30" s="115">
        <v>5</v>
      </c>
      <c r="B30" s="115">
        <v>0</v>
      </c>
      <c r="C30" s="115">
        <v>4</v>
      </c>
      <c r="D30" s="115">
        <v>1</v>
      </c>
      <c r="E30" s="30" t="s">
        <v>63</v>
      </c>
      <c r="F30" s="115" t="s">
        <v>49</v>
      </c>
      <c r="G30" s="30">
        <v>4</v>
      </c>
      <c r="H30" s="100">
        <v>15759</v>
      </c>
      <c r="I30" s="115">
        <v>0.65</v>
      </c>
      <c r="J30" s="133">
        <f t="shared" si="2"/>
        <v>10243.35</v>
      </c>
    </row>
    <row r="31" spans="1:10" ht="19.5" customHeight="1" x14ac:dyDescent="0.2">
      <c r="A31" s="115">
        <v>5</v>
      </c>
      <c r="B31" s="115">
        <v>0</v>
      </c>
      <c r="C31" s="115">
        <v>5</v>
      </c>
      <c r="D31" s="115">
        <v>1</v>
      </c>
      <c r="E31" s="30" t="s">
        <v>63</v>
      </c>
      <c r="F31" s="115" t="s">
        <v>49</v>
      </c>
      <c r="G31" s="30">
        <v>5</v>
      </c>
      <c r="H31" s="100">
        <v>15759</v>
      </c>
      <c r="I31" s="115">
        <v>0.65</v>
      </c>
      <c r="J31" s="133">
        <f t="shared" si="2"/>
        <v>10243.35</v>
      </c>
    </row>
    <row r="32" spans="1:10" ht="19.5" customHeight="1" x14ac:dyDescent="0.2">
      <c r="A32" s="115">
        <v>5</v>
      </c>
      <c r="B32" s="115">
        <v>0</v>
      </c>
      <c r="C32" s="115">
        <v>6</v>
      </c>
      <c r="D32" s="115">
        <v>1</v>
      </c>
      <c r="E32" s="30" t="s">
        <v>63</v>
      </c>
      <c r="F32" s="115" t="s">
        <v>49</v>
      </c>
      <c r="G32" s="30">
        <v>6</v>
      </c>
      <c r="H32" s="100">
        <v>15759</v>
      </c>
      <c r="I32" s="115">
        <v>0.65</v>
      </c>
      <c r="J32" s="133">
        <f t="shared" si="2"/>
        <v>10243.35</v>
      </c>
    </row>
    <row r="33" spans="1:10" ht="19.5" customHeight="1" x14ac:dyDescent="0.2">
      <c r="A33" s="217" t="s">
        <v>54</v>
      </c>
      <c r="B33" s="217"/>
      <c r="C33" s="217"/>
      <c r="D33" s="217"/>
      <c r="E33" s="217"/>
      <c r="F33" s="217"/>
      <c r="G33" s="217"/>
      <c r="H33" s="217"/>
      <c r="I33" s="217"/>
      <c r="J33" s="217"/>
    </row>
    <row r="34" spans="1:10" ht="19.5" customHeight="1" x14ac:dyDescent="0.2">
      <c r="A34" s="115">
        <v>3</v>
      </c>
      <c r="B34" s="115">
        <v>0</v>
      </c>
      <c r="C34" s="115">
        <v>1</v>
      </c>
      <c r="D34" s="115">
        <v>1</v>
      </c>
      <c r="E34" s="30" t="s">
        <v>62</v>
      </c>
      <c r="F34" s="115" t="s">
        <v>49</v>
      </c>
      <c r="G34" s="30">
        <v>1</v>
      </c>
      <c r="H34" s="100">
        <v>20450</v>
      </c>
      <c r="I34" s="115">
        <v>0.65</v>
      </c>
      <c r="J34" s="133">
        <f t="shared" ref="J34:J39" si="3">I34*H34</f>
        <v>13292.5</v>
      </c>
    </row>
    <row r="35" spans="1:10" ht="19.5" customHeight="1" x14ac:dyDescent="0.2">
      <c r="A35" s="115">
        <v>3</v>
      </c>
      <c r="B35" s="115">
        <v>0</v>
      </c>
      <c r="C35" s="115">
        <v>2</v>
      </c>
      <c r="D35" s="115">
        <v>1</v>
      </c>
      <c r="E35" s="30" t="s">
        <v>62</v>
      </c>
      <c r="F35" s="115" t="s">
        <v>49</v>
      </c>
      <c r="G35" s="30">
        <v>2</v>
      </c>
      <c r="H35" s="100">
        <v>20450</v>
      </c>
      <c r="I35" s="115">
        <v>0.65</v>
      </c>
      <c r="J35" s="133">
        <f t="shared" si="3"/>
        <v>13292.5</v>
      </c>
    </row>
    <row r="36" spans="1:10" ht="19.5" customHeight="1" x14ac:dyDescent="0.2">
      <c r="A36" s="115">
        <v>3</v>
      </c>
      <c r="B36" s="115">
        <v>0</v>
      </c>
      <c r="C36" s="115">
        <v>3</v>
      </c>
      <c r="D36" s="115">
        <v>1</v>
      </c>
      <c r="E36" s="30" t="s">
        <v>62</v>
      </c>
      <c r="F36" s="115" t="s">
        <v>49</v>
      </c>
      <c r="G36" s="30">
        <v>3</v>
      </c>
      <c r="H36" s="100">
        <v>20450</v>
      </c>
      <c r="I36" s="115">
        <v>0.65</v>
      </c>
      <c r="J36" s="133">
        <f t="shared" si="3"/>
        <v>13292.5</v>
      </c>
    </row>
    <row r="37" spans="1:10" ht="19.5" customHeight="1" x14ac:dyDescent="0.2">
      <c r="A37" s="115">
        <v>3</v>
      </c>
      <c r="B37" s="115">
        <v>0</v>
      </c>
      <c r="C37" s="115">
        <v>4</v>
      </c>
      <c r="D37" s="115">
        <v>1</v>
      </c>
      <c r="E37" s="30" t="s">
        <v>62</v>
      </c>
      <c r="F37" s="115" t="s">
        <v>49</v>
      </c>
      <c r="G37" s="30">
        <v>4</v>
      </c>
      <c r="H37" s="100">
        <v>20450</v>
      </c>
      <c r="I37" s="115">
        <v>0.65</v>
      </c>
      <c r="J37" s="133">
        <f t="shared" si="3"/>
        <v>13292.5</v>
      </c>
    </row>
    <row r="38" spans="1:10" ht="19.5" customHeight="1" x14ac:dyDescent="0.2">
      <c r="A38" s="115">
        <v>3</v>
      </c>
      <c r="B38" s="115">
        <v>0</v>
      </c>
      <c r="C38" s="115">
        <v>5</v>
      </c>
      <c r="D38" s="115">
        <v>1</v>
      </c>
      <c r="E38" s="30" t="s">
        <v>62</v>
      </c>
      <c r="F38" s="115" t="s">
        <v>49</v>
      </c>
      <c r="G38" s="30">
        <v>5</v>
      </c>
      <c r="H38" s="100">
        <v>20450</v>
      </c>
      <c r="I38" s="115">
        <v>0.65</v>
      </c>
      <c r="J38" s="133">
        <f t="shared" si="3"/>
        <v>13292.5</v>
      </c>
    </row>
    <row r="39" spans="1:10" ht="19.5" customHeight="1" x14ac:dyDescent="0.2">
      <c r="A39" s="115">
        <v>3</v>
      </c>
      <c r="B39" s="115">
        <v>0</v>
      </c>
      <c r="C39" s="115">
        <v>6</v>
      </c>
      <c r="D39" s="115">
        <v>1</v>
      </c>
      <c r="E39" s="30" t="s">
        <v>62</v>
      </c>
      <c r="F39" s="115" t="s">
        <v>49</v>
      </c>
      <c r="G39" s="30">
        <v>6</v>
      </c>
      <c r="H39" s="100">
        <v>20450</v>
      </c>
      <c r="I39" s="115">
        <v>0.65</v>
      </c>
      <c r="J39" s="133">
        <f t="shared" si="3"/>
        <v>13292.5</v>
      </c>
    </row>
    <row r="40" spans="1:10" ht="19.5" customHeight="1" x14ac:dyDescent="0.2">
      <c r="A40" s="196" t="s">
        <v>106</v>
      </c>
      <c r="B40" s="197"/>
      <c r="C40" s="197"/>
      <c r="D40" s="197"/>
      <c r="E40" s="197"/>
      <c r="F40" s="197"/>
      <c r="G40" s="197"/>
      <c r="H40" s="197"/>
      <c r="I40" s="197"/>
      <c r="J40" s="198"/>
    </row>
    <row r="41" spans="1:10" ht="19.5" customHeight="1" x14ac:dyDescent="0.2">
      <c r="A41" s="265" t="s">
        <v>152</v>
      </c>
      <c r="B41" s="266"/>
      <c r="C41" s="266"/>
      <c r="D41" s="266"/>
      <c r="E41" s="266"/>
      <c r="F41" s="266"/>
      <c r="G41" s="266"/>
      <c r="H41" s="266"/>
      <c r="I41" s="266"/>
      <c r="J41" s="267"/>
    </row>
    <row r="42" spans="1:10" ht="19.5" customHeight="1" x14ac:dyDescent="0.2">
      <c r="A42" s="268"/>
      <c r="B42" s="268"/>
      <c r="C42" s="268"/>
      <c r="D42" s="268"/>
      <c r="E42" s="268"/>
      <c r="F42" s="268"/>
      <c r="G42" s="268"/>
      <c r="H42" s="268"/>
      <c r="I42" s="268"/>
      <c r="J42" s="268"/>
    </row>
    <row r="43" spans="1:10" ht="19.5" customHeight="1" x14ac:dyDescent="0.2">
      <c r="A43" s="216" t="s">
        <v>61</v>
      </c>
      <c r="B43" s="216" t="s">
        <v>40</v>
      </c>
      <c r="C43" s="216" t="s">
        <v>38</v>
      </c>
      <c r="D43" s="216" t="s">
        <v>2</v>
      </c>
      <c r="E43" s="251"/>
      <c r="F43" s="252"/>
      <c r="G43" s="252"/>
      <c r="H43" s="252"/>
      <c r="I43" s="252"/>
      <c r="J43" s="253"/>
    </row>
    <row r="44" spans="1:10" ht="19.5" customHeight="1" x14ac:dyDescent="0.2">
      <c r="A44" s="216"/>
      <c r="B44" s="216"/>
      <c r="C44" s="216"/>
      <c r="D44" s="216"/>
      <c r="E44" s="269" t="s">
        <v>68</v>
      </c>
      <c r="F44" s="269"/>
      <c r="G44" s="269"/>
      <c r="H44" s="269"/>
      <c r="I44" s="269"/>
      <c r="J44" s="269"/>
    </row>
    <row r="45" spans="1:10" ht="19.5" customHeight="1" x14ac:dyDescent="0.2">
      <c r="A45" s="216"/>
      <c r="B45" s="216"/>
      <c r="C45" s="216"/>
      <c r="D45" s="216"/>
      <c r="E45" s="270" t="s">
        <v>70</v>
      </c>
      <c r="F45" s="270"/>
      <c r="G45" s="270"/>
      <c r="H45" s="270"/>
      <c r="I45" s="270"/>
      <c r="J45" s="270"/>
    </row>
    <row r="46" spans="1:10" ht="30" customHeight="1" x14ac:dyDescent="0.2">
      <c r="A46" s="216"/>
      <c r="B46" s="216"/>
      <c r="C46" s="216"/>
      <c r="D46" s="216"/>
      <c r="E46" s="195"/>
      <c r="F46" s="195"/>
      <c r="G46" s="195"/>
      <c r="H46" s="195"/>
      <c r="I46" s="195"/>
      <c r="J46" s="195"/>
    </row>
    <row r="47" spans="1:10" ht="28.5" customHeight="1" x14ac:dyDescent="0.2">
      <c r="A47" s="235" t="s">
        <v>6</v>
      </c>
      <c r="B47" s="235"/>
      <c r="C47" s="235"/>
      <c r="D47" s="235"/>
      <c r="E47" s="141" t="s">
        <v>61</v>
      </c>
      <c r="F47" s="141" t="s">
        <v>37</v>
      </c>
      <c r="G47" s="141" t="s">
        <v>38</v>
      </c>
      <c r="H47" s="142" t="s">
        <v>52</v>
      </c>
      <c r="I47" s="141" t="s">
        <v>44</v>
      </c>
      <c r="J47" s="117" t="s">
        <v>98</v>
      </c>
    </row>
    <row r="48" spans="1:10" ht="19.5" customHeight="1" x14ac:dyDescent="0.2">
      <c r="A48" s="217" t="s">
        <v>54</v>
      </c>
      <c r="B48" s="217"/>
      <c r="C48" s="217"/>
      <c r="D48" s="217"/>
      <c r="E48" s="217"/>
      <c r="F48" s="217"/>
      <c r="G48" s="217"/>
      <c r="H48" s="217"/>
      <c r="I48" s="217"/>
      <c r="J48" s="217"/>
    </row>
    <row r="49" spans="1:12" ht="22.5" customHeight="1" x14ac:dyDescent="0.2">
      <c r="A49" s="115">
        <v>5</v>
      </c>
      <c r="B49" s="115">
        <v>0</v>
      </c>
      <c r="C49" s="115">
        <v>1</v>
      </c>
      <c r="D49" s="115">
        <v>1</v>
      </c>
      <c r="E49" s="30" t="s">
        <v>63</v>
      </c>
      <c r="F49" s="115" t="s">
        <v>49</v>
      </c>
      <c r="G49" s="30">
        <v>1</v>
      </c>
      <c r="H49" s="100">
        <v>56733</v>
      </c>
      <c r="I49" s="115">
        <v>0.65</v>
      </c>
      <c r="J49" s="133">
        <f t="shared" ref="J49:J59" si="4">I49*H49</f>
        <v>36876.450000000004</v>
      </c>
    </row>
    <row r="50" spans="1:12" ht="22.5" customHeight="1" x14ac:dyDescent="0.2">
      <c r="A50" s="115">
        <v>5</v>
      </c>
      <c r="B50" s="115">
        <v>0</v>
      </c>
      <c r="C50" s="115">
        <v>2</v>
      </c>
      <c r="D50" s="115">
        <v>1</v>
      </c>
      <c r="E50" s="30" t="s">
        <v>63</v>
      </c>
      <c r="F50" s="115" t="s">
        <v>49</v>
      </c>
      <c r="G50" s="30">
        <v>2</v>
      </c>
      <c r="H50" s="100">
        <v>22273</v>
      </c>
      <c r="I50" s="115">
        <v>0.65</v>
      </c>
      <c r="J50" s="133">
        <f t="shared" si="4"/>
        <v>14477.45</v>
      </c>
    </row>
    <row r="51" spans="1:12" ht="22.5" customHeight="1" x14ac:dyDescent="0.2">
      <c r="A51" s="115">
        <v>5</v>
      </c>
      <c r="B51" s="115">
        <v>0</v>
      </c>
      <c r="C51" s="115">
        <v>3</v>
      </c>
      <c r="D51" s="115">
        <v>1</v>
      </c>
      <c r="E51" s="30" t="s">
        <v>63</v>
      </c>
      <c r="F51" s="115" t="s">
        <v>49</v>
      </c>
      <c r="G51" s="30">
        <v>3</v>
      </c>
      <c r="H51" s="100">
        <v>18385</v>
      </c>
      <c r="I51" s="115">
        <v>0.65</v>
      </c>
      <c r="J51" s="133">
        <f t="shared" si="4"/>
        <v>11950.25</v>
      </c>
    </row>
    <row r="52" spans="1:12" ht="22.5" customHeight="1" x14ac:dyDescent="0.2">
      <c r="A52" s="115">
        <v>5</v>
      </c>
      <c r="B52" s="115">
        <v>0</v>
      </c>
      <c r="C52" s="115">
        <v>4</v>
      </c>
      <c r="D52" s="115">
        <v>1</v>
      </c>
      <c r="E52" s="30" t="s">
        <v>63</v>
      </c>
      <c r="F52" s="115" t="s">
        <v>49</v>
      </c>
      <c r="G52" s="30">
        <v>4</v>
      </c>
      <c r="H52" s="100">
        <v>12607</v>
      </c>
      <c r="I52" s="115">
        <v>0.65</v>
      </c>
      <c r="J52" s="133">
        <f t="shared" si="4"/>
        <v>8194.5500000000011</v>
      </c>
    </row>
    <row r="53" spans="1:12" ht="22.5" customHeight="1" x14ac:dyDescent="0.2">
      <c r="A53" s="115">
        <v>5</v>
      </c>
      <c r="B53" s="115">
        <v>0</v>
      </c>
      <c r="C53" s="115">
        <v>5</v>
      </c>
      <c r="D53" s="115">
        <v>1</v>
      </c>
      <c r="E53" s="30" t="s">
        <v>63</v>
      </c>
      <c r="F53" s="115" t="s">
        <v>49</v>
      </c>
      <c r="G53" s="30">
        <v>5</v>
      </c>
      <c r="H53" s="100">
        <v>12607</v>
      </c>
      <c r="I53" s="115">
        <v>0.65</v>
      </c>
      <c r="J53" s="133">
        <f t="shared" si="4"/>
        <v>8194.5500000000011</v>
      </c>
    </row>
    <row r="54" spans="1:12" ht="22.5" customHeight="1" x14ac:dyDescent="0.2">
      <c r="A54" s="115">
        <v>5</v>
      </c>
      <c r="B54" s="115">
        <v>0</v>
      </c>
      <c r="C54" s="115">
        <v>6</v>
      </c>
      <c r="D54" s="115">
        <v>1</v>
      </c>
      <c r="E54" s="30" t="s">
        <v>63</v>
      </c>
      <c r="F54" s="115" t="s">
        <v>49</v>
      </c>
      <c r="G54" s="30">
        <v>6</v>
      </c>
      <c r="H54" s="100">
        <v>12607</v>
      </c>
      <c r="I54" s="115">
        <v>0.65</v>
      </c>
      <c r="J54" s="133">
        <f t="shared" si="4"/>
        <v>8194.5500000000011</v>
      </c>
    </row>
    <row r="55" spans="1:12" ht="19.5" customHeight="1" x14ac:dyDescent="0.2">
      <c r="A55" s="244"/>
      <c r="B55" s="245"/>
      <c r="C55" s="245"/>
      <c r="D55" s="245"/>
      <c r="E55" s="245"/>
      <c r="F55" s="245"/>
      <c r="G55" s="245"/>
      <c r="H55" s="245"/>
      <c r="I55" s="245"/>
      <c r="J55" s="246"/>
      <c r="L55" s="26" t="s">
        <v>47</v>
      </c>
    </row>
    <row r="56" spans="1:12" ht="22.5" customHeight="1" x14ac:dyDescent="0.2">
      <c r="A56" s="115">
        <v>7</v>
      </c>
      <c r="B56" s="115">
        <v>0</v>
      </c>
      <c r="C56" s="115">
        <v>1</v>
      </c>
      <c r="D56" s="115">
        <v>1</v>
      </c>
      <c r="E56" s="30" t="s">
        <v>43</v>
      </c>
      <c r="F56" s="115" t="s">
        <v>49</v>
      </c>
      <c r="G56" s="30">
        <v>1</v>
      </c>
      <c r="H56" s="100">
        <v>6587</v>
      </c>
      <c r="I56" s="115">
        <v>0.65</v>
      </c>
      <c r="J56" s="133">
        <f t="shared" si="4"/>
        <v>4281.55</v>
      </c>
    </row>
    <row r="57" spans="1:12" ht="22.5" customHeight="1" x14ac:dyDescent="0.2">
      <c r="A57" s="115">
        <v>7</v>
      </c>
      <c r="B57" s="115">
        <v>0</v>
      </c>
      <c r="C57" s="115">
        <v>2</v>
      </c>
      <c r="D57" s="115">
        <v>1</v>
      </c>
      <c r="E57" s="30" t="s">
        <v>43</v>
      </c>
      <c r="F57" s="115" t="s">
        <v>49</v>
      </c>
      <c r="G57" s="30">
        <v>2</v>
      </c>
      <c r="H57" s="100">
        <v>5270</v>
      </c>
      <c r="I57" s="115">
        <v>0.65</v>
      </c>
      <c r="J57" s="133">
        <f t="shared" si="4"/>
        <v>3425.5</v>
      </c>
    </row>
    <row r="58" spans="1:12" ht="22.5" customHeight="1" x14ac:dyDescent="0.2">
      <c r="A58" s="115">
        <v>7</v>
      </c>
      <c r="B58" s="115">
        <v>0</v>
      </c>
      <c r="C58" s="115">
        <v>3</v>
      </c>
      <c r="D58" s="115">
        <v>1</v>
      </c>
      <c r="E58" s="30" t="s">
        <v>43</v>
      </c>
      <c r="F58" s="115" t="s">
        <v>49</v>
      </c>
      <c r="G58" s="30">
        <v>3</v>
      </c>
      <c r="H58" s="100">
        <v>4216</v>
      </c>
      <c r="I58" s="115">
        <v>0.65</v>
      </c>
      <c r="J58" s="133">
        <f t="shared" si="4"/>
        <v>2740.4</v>
      </c>
    </row>
    <row r="59" spans="1:12" ht="22.5" customHeight="1" x14ac:dyDescent="0.2">
      <c r="A59" s="115">
        <v>7</v>
      </c>
      <c r="B59" s="115">
        <v>0</v>
      </c>
      <c r="C59" s="115">
        <v>4</v>
      </c>
      <c r="D59" s="115">
        <v>1</v>
      </c>
      <c r="E59" s="30" t="s">
        <v>43</v>
      </c>
      <c r="F59" s="115" t="s">
        <v>49</v>
      </c>
      <c r="G59" s="30">
        <v>4</v>
      </c>
      <c r="H59" s="100">
        <v>3373</v>
      </c>
      <c r="I59" s="115">
        <v>0.65</v>
      </c>
      <c r="J59" s="133">
        <f t="shared" si="4"/>
        <v>2192.4500000000003</v>
      </c>
    </row>
    <row r="60" spans="1:12" ht="13.5" x14ac:dyDescent="0.2">
      <c r="A60" s="244"/>
      <c r="B60" s="245"/>
      <c r="C60" s="245"/>
      <c r="D60" s="245"/>
      <c r="E60" s="245"/>
      <c r="F60" s="245"/>
      <c r="G60" s="245"/>
      <c r="H60" s="245"/>
      <c r="I60" s="245"/>
      <c r="J60" s="246"/>
    </row>
    <row r="61" spans="1:12" ht="22.5" customHeight="1" x14ac:dyDescent="0.2">
      <c r="A61" s="115">
        <v>8</v>
      </c>
      <c r="B61" s="115">
        <v>0</v>
      </c>
      <c r="C61" s="115">
        <v>1</v>
      </c>
      <c r="D61" s="115">
        <v>1</v>
      </c>
      <c r="E61" s="30" t="s">
        <v>45</v>
      </c>
      <c r="F61" s="115" t="s">
        <v>49</v>
      </c>
      <c r="G61" s="30">
        <v>1</v>
      </c>
      <c r="H61" s="100">
        <v>1702</v>
      </c>
      <c r="I61" s="115">
        <v>0.5</v>
      </c>
      <c r="J61" s="133">
        <f>I61*H61</f>
        <v>851</v>
      </c>
    </row>
    <row r="62" spans="1:12" ht="22.5" customHeight="1" x14ac:dyDescent="0.2">
      <c r="A62" s="115">
        <v>8</v>
      </c>
      <c r="B62" s="115">
        <v>0</v>
      </c>
      <c r="C62" s="115">
        <v>2</v>
      </c>
      <c r="D62" s="115">
        <v>1</v>
      </c>
      <c r="E62" s="30" t="s">
        <v>45</v>
      </c>
      <c r="F62" s="115" t="s">
        <v>49</v>
      </c>
      <c r="G62" s="30">
        <v>2</v>
      </c>
      <c r="H62" s="100">
        <v>1391</v>
      </c>
      <c r="I62" s="115">
        <v>0.5</v>
      </c>
      <c r="J62" s="133">
        <v>695</v>
      </c>
    </row>
    <row r="63" spans="1:12" ht="22.5" customHeight="1" x14ac:dyDescent="0.2">
      <c r="A63" s="115">
        <v>8</v>
      </c>
      <c r="B63" s="115">
        <v>0</v>
      </c>
      <c r="C63" s="115">
        <v>3</v>
      </c>
      <c r="D63" s="115">
        <v>1</v>
      </c>
      <c r="E63" s="30" t="s">
        <v>45</v>
      </c>
      <c r="F63" s="115" t="s">
        <v>49</v>
      </c>
      <c r="G63" s="30">
        <v>3</v>
      </c>
      <c r="H63" s="100">
        <v>1206</v>
      </c>
      <c r="I63" s="115">
        <v>0.5</v>
      </c>
      <c r="J63" s="133">
        <f>I63*H63</f>
        <v>603</v>
      </c>
    </row>
    <row r="64" spans="1:12" ht="22.5" customHeight="1" x14ac:dyDescent="0.2">
      <c r="A64" s="115">
        <v>8</v>
      </c>
      <c r="B64" s="115">
        <v>0</v>
      </c>
      <c r="C64" s="115">
        <v>4</v>
      </c>
      <c r="D64" s="115">
        <v>1</v>
      </c>
      <c r="E64" s="30" t="s">
        <v>45</v>
      </c>
      <c r="F64" s="115" t="s">
        <v>49</v>
      </c>
      <c r="G64" s="30">
        <v>4</v>
      </c>
      <c r="H64" s="100">
        <v>428</v>
      </c>
      <c r="I64" s="115">
        <v>0.5</v>
      </c>
      <c r="J64" s="133">
        <f>I64*H64</f>
        <v>214</v>
      </c>
    </row>
    <row r="65" spans="1:10" ht="14.25" x14ac:dyDescent="0.2">
      <c r="A65" s="105"/>
      <c r="B65" s="237" t="s">
        <v>119</v>
      </c>
      <c r="C65" s="237"/>
      <c r="D65" s="237"/>
      <c r="E65" s="237"/>
      <c r="F65" s="237"/>
      <c r="G65" s="237"/>
      <c r="H65" s="237"/>
      <c r="I65" s="237"/>
      <c r="J65" s="238"/>
    </row>
    <row r="66" spans="1:10" ht="14.25" x14ac:dyDescent="0.2">
      <c r="A66" s="116"/>
      <c r="B66" s="237" t="s">
        <v>120</v>
      </c>
      <c r="C66" s="237"/>
      <c r="D66" s="237"/>
      <c r="E66" s="237"/>
      <c r="F66" s="237"/>
      <c r="G66" s="237"/>
      <c r="H66" s="237"/>
      <c r="I66" s="237"/>
      <c r="J66" s="238"/>
    </row>
    <row r="67" spans="1:10" ht="14.25" x14ac:dyDescent="0.2">
      <c r="A67" s="116"/>
      <c r="B67" s="237"/>
      <c r="C67" s="237"/>
      <c r="D67" s="237"/>
      <c r="E67" s="237"/>
      <c r="F67" s="237"/>
      <c r="G67" s="237"/>
      <c r="H67" s="237"/>
      <c r="I67" s="237"/>
      <c r="J67" s="238"/>
    </row>
    <row r="68" spans="1:10" ht="14.25" x14ac:dyDescent="0.2">
      <c r="A68" s="105"/>
      <c r="B68" s="237" t="s">
        <v>69</v>
      </c>
      <c r="C68" s="237"/>
      <c r="D68" s="237"/>
      <c r="E68" s="237"/>
      <c r="F68" s="237"/>
      <c r="G68" s="237"/>
      <c r="H68" s="237"/>
      <c r="I68" s="237"/>
      <c r="J68" s="238"/>
    </row>
    <row r="69" spans="1:10" ht="14.25" x14ac:dyDescent="0.2">
      <c r="A69" s="116"/>
      <c r="B69" s="237" t="s">
        <v>99</v>
      </c>
      <c r="C69" s="237"/>
      <c r="D69" s="237"/>
      <c r="E69" s="237"/>
      <c r="F69" s="237"/>
      <c r="G69" s="237"/>
      <c r="H69" s="237"/>
      <c r="I69" s="237"/>
      <c r="J69" s="238"/>
    </row>
    <row r="70" spans="1:10" ht="14.25" x14ac:dyDescent="0.2">
      <c r="A70" s="116"/>
      <c r="B70" s="237" t="s">
        <v>139</v>
      </c>
      <c r="C70" s="237"/>
      <c r="D70" s="237"/>
      <c r="E70" s="237"/>
      <c r="F70" s="237"/>
      <c r="G70" s="237"/>
      <c r="H70" s="237"/>
      <c r="I70" s="237"/>
      <c r="J70" s="238"/>
    </row>
    <row r="71" spans="1:10" ht="13.5" x14ac:dyDescent="0.2">
      <c r="A71" s="116"/>
      <c r="B71" s="110"/>
      <c r="C71" s="110"/>
      <c r="D71" s="110"/>
      <c r="E71" s="12"/>
      <c r="F71" s="12"/>
      <c r="G71" s="12"/>
      <c r="H71" s="37"/>
      <c r="I71" s="12"/>
      <c r="J71" s="106"/>
    </row>
    <row r="72" spans="1:10" ht="13.5" x14ac:dyDescent="0.2">
      <c r="A72" s="105"/>
      <c r="B72" s="85" t="s">
        <v>141</v>
      </c>
      <c r="C72" s="85"/>
      <c r="D72" s="85"/>
      <c r="E72" s="85"/>
      <c r="F72" s="85"/>
      <c r="G72" s="85"/>
      <c r="H72" s="85"/>
      <c r="I72" s="85"/>
      <c r="J72" s="143" t="s">
        <v>114</v>
      </c>
    </row>
    <row r="73" spans="1:10" ht="13.5" x14ac:dyDescent="0.2">
      <c r="A73" s="116"/>
      <c r="B73" s="85" t="s">
        <v>122</v>
      </c>
      <c r="C73" s="85"/>
      <c r="D73" s="85"/>
      <c r="E73" s="85"/>
      <c r="F73" s="85"/>
      <c r="G73" s="85"/>
      <c r="H73" s="85"/>
      <c r="I73" s="85"/>
      <c r="J73" s="143" t="s">
        <v>115</v>
      </c>
    </row>
    <row r="74" spans="1:10" ht="13.5" x14ac:dyDescent="0.2">
      <c r="A74" s="116"/>
      <c r="B74" s="85" t="s">
        <v>121</v>
      </c>
      <c r="C74" s="85"/>
      <c r="D74" s="85"/>
      <c r="E74" s="85"/>
      <c r="F74" s="85"/>
      <c r="G74" s="85"/>
      <c r="H74" s="85"/>
      <c r="I74" s="85"/>
      <c r="J74" s="143" t="s">
        <v>116</v>
      </c>
    </row>
    <row r="75" spans="1:10" ht="13.5" x14ac:dyDescent="0.2">
      <c r="A75" s="138"/>
      <c r="B75" s="144"/>
      <c r="C75" s="144"/>
      <c r="D75" s="144"/>
      <c r="E75" s="145"/>
      <c r="F75" s="145"/>
      <c r="G75" s="146"/>
      <c r="H75" s="147"/>
      <c r="I75" s="146"/>
      <c r="J75" s="148"/>
    </row>
    <row r="76" spans="1:10" x14ac:dyDescent="0.2">
      <c r="A76" s="25"/>
      <c r="B76" s="25"/>
      <c r="C76" s="25"/>
      <c r="D76" s="25"/>
      <c r="E76" s="25"/>
      <c r="F76" s="25"/>
      <c r="G76" s="25"/>
      <c r="H76" s="35"/>
      <c r="I76" s="25"/>
      <c r="J76" s="25"/>
    </row>
    <row r="77" spans="1:10" x14ac:dyDescent="0.2">
      <c r="A77" s="23"/>
      <c r="B77" s="23"/>
      <c r="C77" s="23"/>
      <c r="D77" s="23"/>
      <c r="E77" s="236"/>
      <c r="F77" s="236"/>
      <c r="G77" s="24"/>
      <c r="H77" s="34"/>
      <c r="I77" s="24"/>
      <c r="J77" s="1"/>
    </row>
    <row r="78" spans="1:10" x14ac:dyDescent="0.2">
      <c r="A78" s="23"/>
      <c r="B78" s="23"/>
      <c r="C78" s="23"/>
      <c r="D78" s="23"/>
      <c r="E78" s="236"/>
      <c r="F78" s="236"/>
      <c r="G78" s="24"/>
      <c r="H78" s="34"/>
      <c r="I78" s="24"/>
      <c r="J78" s="1"/>
    </row>
    <row r="79" spans="1:10" x14ac:dyDescent="0.2">
      <c r="A79" s="23"/>
      <c r="B79" s="23"/>
      <c r="C79" s="23"/>
      <c r="D79" s="23"/>
      <c r="E79" s="236"/>
      <c r="F79" s="236"/>
      <c r="G79" s="24"/>
      <c r="H79" s="34"/>
      <c r="I79" s="24"/>
      <c r="J79" s="1"/>
    </row>
  </sheetData>
  <mergeCells count="41">
    <mergeCell ref="A55:J55"/>
    <mergeCell ref="A60:J60"/>
    <mergeCell ref="E79:F79"/>
    <mergeCell ref="E77:F77"/>
    <mergeCell ref="E78:F78"/>
    <mergeCell ref="B68:J68"/>
    <mergeCell ref="B69:J69"/>
    <mergeCell ref="B70:J70"/>
    <mergeCell ref="B66:J66"/>
    <mergeCell ref="B67:J67"/>
    <mergeCell ref="A40:J40"/>
    <mergeCell ref="A41:J41"/>
    <mergeCell ref="A42:J42"/>
    <mergeCell ref="A43:A46"/>
    <mergeCell ref="A48:J48"/>
    <mergeCell ref="B65:J65"/>
    <mergeCell ref="A47:D47"/>
    <mergeCell ref="B43:B46"/>
    <mergeCell ref="C43:C46"/>
    <mergeCell ref="D43:D46"/>
    <mergeCell ref="E43:J43"/>
    <mergeCell ref="E44:J44"/>
    <mergeCell ref="E45:J45"/>
    <mergeCell ref="E46:J46"/>
    <mergeCell ref="A9:D9"/>
    <mergeCell ref="A14:J14"/>
    <mergeCell ref="A19:J19"/>
    <mergeCell ref="A26:J26"/>
    <mergeCell ref="A33:J33"/>
    <mergeCell ref="A1:J1"/>
    <mergeCell ref="A2:J2"/>
    <mergeCell ref="A3:J3"/>
    <mergeCell ref="E4:J4"/>
    <mergeCell ref="E8:J8"/>
    <mergeCell ref="E5:J5"/>
    <mergeCell ref="E6:J6"/>
    <mergeCell ref="A4:A8"/>
    <mergeCell ref="B4:B8"/>
    <mergeCell ref="C4:C8"/>
    <mergeCell ref="D4:D8"/>
    <mergeCell ref="E7:J7"/>
  </mergeCells>
  <phoneticPr fontId="4" type="noConversion"/>
  <printOptions horizontalCentered="1"/>
  <pageMargins left="0.19685039370078741" right="0.19685039370078741" top="0.19685039370078741" bottom="0.19685039370078741" header="0" footer="0"/>
  <pageSetup orientation="portrait" verticalDpi="300" r:id="rId1"/>
  <headerFooter alignWithMargins="0"/>
  <rowBreaks count="2" manualBreakCount="2">
    <brk id="39" max="9" man="1"/>
    <brk id="7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view="pageLayout" topLeftCell="A28" zoomScaleSheetLayoutView="100" workbookViewId="0">
      <selection activeCell="G7" sqref="G7:G11"/>
    </sheetView>
  </sheetViews>
  <sheetFormatPr baseColWidth="10" defaultRowHeight="13.5" x14ac:dyDescent="0.2"/>
  <cols>
    <col min="1" max="1" width="4.7109375" style="21" customWidth="1"/>
    <col min="2" max="2" width="4.140625" style="21" customWidth="1"/>
    <col min="3" max="3" width="4" style="21" customWidth="1"/>
    <col min="4" max="4" width="3.85546875" style="21" customWidth="1"/>
    <col min="5" max="5" width="22.28515625" style="21" customWidth="1"/>
    <col min="6" max="6" width="15.140625" style="21" customWidth="1"/>
    <col min="7" max="7" width="10" style="21" customWidth="1"/>
    <col min="8" max="8" width="11.42578125" style="38" customWidth="1"/>
    <col min="9" max="9" width="9.140625" style="21" customWidth="1"/>
    <col min="10" max="10" width="16" style="21" customWidth="1"/>
    <col min="11" max="16384" width="11.42578125" style="21"/>
  </cols>
  <sheetData>
    <row r="1" spans="1:10" ht="24.95" customHeight="1" x14ac:dyDescent="0.2">
      <c r="A1" s="278" t="s">
        <v>106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ht="20.100000000000001" customHeight="1" x14ac:dyDescent="0.2">
      <c r="A2" s="281" t="s">
        <v>152</v>
      </c>
      <c r="B2" s="282"/>
      <c r="C2" s="282"/>
      <c r="D2" s="282"/>
      <c r="E2" s="282"/>
      <c r="F2" s="282"/>
      <c r="G2" s="282"/>
      <c r="H2" s="282"/>
      <c r="I2" s="282"/>
      <c r="J2" s="283"/>
    </row>
    <row r="3" spans="1:10" ht="18.75" customHeight="1" x14ac:dyDescent="0.2">
      <c r="A3" s="216" t="s">
        <v>61</v>
      </c>
      <c r="B3" s="216" t="s">
        <v>40</v>
      </c>
      <c r="C3" s="216" t="s">
        <v>38</v>
      </c>
      <c r="D3" s="216" t="s">
        <v>2</v>
      </c>
      <c r="E3" s="271"/>
      <c r="F3" s="272"/>
      <c r="G3" s="272"/>
      <c r="H3" s="272"/>
      <c r="I3" s="272"/>
      <c r="J3" s="273"/>
    </row>
    <row r="4" spans="1:10" ht="18.75" customHeight="1" x14ac:dyDescent="0.2">
      <c r="A4" s="216"/>
      <c r="B4" s="216"/>
      <c r="C4" s="216"/>
      <c r="D4" s="216"/>
      <c r="E4" s="247" t="s">
        <v>68</v>
      </c>
      <c r="F4" s="247"/>
      <c r="G4" s="247"/>
      <c r="H4" s="247"/>
      <c r="I4" s="247"/>
      <c r="J4" s="247"/>
    </row>
    <row r="5" spans="1:10" ht="18.75" customHeight="1" x14ac:dyDescent="0.2">
      <c r="A5" s="216"/>
      <c r="B5" s="216"/>
      <c r="C5" s="216"/>
      <c r="D5" s="216"/>
      <c r="E5" s="247" t="s">
        <v>70</v>
      </c>
      <c r="F5" s="247"/>
      <c r="G5" s="247"/>
      <c r="H5" s="247"/>
      <c r="I5" s="247"/>
      <c r="J5" s="247"/>
    </row>
    <row r="6" spans="1:10" ht="18.75" customHeight="1" x14ac:dyDescent="0.2">
      <c r="A6" s="216"/>
      <c r="B6" s="216"/>
      <c r="C6" s="216"/>
      <c r="D6" s="216"/>
      <c r="E6" s="274"/>
      <c r="F6" s="274"/>
      <c r="G6" s="274"/>
      <c r="H6" s="274"/>
      <c r="I6" s="274"/>
      <c r="J6" s="274"/>
    </row>
    <row r="7" spans="1:10" ht="18.75" customHeight="1" x14ac:dyDescent="0.2">
      <c r="A7" s="216"/>
      <c r="B7" s="216"/>
      <c r="C7" s="216" t="s">
        <v>4</v>
      </c>
      <c r="D7" s="216" t="s">
        <v>5</v>
      </c>
      <c r="E7" s="284"/>
      <c r="F7" s="285"/>
      <c r="G7" s="285"/>
      <c r="H7" s="285"/>
      <c r="I7" s="285"/>
      <c r="J7" s="286"/>
    </row>
    <row r="8" spans="1:10" s="22" customFormat="1" ht="39" customHeight="1" x14ac:dyDescent="0.2">
      <c r="A8" s="235" t="s">
        <v>6</v>
      </c>
      <c r="B8" s="235"/>
      <c r="C8" s="235"/>
      <c r="D8" s="235"/>
      <c r="E8" s="29" t="s">
        <v>61</v>
      </c>
      <c r="F8" s="29" t="s">
        <v>37</v>
      </c>
      <c r="G8" s="29" t="s">
        <v>38</v>
      </c>
      <c r="H8" s="32" t="s">
        <v>52</v>
      </c>
      <c r="I8" s="29" t="s">
        <v>44</v>
      </c>
      <c r="J8" s="118" t="s">
        <v>98</v>
      </c>
    </row>
    <row r="9" spans="1:10" ht="21" customHeight="1" x14ac:dyDescent="0.2">
      <c r="A9" s="101">
        <v>1</v>
      </c>
      <c r="B9" s="101">
        <v>2</v>
      </c>
      <c r="C9" s="101">
        <v>1</v>
      </c>
      <c r="D9" s="101">
        <v>1</v>
      </c>
      <c r="E9" s="101" t="s">
        <v>41</v>
      </c>
      <c r="F9" s="101" t="s">
        <v>50</v>
      </c>
      <c r="G9" s="103">
        <v>1</v>
      </c>
      <c r="H9" s="102">
        <v>47522</v>
      </c>
      <c r="I9" s="101">
        <v>0.65</v>
      </c>
      <c r="J9" s="149">
        <f t="shared" ref="J9:J17" si="0">I9*H9</f>
        <v>30889.3</v>
      </c>
    </row>
    <row r="10" spans="1:10" ht="21" customHeight="1" x14ac:dyDescent="0.2">
      <c r="A10" s="115">
        <v>1</v>
      </c>
      <c r="B10" s="115">
        <v>0</v>
      </c>
      <c r="C10" s="115">
        <v>2</v>
      </c>
      <c r="D10" s="115">
        <v>1</v>
      </c>
      <c r="E10" s="115" t="s">
        <v>41</v>
      </c>
      <c r="F10" s="115" t="s">
        <v>50</v>
      </c>
      <c r="G10" s="104">
        <v>2</v>
      </c>
      <c r="H10" s="100">
        <v>35673</v>
      </c>
      <c r="I10" s="115">
        <v>0.65</v>
      </c>
      <c r="J10" s="133">
        <f t="shared" si="0"/>
        <v>23187.45</v>
      </c>
    </row>
    <row r="11" spans="1:10" ht="21" customHeight="1" x14ac:dyDescent="0.2">
      <c r="A11" s="115">
        <v>1</v>
      </c>
      <c r="B11" s="115">
        <v>0</v>
      </c>
      <c r="C11" s="115">
        <v>3</v>
      </c>
      <c r="D11" s="115">
        <v>1</v>
      </c>
      <c r="E11" s="115" t="s">
        <v>41</v>
      </c>
      <c r="F11" s="115" t="s">
        <v>50</v>
      </c>
      <c r="G11" s="104">
        <v>3</v>
      </c>
      <c r="H11" s="100">
        <v>17958</v>
      </c>
      <c r="I11" s="115">
        <v>0.65</v>
      </c>
      <c r="J11" s="133">
        <f t="shared" si="0"/>
        <v>11672.7</v>
      </c>
    </row>
    <row r="12" spans="1:10" ht="21" customHeight="1" x14ac:dyDescent="0.2">
      <c r="A12" s="115">
        <v>1</v>
      </c>
      <c r="B12" s="115">
        <v>0</v>
      </c>
      <c r="C12" s="115">
        <v>4</v>
      </c>
      <c r="D12" s="115">
        <v>1</v>
      </c>
      <c r="E12" s="115" t="s">
        <v>41</v>
      </c>
      <c r="F12" s="115" t="s">
        <v>50</v>
      </c>
      <c r="G12" s="104">
        <v>4</v>
      </c>
      <c r="H12" s="100">
        <v>8234</v>
      </c>
      <c r="I12" s="115">
        <v>0.65</v>
      </c>
      <c r="J12" s="133">
        <f t="shared" si="0"/>
        <v>5352.1</v>
      </c>
    </row>
    <row r="13" spans="1:10" ht="6" customHeight="1" x14ac:dyDescent="0.2">
      <c r="A13" s="275"/>
      <c r="B13" s="276"/>
      <c r="C13" s="276"/>
      <c r="D13" s="276"/>
      <c r="E13" s="276"/>
      <c r="F13" s="276"/>
      <c r="G13" s="276"/>
      <c r="H13" s="276"/>
      <c r="I13" s="276"/>
      <c r="J13" s="277"/>
    </row>
    <row r="14" spans="1:10" ht="21" customHeight="1" x14ac:dyDescent="0.2">
      <c r="A14" s="115">
        <v>2</v>
      </c>
      <c r="B14" s="115">
        <v>0</v>
      </c>
      <c r="C14" s="115">
        <v>1</v>
      </c>
      <c r="D14" s="115">
        <v>1</v>
      </c>
      <c r="E14" s="115" t="s">
        <v>42</v>
      </c>
      <c r="F14" s="115" t="s">
        <v>50</v>
      </c>
      <c r="G14" s="120">
        <v>1</v>
      </c>
      <c r="H14" s="100">
        <v>33265</v>
      </c>
      <c r="I14" s="115">
        <v>0.65</v>
      </c>
      <c r="J14" s="133">
        <f t="shared" si="0"/>
        <v>21622.25</v>
      </c>
    </row>
    <row r="15" spans="1:10" ht="21" customHeight="1" x14ac:dyDescent="0.2">
      <c r="A15" s="115">
        <v>2</v>
      </c>
      <c r="B15" s="115">
        <v>0</v>
      </c>
      <c r="C15" s="115">
        <v>2</v>
      </c>
      <c r="D15" s="115">
        <v>1</v>
      </c>
      <c r="E15" s="115" t="s">
        <v>42</v>
      </c>
      <c r="F15" s="115" t="s">
        <v>50</v>
      </c>
      <c r="G15" s="104">
        <v>2</v>
      </c>
      <c r="H15" s="100">
        <v>24971</v>
      </c>
      <c r="I15" s="115">
        <v>0.65</v>
      </c>
      <c r="J15" s="133">
        <f t="shared" si="0"/>
        <v>16231.150000000001</v>
      </c>
    </row>
    <row r="16" spans="1:10" ht="21" customHeight="1" x14ac:dyDescent="0.2">
      <c r="A16" s="115">
        <v>2</v>
      </c>
      <c r="B16" s="115">
        <v>0</v>
      </c>
      <c r="C16" s="115">
        <v>3</v>
      </c>
      <c r="D16" s="115">
        <v>1</v>
      </c>
      <c r="E16" s="115" t="s">
        <v>42</v>
      </c>
      <c r="F16" s="115" t="s">
        <v>50</v>
      </c>
      <c r="G16" s="104">
        <v>3</v>
      </c>
      <c r="H16" s="100">
        <v>12570</v>
      </c>
      <c r="I16" s="115">
        <v>0.65</v>
      </c>
      <c r="J16" s="133">
        <f t="shared" si="0"/>
        <v>8170.5</v>
      </c>
    </row>
    <row r="17" spans="1:10" ht="21" customHeight="1" x14ac:dyDescent="0.2">
      <c r="A17" s="115">
        <v>2</v>
      </c>
      <c r="B17" s="115">
        <v>0</v>
      </c>
      <c r="C17" s="115">
        <v>4</v>
      </c>
      <c r="D17" s="115">
        <v>1</v>
      </c>
      <c r="E17" s="115" t="s">
        <v>42</v>
      </c>
      <c r="F17" s="115" t="s">
        <v>50</v>
      </c>
      <c r="G17" s="104">
        <v>4</v>
      </c>
      <c r="H17" s="100">
        <v>5764</v>
      </c>
      <c r="I17" s="115">
        <v>0.65</v>
      </c>
      <c r="J17" s="133">
        <f t="shared" si="0"/>
        <v>3746.6</v>
      </c>
    </row>
    <row r="18" spans="1:10" ht="18" customHeight="1" x14ac:dyDescent="0.2">
      <c r="A18" s="217" t="s">
        <v>53</v>
      </c>
      <c r="B18" s="217"/>
      <c r="C18" s="217"/>
      <c r="D18" s="217"/>
      <c r="E18" s="217"/>
      <c r="F18" s="217"/>
      <c r="G18" s="217"/>
      <c r="H18" s="217"/>
      <c r="I18" s="217"/>
      <c r="J18" s="217"/>
    </row>
    <row r="19" spans="1:10" ht="21" customHeight="1" x14ac:dyDescent="0.2">
      <c r="A19" s="115">
        <v>3</v>
      </c>
      <c r="B19" s="115">
        <v>0</v>
      </c>
      <c r="C19" s="115">
        <v>1</v>
      </c>
      <c r="D19" s="115">
        <v>1</v>
      </c>
      <c r="E19" s="30" t="s">
        <v>62</v>
      </c>
      <c r="F19" s="115" t="s">
        <v>50</v>
      </c>
      <c r="G19" s="104">
        <v>1</v>
      </c>
      <c r="H19" s="100">
        <v>20450</v>
      </c>
      <c r="I19" s="115">
        <v>0.65</v>
      </c>
      <c r="J19" s="133">
        <f t="shared" ref="J19:J24" si="1">I19*H19</f>
        <v>13292.5</v>
      </c>
    </row>
    <row r="20" spans="1:10" ht="21" customHeight="1" x14ac:dyDescent="0.2">
      <c r="A20" s="115">
        <v>3</v>
      </c>
      <c r="B20" s="115">
        <v>0</v>
      </c>
      <c r="C20" s="115">
        <v>2</v>
      </c>
      <c r="D20" s="115">
        <v>1</v>
      </c>
      <c r="E20" s="30" t="s">
        <v>62</v>
      </c>
      <c r="F20" s="115" t="s">
        <v>50</v>
      </c>
      <c r="G20" s="104">
        <v>2</v>
      </c>
      <c r="H20" s="100">
        <v>17972</v>
      </c>
      <c r="I20" s="115">
        <v>0.65</v>
      </c>
      <c r="J20" s="133">
        <f t="shared" si="1"/>
        <v>11681.800000000001</v>
      </c>
    </row>
    <row r="21" spans="1:10" ht="21" customHeight="1" x14ac:dyDescent="0.2">
      <c r="A21" s="115">
        <v>3</v>
      </c>
      <c r="B21" s="115">
        <v>0</v>
      </c>
      <c r="C21" s="115">
        <v>3</v>
      </c>
      <c r="D21" s="115">
        <v>1</v>
      </c>
      <c r="E21" s="30" t="s">
        <v>62</v>
      </c>
      <c r="F21" s="115" t="s">
        <v>50</v>
      </c>
      <c r="G21" s="104">
        <v>3</v>
      </c>
      <c r="H21" s="100">
        <v>17972</v>
      </c>
      <c r="I21" s="115">
        <v>0.65</v>
      </c>
      <c r="J21" s="133">
        <f t="shared" si="1"/>
        <v>11681.800000000001</v>
      </c>
    </row>
    <row r="22" spans="1:10" ht="21" customHeight="1" x14ac:dyDescent="0.2">
      <c r="A22" s="115">
        <v>3</v>
      </c>
      <c r="B22" s="115">
        <v>0</v>
      </c>
      <c r="C22" s="115">
        <v>4</v>
      </c>
      <c r="D22" s="115">
        <v>1</v>
      </c>
      <c r="E22" s="30" t="s">
        <v>62</v>
      </c>
      <c r="F22" s="115" t="s">
        <v>50</v>
      </c>
      <c r="G22" s="104">
        <v>4</v>
      </c>
      <c r="H22" s="100">
        <v>17972</v>
      </c>
      <c r="I22" s="115">
        <v>0.65</v>
      </c>
      <c r="J22" s="133">
        <f t="shared" si="1"/>
        <v>11681.800000000001</v>
      </c>
    </row>
    <row r="23" spans="1:10" ht="21" customHeight="1" x14ac:dyDescent="0.2">
      <c r="A23" s="115">
        <v>3</v>
      </c>
      <c r="B23" s="115">
        <v>0</v>
      </c>
      <c r="C23" s="115">
        <v>5</v>
      </c>
      <c r="D23" s="115">
        <v>1</v>
      </c>
      <c r="E23" s="30" t="s">
        <v>62</v>
      </c>
      <c r="F23" s="115" t="s">
        <v>50</v>
      </c>
      <c r="G23" s="104">
        <v>5</v>
      </c>
      <c r="H23" s="100">
        <v>17972</v>
      </c>
      <c r="I23" s="115">
        <v>0.65</v>
      </c>
      <c r="J23" s="133">
        <f t="shared" si="1"/>
        <v>11681.800000000001</v>
      </c>
    </row>
    <row r="24" spans="1:10" ht="21" customHeight="1" x14ac:dyDescent="0.2">
      <c r="A24" s="115">
        <v>3</v>
      </c>
      <c r="B24" s="115">
        <v>0</v>
      </c>
      <c r="C24" s="115">
        <v>6</v>
      </c>
      <c r="D24" s="115">
        <v>1</v>
      </c>
      <c r="E24" s="30" t="s">
        <v>62</v>
      </c>
      <c r="F24" s="115" t="s">
        <v>50</v>
      </c>
      <c r="G24" s="104">
        <v>6</v>
      </c>
      <c r="H24" s="100">
        <v>17972</v>
      </c>
      <c r="I24" s="115">
        <v>0.65</v>
      </c>
      <c r="J24" s="133">
        <f t="shared" si="1"/>
        <v>11681.800000000001</v>
      </c>
    </row>
    <row r="25" spans="1:10" ht="19.5" customHeight="1" x14ac:dyDescent="0.2">
      <c r="A25" s="217" t="s">
        <v>53</v>
      </c>
      <c r="B25" s="217"/>
      <c r="C25" s="217"/>
      <c r="D25" s="217"/>
      <c r="E25" s="217"/>
      <c r="F25" s="217"/>
      <c r="G25" s="217"/>
      <c r="H25" s="217"/>
      <c r="I25" s="217"/>
      <c r="J25" s="217"/>
    </row>
    <row r="26" spans="1:10" ht="21" customHeight="1" x14ac:dyDescent="0.2">
      <c r="A26" s="115">
        <v>5</v>
      </c>
      <c r="B26" s="115">
        <v>0</v>
      </c>
      <c r="C26" s="115">
        <v>1</v>
      </c>
      <c r="D26" s="115">
        <v>1</v>
      </c>
      <c r="E26" s="30" t="s">
        <v>63</v>
      </c>
      <c r="F26" s="115" t="s">
        <v>50</v>
      </c>
      <c r="G26" s="104">
        <v>1</v>
      </c>
      <c r="H26" s="100">
        <v>60524</v>
      </c>
      <c r="I26" s="115">
        <v>0.65</v>
      </c>
      <c r="J26" s="133">
        <f t="shared" ref="J26:J31" si="2">I26*H26</f>
        <v>39340.6</v>
      </c>
    </row>
    <row r="27" spans="1:10" ht="21" customHeight="1" x14ac:dyDescent="0.2">
      <c r="A27" s="115">
        <v>5</v>
      </c>
      <c r="B27" s="115">
        <v>0</v>
      </c>
      <c r="C27" s="115">
        <v>2</v>
      </c>
      <c r="D27" s="115">
        <v>1</v>
      </c>
      <c r="E27" s="30" t="s">
        <v>63</v>
      </c>
      <c r="F27" s="115" t="s">
        <v>50</v>
      </c>
      <c r="G27" s="104">
        <v>2</v>
      </c>
      <c r="H27" s="100">
        <v>26063</v>
      </c>
      <c r="I27" s="115">
        <v>0.65</v>
      </c>
      <c r="J27" s="133">
        <f t="shared" si="2"/>
        <v>16940.95</v>
      </c>
    </row>
    <row r="28" spans="1:10" ht="21" customHeight="1" x14ac:dyDescent="0.2">
      <c r="A28" s="115">
        <v>5</v>
      </c>
      <c r="B28" s="115">
        <v>0</v>
      </c>
      <c r="C28" s="115">
        <v>3</v>
      </c>
      <c r="D28" s="115">
        <v>1</v>
      </c>
      <c r="E28" s="30" t="s">
        <v>63</v>
      </c>
      <c r="F28" s="115" t="s">
        <v>50</v>
      </c>
      <c r="G28" s="104">
        <v>3</v>
      </c>
      <c r="H28" s="100">
        <v>26265</v>
      </c>
      <c r="I28" s="115">
        <v>0.65</v>
      </c>
      <c r="J28" s="133">
        <f t="shared" si="2"/>
        <v>17072.25</v>
      </c>
    </row>
    <row r="29" spans="1:10" ht="21" customHeight="1" x14ac:dyDescent="0.2">
      <c r="A29" s="115">
        <v>5</v>
      </c>
      <c r="B29" s="115">
        <v>0</v>
      </c>
      <c r="C29" s="115">
        <v>4</v>
      </c>
      <c r="D29" s="115">
        <v>1</v>
      </c>
      <c r="E29" s="30" t="s">
        <v>63</v>
      </c>
      <c r="F29" s="115" t="s">
        <v>50</v>
      </c>
      <c r="G29" s="104">
        <v>4</v>
      </c>
      <c r="H29" s="100">
        <v>15759</v>
      </c>
      <c r="I29" s="115">
        <v>0.65</v>
      </c>
      <c r="J29" s="133">
        <f t="shared" si="2"/>
        <v>10243.35</v>
      </c>
    </row>
    <row r="30" spans="1:10" ht="21" customHeight="1" x14ac:dyDescent="0.2">
      <c r="A30" s="115">
        <v>5</v>
      </c>
      <c r="B30" s="115">
        <v>0</v>
      </c>
      <c r="C30" s="115">
        <v>5</v>
      </c>
      <c r="D30" s="115">
        <v>1</v>
      </c>
      <c r="E30" s="30" t="s">
        <v>63</v>
      </c>
      <c r="F30" s="115" t="s">
        <v>50</v>
      </c>
      <c r="G30" s="104">
        <v>5</v>
      </c>
      <c r="H30" s="100">
        <v>15759</v>
      </c>
      <c r="I30" s="115">
        <v>0.65</v>
      </c>
      <c r="J30" s="133">
        <f t="shared" si="2"/>
        <v>10243.35</v>
      </c>
    </row>
    <row r="31" spans="1:10" ht="21" customHeight="1" x14ac:dyDescent="0.2">
      <c r="A31" s="115">
        <v>5</v>
      </c>
      <c r="B31" s="115">
        <v>0</v>
      </c>
      <c r="C31" s="115">
        <v>6</v>
      </c>
      <c r="D31" s="115">
        <v>1</v>
      </c>
      <c r="E31" s="30" t="s">
        <v>63</v>
      </c>
      <c r="F31" s="115" t="s">
        <v>50</v>
      </c>
      <c r="G31" s="104">
        <v>6</v>
      </c>
      <c r="H31" s="100">
        <v>15759</v>
      </c>
      <c r="I31" s="115">
        <v>0.65</v>
      </c>
      <c r="J31" s="133">
        <f t="shared" si="2"/>
        <v>10243.35</v>
      </c>
    </row>
    <row r="32" spans="1:10" ht="18" customHeight="1" x14ac:dyDescent="0.2">
      <c r="A32" s="217" t="s">
        <v>54</v>
      </c>
      <c r="B32" s="217"/>
      <c r="C32" s="217"/>
      <c r="D32" s="217"/>
      <c r="E32" s="217"/>
      <c r="F32" s="217"/>
      <c r="G32" s="217"/>
      <c r="H32" s="217"/>
      <c r="I32" s="217"/>
      <c r="J32" s="217"/>
    </row>
    <row r="33" spans="1:10" ht="21" customHeight="1" x14ac:dyDescent="0.2">
      <c r="A33" s="115">
        <v>3</v>
      </c>
      <c r="B33" s="115">
        <v>0</v>
      </c>
      <c r="C33" s="115">
        <v>1</v>
      </c>
      <c r="D33" s="115">
        <v>1</v>
      </c>
      <c r="E33" s="30" t="s">
        <v>62</v>
      </c>
      <c r="F33" s="115" t="s">
        <v>50</v>
      </c>
      <c r="G33" s="104">
        <v>1</v>
      </c>
      <c r="H33" s="100">
        <v>20450</v>
      </c>
      <c r="I33" s="115">
        <v>0.65</v>
      </c>
      <c r="J33" s="133">
        <f t="shared" ref="J33:J38" si="3">I33*H33</f>
        <v>13292.5</v>
      </c>
    </row>
    <row r="34" spans="1:10" ht="21" customHeight="1" x14ac:dyDescent="0.2">
      <c r="A34" s="115">
        <v>3</v>
      </c>
      <c r="B34" s="115">
        <v>0</v>
      </c>
      <c r="C34" s="115">
        <v>2</v>
      </c>
      <c r="D34" s="115">
        <v>1</v>
      </c>
      <c r="E34" s="30" t="s">
        <v>62</v>
      </c>
      <c r="F34" s="115" t="s">
        <v>50</v>
      </c>
      <c r="G34" s="104">
        <v>2</v>
      </c>
      <c r="H34" s="100">
        <v>20450</v>
      </c>
      <c r="I34" s="115">
        <v>0.65</v>
      </c>
      <c r="J34" s="133">
        <f t="shared" si="3"/>
        <v>13292.5</v>
      </c>
    </row>
    <row r="35" spans="1:10" ht="21" customHeight="1" x14ac:dyDescent="0.2">
      <c r="A35" s="115">
        <v>3</v>
      </c>
      <c r="B35" s="115">
        <v>0</v>
      </c>
      <c r="C35" s="115">
        <v>3</v>
      </c>
      <c r="D35" s="115">
        <v>1</v>
      </c>
      <c r="E35" s="30" t="s">
        <v>62</v>
      </c>
      <c r="F35" s="115" t="s">
        <v>50</v>
      </c>
      <c r="G35" s="104">
        <v>3</v>
      </c>
      <c r="H35" s="100">
        <v>20450</v>
      </c>
      <c r="I35" s="115">
        <v>0.65</v>
      </c>
      <c r="J35" s="133">
        <f t="shared" si="3"/>
        <v>13292.5</v>
      </c>
    </row>
    <row r="36" spans="1:10" ht="21" customHeight="1" x14ac:dyDescent="0.2">
      <c r="A36" s="115">
        <v>3</v>
      </c>
      <c r="B36" s="115">
        <v>0</v>
      </c>
      <c r="C36" s="115">
        <v>4</v>
      </c>
      <c r="D36" s="115">
        <v>1</v>
      </c>
      <c r="E36" s="30" t="s">
        <v>62</v>
      </c>
      <c r="F36" s="115" t="s">
        <v>50</v>
      </c>
      <c r="G36" s="104">
        <v>4</v>
      </c>
      <c r="H36" s="100">
        <v>20450</v>
      </c>
      <c r="I36" s="115">
        <v>0.65</v>
      </c>
      <c r="J36" s="133">
        <f t="shared" si="3"/>
        <v>13292.5</v>
      </c>
    </row>
    <row r="37" spans="1:10" ht="21" customHeight="1" x14ac:dyDescent="0.2">
      <c r="A37" s="115">
        <v>3</v>
      </c>
      <c r="B37" s="115">
        <v>0</v>
      </c>
      <c r="C37" s="115">
        <v>5</v>
      </c>
      <c r="D37" s="115">
        <v>1</v>
      </c>
      <c r="E37" s="30" t="s">
        <v>62</v>
      </c>
      <c r="F37" s="115" t="s">
        <v>50</v>
      </c>
      <c r="G37" s="104">
        <v>5</v>
      </c>
      <c r="H37" s="100">
        <v>20450</v>
      </c>
      <c r="I37" s="115">
        <v>0.65</v>
      </c>
      <c r="J37" s="133">
        <f t="shared" si="3"/>
        <v>13292.5</v>
      </c>
    </row>
    <row r="38" spans="1:10" ht="21" customHeight="1" x14ac:dyDescent="0.2">
      <c r="A38" s="115">
        <v>3</v>
      </c>
      <c r="B38" s="115">
        <v>0</v>
      </c>
      <c r="C38" s="115">
        <v>6</v>
      </c>
      <c r="D38" s="115">
        <v>1</v>
      </c>
      <c r="E38" s="30" t="s">
        <v>62</v>
      </c>
      <c r="F38" s="115" t="s">
        <v>50</v>
      </c>
      <c r="G38" s="104">
        <v>6</v>
      </c>
      <c r="H38" s="100">
        <v>20450</v>
      </c>
      <c r="I38" s="115">
        <v>0.65</v>
      </c>
      <c r="J38" s="133">
        <f t="shared" si="3"/>
        <v>13292.5</v>
      </c>
    </row>
    <row r="39" spans="1:10" ht="21" customHeight="1" x14ac:dyDescent="0.2">
      <c r="A39" s="278" t="s">
        <v>106</v>
      </c>
      <c r="B39" s="279"/>
      <c r="C39" s="279"/>
      <c r="D39" s="279"/>
      <c r="E39" s="279"/>
      <c r="F39" s="279"/>
      <c r="G39" s="279"/>
      <c r="H39" s="279"/>
      <c r="I39" s="279"/>
      <c r="J39" s="280"/>
    </row>
    <row r="40" spans="1:10" ht="21" customHeight="1" x14ac:dyDescent="0.2">
      <c r="A40" s="281" t="s">
        <v>152</v>
      </c>
      <c r="B40" s="282"/>
      <c r="C40" s="282"/>
      <c r="D40" s="282"/>
      <c r="E40" s="282"/>
      <c r="F40" s="282"/>
      <c r="G40" s="282"/>
      <c r="H40" s="282"/>
      <c r="I40" s="282"/>
      <c r="J40" s="283"/>
    </row>
    <row r="41" spans="1:10" ht="21" customHeight="1" x14ac:dyDescent="0.2">
      <c r="A41" s="216" t="s">
        <v>61</v>
      </c>
      <c r="B41" s="216" t="s">
        <v>40</v>
      </c>
      <c r="C41" s="216" t="s">
        <v>38</v>
      </c>
      <c r="D41" s="216" t="s">
        <v>2</v>
      </c>
      <c r="E41" s="271"/>
      <c r="F41" s="272"/>
      <c r="G41" s="272"/>
      <c r="H41" s="272"/>
      <c r="I41" s="272"/>
      <c r="J41" s="273"/>
    </row>
    <row r="42" spans="1:10" ht="21" customHeight="1" x14ac:dyDescent="0.2">
      <c r="A42" s="216"/>
      <c r="B42" s="216"/>
      <c r="C42" s="216"/>
      <c r="D42" s="216"/>
      <c r="E42" s="247" t="s">
        <v>68</v>
      </c>
      <c r="F42" s="247"/>
      <c r="G42" s="247"/>
      <c r="H42" s="247"/>
      <c r="I42" s="247"/>
      <c r="J42" s="247"/>
    </row>
    <row r="43" spans="1:10" ht="21" customHeight="1" x14ac:dyDescent="0.2">
      <c r="A43" s="216"/>
      <c r="B43" s="216"/>
      <c r="C43" s="216"/>
      <c r="D43" s="216"/>
      <c r="E43" s="247" t="s">
        <v>70</v>
      </c>
      <c r="F43" s="247"/>
      <c r="G43" s="247"/>
      <c r="H43" s="247"/>
      <c r="I43" s="247"/>
      <c r="J43" s="247"/>
    </row>
    <row r="44" spans="1:10" ht="21" customHeight="1" x14ac:dyDescent="0.2">
      <c r="A44" s="216"/>
      <c r="B44" s="216"/>
      <c r="C44" s="216"/>
      <c r="D44" s="216"/>
      <c r="E44" s="274"/>
      <c r="F44" s="274"/>
      <c r="G44" s="274"/>
      <c r="H44" s="274"/>
      <c r="I44" s="274"/>
      <c r="J44" s="274"/>
    </row>
    <row r="45" spans="1:10" ht="21" customHeight="1" x14ac:dyDescent="0.2">
      <c r="A45" s="216"/>
      <c r="B45" s="216"/>
      <c r="C45" s="216" t="s">
        <v>4</v>
      </c>
      <c r="D45" s="216" t="s">
        <v>5</v>
      </c>
      <c r="E45" s="284"/>
      <c r="F45" s="285"/>
      <c r="G45" s="285"/>
      <c r="H45" s="285"/>
      <c r="I45" s="285"/>
      <c r="J45" s="286"/>
    </row>
    <row r="46" spans="1:10" ht="29.25" customHeight="1" x14ac:dyDescent="0.2">
      <c r="A46" s="235" t="s">
        <v>6</v>
      </c>
      <c r="B46" s="235"/>
      <c r="C46" s="235"/>
      <c r="D46" s="235"/>
      <c r="E46" s="29" t="s">
        <v>61</v>
      </c>
      <c r="F46" s="29" t="s">
        <v>37</v>
      </c>
      <c r="G46" s="29" t="s">
        <v>38</v>
      </c>
      <c r="H46" s="32" t="s">
        <v>52</v>
      </c>
      <c r="I46" s="29" t="s">
        <v>44</v>
      </c>
      <c r="J46" s="118" t="s">
        <v>98</v>
      </c>
    </row>
    <row r="47" spans="1:10" ht="21" customHeight="1" x14ac:dyDescent="0.2">
      <c r="A47" s="243" t="s">
        <v>54</v>
      </c>
      <c r="B47" s="243"/>
      <c r="C47" s="243"/>
      <c r="D47" s="243"/>
      <c r="E47" s="243"/>
      <c r="F47" s="243"/>
      <c r="G47" s="243"/>
      <c r="H47" s="243"/>
      <c r="I47" s="243"/>
      <c r="J47" s="243"/>
    </row>
    <row r="48" spans="1:10" ht="20.25" customHeight="1" x14ac:dyDescent="0.2">
      <c r="A48" s="115">
        <v>5</v>
      </c>
      <c r="B48" s="115">
        <v>0</v>
      </c>
      <c r="C48" s="115">
        <v>1</v>
      </c>
      <c r="D48" s="115">
        <v>1</v>
      </c>
      <c r="E48" s="30" t="s">
        <v>63</v>
      </c>
      <c r="F48" s="115" t="s">
        <v>50</v>
      </c>
      <c r="G48" s="104">
        <v>1</v>
      </c>
      <c r="H48" s="100">
        <v>56733</v>
      </c>
      <c r="I48" s="115">
        <v>0.65</v>
      </c>
      <c r="J48" s="133">
        <f t="shared" ref="J48:J58" si="4">I48*H48</f>
        <v>36876.450000000004</v>
      </c>
    </row>
    <row r="49" spans="1:12" ht="20.25" customHeight="1" x14ac:dyDescent="0.2">
      <c r="A49" s="115">
        <v>5</v>
      </c>
      <c r="B49" s="115">
        <v>0</v>
      </c>
      <c r="C49" s="115">
        <v>2</v>
      </c>
      <c r="D49" s="115">
        <v>1</v>
      </c>
      <c r="E49" s="30" t="s">
        <v>63</v>
      </c>
      <c r="F49" s="115" t="s">
        <v>50</v>
      </c>
      <c r="G49" s="104">
        <v>2</v>
      </c>
      <c r="H49" s="100">
        <v>22273</v>
      </c>
      <c r="I49" s="115">
        <v>0.65</v>
      </c>
      <c r="J49" s="133">
        <f t="shared" si="4"/>
        <v>14477.45</v>
      </c>
    </row>
    <row r="50" spans="1:12" ht="20.25" customHeight="1" x14ac:dyDescent="0.2">
      <c r="A50" s="115">
        <v>5</v>
      </c>
      <c r="B50" s="115">
        <v>0</v>
      </c>
      <c r="C50" s="115">
        <v>3</v>
      </c>
      <c r="D50" s="115">
        <v>1</v>
      </c>
      <c r="E50" s="30" t="s">
        <v>63</v>
      </c>
      <c r="F50" s="115" t="s">
        <v>50</v>
      </c>
      <c r="G50" s="104">
        <v>3</v>
      </c>
      <c r="H50" s="100">
        <v>18385</v>
      </c>
      <c r="I50" s="115">
        <v>0.65</v>
      </c>
      <c r="J50" s="133">
        <f t="shared" si="4"/>
        <v>11950.25</v>
      </c>
    </row>
    <row r="51" spans="1:12" ht="20.25" customHeight="1" x14ac:dyDescent="0.2">
      <c r="A51" s="115">
        <v>5</v>
      </c>
      <c r="B51" s="115">
        <v>0</v>
      </c>
      <c r="C51" s="115">
        <v>4</v>
      </c>
      <c r="D51" s="115">
        <v>1</v>
      </c>
      <c r="E51" s="30" t="s">
        <v>63</v>
      </c>
      <c r="F51" s="115" t="s">
        <v>50</v>
      </c>
      <c r="G51" s="104">
        <v>4</v>
      </c>
      <c r="H51" s="100">
        <v>12607</v>
      </c>
      <c r="I51" s="115">
        <v>0.65</v>
      </c>
      <c r="J51" s="133">
        <f t="shared" si="4"/>
        <v>8194.5500000000011</v>
      </c>
    </row>
    <row r="52" spans="1:12" ht="20.25" customHeight="1" x14ac:dyDescent="0.2">
      <c r="A52" s="115">
        <v>5</v>
      </c>
      <c r="B52" s="115">
        <v>0</v>
      </c>
      <c r="C52" s="115">
        <v>5</v>
      </c>
      <c r="D52" s="115">
        <v>1</v>
      </c>
      <c r="E52" s="30" t="s">
        <v>63</v>
      </c>
      <c r="F52" s="115" t="s">
        <v>50</v>
      </c>
      <c r="G52" s="104">
        <v>5</v>
      </c>
      <c r="H52" s="100">
        <v>12607</v>
      </c>
      <c r="I52" s="115">
        <v>0.65</v>
      </c>
      <c r="J52" s="133">
        <f t="shared" si="4"/>
        <v>8194.5500000000011</v>
      </c>
    </row>
    <row r="53" spans="1:12" ht="20.25" customHeight="1" x14ac:dyDescent="0.2">
      <c r="A53" s="115">
        <v>5</v>
      </c>
      <c r="B53" s="115">
        <v>0</v>
      </c>
      <c r="C53" s="115">
        <v>6</v>
      </c>
      <c r="D53" s="115">
        <v>1</v>
      </c>
      <c r="E53" s="30" t="s">
        <v>63</v>
      </c>
      <c r="F53" s="115" t="s">
        <v>50</v>
      </c>
      <c r="G53" s="104">
        <v>6</v>
      </c>
      <c r="H53" s="100">
        <v>12607</v>
      </c>
      <c r="I53" s="115">
        <v>0.65</v>
      </c>
      <c r="J53" s="133">
        <f t="shared" si="4"/>
        <v>8194.5500000000011</v>
      </c>
    </row>
    <row r="54" spans="1:12" ht="9" customHeight="1" x14ac:dyDescent="0.2">
      <c r="A54" s="244"/>
      <c r="B54" s="245"/>
      <c r="C54" s="245"/>
      <c r="D54" s="245"/>
      <c r="E54" s="245"/>
      <c r="F54" s="245"/>
      <c r="G54" s="245"/>
      <c r="H54" s="245"/>
      <c r="I54" s="245"/>
      <c r="J54" s="246"/>
    </row>
    <row r="55" spans="1:12" ht="20.25" customHeight="1" x14ac:dyDescent="0.2">
      <c r="A55" s="115">
        <v>7</v>
      </c>
      <c r="B55" s="115">
        <v>0</v>
      </c>
      <c r="C55" s="115">
        <v>1</v>
      </c>
      <c r="D55" s="115">
        <v>1</v>
      </c>
      <c r="E55" s="30" t="s">
        <v>43</v>
      </c>
      <c r="F55" s="115" t="s">
        <v>50</v>
      </c>
      <c r="G55" s="104">
        <v>1</v>
      </c>
      <c r="H55" s="100">
        <v>6587</v>
      </c>
      <c r="I55" s="115">
        <v>0.65</v>
      </c>
      <c r="J55" s="133">
        <f t="shared" si="4"/>
        <v>4281.55</v>
      </c>
      <c r="L55" s="21" t="s">
        <v>47</v>
      </c>
    </row>
    <row r="56" spans="1:12" ht="20.25" customHeight="1" x14ac:dyDescent="0.2">
      <c r="A56" s="115">
        <v>7</v>
      </c>
      <c r="B56" s="115">
        <v>0</v>
      </c>
      <c r="C56" s="115">
        <v>2</v>
      </c>
      <c r="D56" s="115">
        <v>1</v>
      </c>
      <c r="E56" s="30" t="s">
        <v>43</v>
      </c>
      <c r="F56" s="115" t="s">
        <v>50</v>
      </c>
      <c r="G56" s="104">
        <v>2</v>
      </c>
      <c r="H56" s="100">
        <v>5270</v>
      </c>
      <c r="I56" s="115">
        <v>0.65</v>
      </c>
      <c r="J56" s="133">
        <f t="shared" si="4"/>
        <v>3425.5</v>
      </c>
    </row>
    <row r="57" spans="1:12" ht="20.25" customHeight="1" x14ac:dyDescent="0.2">
      <c r="A57" s="115">
        <v>7</v>
      </c>
      <c r="B57" s="115">
        <v>0</v>
      </c>
      <c r="C57" s="115">
        <v>3</v>
      </c>
      <c r="D57" s="115">
        <v>1</v>
      </c>
      <c r="E57" s="30" t="s">
        <v>43</v>
      </c>
      <c r="F57" s="115" t="s">
        <v>50</v>
      </c>
      <c r="G57" s="104">
        <v>3</v>
      </c>
      <c r="H57" s="100">
        <v>4216</v>
      </c>
      <c r="I57" s="115">
        <v>0.65</v>
      </c>
      <c r="J57" s="133">
        <f t="shared" si="4"/>
        <v>2740.4</v>
      </c>
    </row>
    <row r="58" spans="1:12" ht="20.25" customHeight="1" x14ac:dyDescent="0.2">
      <c r="A58" s="115">
        <v>7</v>
      </c>
      <c r="B58" s="115">
        <v>0</v>
      </c>
      <c r="C58" s="115">
        <v>4</v>
      </c>
      <c r="D58" s="115">
        <v>1</v>
      </c>
      <c r="E58" s="30" t="s">
        <v>43</v>
      </c>
      <c r="F58" s="115" t="s">
        <v>50</v>
      </c>
      <c r="G58" s="104">
        <v>4</v>
      </c>
      <c r="H58" s="100">
        <v>3373</v>
      </c>
      <c r="I58" s="115">
        <v>0.65</v>
      </c>
      <c r="J58" s="133">
        <f t="shared" si="4"/>
        <v>2192.4500000000003</v>
      </c>
    </row>
    <row r="59" spans="1:12" ht="9" customHeight="1" x14ac:dyDescent="0.2">
      <c r="A59" s="244"/>
      <c r="B59" s="245"/>
      <c r="C59" s="245"/>
      <c r="D59" s="245"/>
      <c r="E59" s="245"/>
      <c r="F59" s="245"/>
      <c r="G59" s="245"/>
      <c r="H59" s="245"/>
      <c r="I59" s="245"/>
      <c r="J59" s="246"/>
    </row>
    <row r="60" spans="1:12" ht="20.25" customHeight="1" x14ac:dyDescent="0.2">
      <c r="A60" s="115">
        <v>8</v>
      </c>
      <c r="B60" s="115">
        <v>0</v>
      </c>
      <c r="C60" s="115">
        <v>1</v>
      </c>
      <c r="D60" s="115">
        <v>1</v>
      </c>
      <c r="E60" s="30" t="s">
        <v>45</v>
      </c>
      <c r="F60" s="115" t="s">
        <v>50</v>
      </c>
      <c r="G60" s="104">
        <v>1</v>
      </c>
      <c r="H60" s="100">
        <v>1702</v>
      </c>
      <c r="I60" s="115">
        <v>0.5</v>
      </c>
      <c r="J60" s="133">
        <f>I60*H60</f>
        <v>851</v>
      </c>
    </row>
    <row r="61" spans="1:12" ht="20.25" customHeight="1" x14ac:dyDescent="0.2">
      <c r="A61" s="115">
        <v>8</v>
      </c>
      <c r="B61" s="115">
        <v>0</v>
      </c>
      <c r="C61" s="115">
        <v>2</v>
      </c>
      <c r="D61" s="115">
        <v>1</v>
      </c>
      <c r="E61" s="30" t="s">
        <v>45</v>
      </c>
      <c r="F61" s="115" t="s">
        <v>50</v>
      </c>
      <c r="G61" s="104">
        <v>2</v>
      </c>
      <c r="H61" s="100">
        <v>1391</v>
      </c>
      <c r="I61" s="115">
        <v>0.5</v>
      </c>
      <c r="J61" s="133">
        <f>I61*H61</f>
        <v>695.5</v>
      </c>
    </row>
    <row r="62" spans="1:12" ht="20.25" customHeight="1" x14ac:dyDescent="0.2">
      <c r="A62" s="115">
        <v>8</v>
      </c>
      <c r="B62" s="115">
        <v>0</v>
      </c>
      <c r="C62" s="115">
        <v>3</v>
      </c>
      <c r="D62" s="115">
        <v>1</v>
      </c>
      <c r="E62" s="30" t="s">
        <v>45</v>
      </c>
      <c r="F62" s="115" t="s">
        <v>50</v>
      </c>
      <c r="G62" s="104">
        <v>3</v>
      </c>
      <c r="H62" s="100">
        <v>1206</v>
      </c>
      <c r="I62" s="115">
        <v>0.5</v>
      </c>
      <c r="J62" s="133">
        <f>I62*H62</f>
        <v>603</v>
      </c>
    </row>
    <row r="63" spans="1:12" ht="20.25" customHeight="1" x14ac:dyDescent="0.2">
      <c r="A63" s="150">
        <v>8</v>
      </c>
      <c r="B63" s="150">
        <v>0</v>
      </c>
      <c r="C63" s="150">
        <v>4</v>
      </c>
      <c r="D63" s="150">
        <v>1</v>
      </c>
      <c r="E63" s="151" t="s">
        <v>45</v>
      </c>
      <c r="F63" s="150" t="s">
        <v>50</v>
      </c>
      <c r="G63" s="152">
        <v>4</v>
      </c>
      <c r="H63" s="153">
        <v>428</v>
      </c>
      <c r="I63" s="150">
        <v>0.5</v>
      </c>
      <c r="J63" s="154">
        <f>I63*H63</f>
        <v>214</v>
      </c>
    </row>
    <row r="64" spans="1:12" ht="14.25" x14ac:dyDescent="0.2">
      <c r="A64" s="107"/>
      <c r="B64" s="287" t="s">
        <v>148</v>
      </c>
      <c r="C64" s="287"/>
      <c r="D64" s="287"/>
      <c r="E64" s="287"/>
      <c r="F64" s="287"/>
      <c r="G64" s="287"/>
      <c r="H64" s="287"/>
      <c r="I64" s="287"/>
      <c r="J64" s="288"/>
    </row>
    <row r="65" spans="1:10" ht="14.25" x14ac:dyDescent="0.2">
      <c r="A65" s="116"/>
      <c r="B65" s="237" t="s">
        <v>120</v>
      </c>
      <c r="C65" s="237"/>
      <c r="D65" s="237"/>
      <c r="E65" s="237"/>
      <c r="F65" s="237"/>
      <c r="G65" s="237"/>
      <c r="H65" s="237"/>
      <c r="I65" s="237"/>
      <c r="J65" s="238"/>
    </row>
    <row r="66" spans="1:10" ht="14.25" x14ac:dyDescent="0.2">
      <c r="A66" s="116"/>
      <c r="B66" s="237"/>
      <c r="C66" s="237"/>
      <c r="D66" s="237"/>
      <c r="E66" s="237"/>
      <c r="F66" s="237"/>
      <c r="G66" s="237"/>
      <c r="H66" s="237"/>
      <c r="I66" s="237"/>
      <c r="J66" s="238"/>
    </row>
    <row r="67" spans="1:10" ht="14.25" x14ac:dyDescent="0.2">
      <c r="A67" s="105"/>
      <c r="B67" s="237" t="s">
        <v>69</v>
      </c>
      <c r="C67" s="237"/>
      <c r="D67" s="237"/>
      <c r="E67" s="237"/>
      <c r="F67" s="237"/>
      <c r="G67" s="237"/>
      <c r="H67" s="237"/>
      <c r="I67" s="237"/>
      <c r="J67" s="238"/>
    </row>
    <row r="68" spans="1:10" ht="14.25" x14ac:dyDescent="0.2">
      <c r="A68" s="116"/>
      <c r="B68" s="237" t="s">
        <v>99</v>
      </c>
      <c r="C68" s="237"/>
      <c r="D68" s="237"/>
      <c r="E68" s="237"/>
      <c r="F68" s="237"/>
      <c r="G68" s="237"/>
      <c r="H68" s="237"/>
      <c r="I68" s="237"/>
      <c r="J68" s="238"/>
    </row>
    <row r="69" spans="1:10" ht="14.25" x14ac:dyDescent="0.2">
      <c r="A69" s="116"/>
      <c r="B69" s="237" t="s">
        <v>142</v>
      </c>
      <c r="C69" s="237"/>
      <c r="D69" s="237"/>
      <c r="E69" s="237"/>
      <c r="F69" s="237"/>
      <c r="G69" s="237"/>
      <c r="H69" s="237"/>
      <c r="I69" s="237"/>
      <c r="J69" s="238"/>
    </row>
    <row r="70" spans="1:10" x14ac:dyDescent="0.2">
      <c r="A70" s="116"/>
      <c r="B70" s="110"/>
      <c r="C70" s="110"/>
      <c r="D70" s="110"/>
      <c r="E70" s="12"/>
      <c r="F70" s="12"/>
      <c r="G70" s="12"/>
      <c r="H70" s="37"/>
      <c r="I70" s="12"/>
      <c r="J70" s="106"/>
    </row>
    <row r="71" spans="1:10" x14ac:dyDescent="0.2">
      <c r="A71" s="105"/>
      <c r="B71" s="85" t="s">
        <v>141</v>
      </c>
      <c r="C71" s="85"/>
      <c r="D71" s="85"/>
      <c r="E71" s="85"/>
      <c r="F71" s="85"/>
      <c r="G71" s="85"/>
      <c r="H71" s="85"/>
      <c r="I71" s="85"/>
      <c r="J71" s="143" t="s">
        <v>114</v>
      </c>
    </row>
    <row r="72" spans="1:10" x14ac:dyDescent="0.2">
      <c r="A72" s="116"/>
      <c r="B72" s="85" t="s">
        <v>122</v>
      </c>
      <c r="C72" s="85"/>
      <c r="D72" s="85"/>
      <c r="E72" s="85"/>
      <c r="F72" s="85"/>
      <c r="G72" s="85"/>
      <c r="H72" s="85"/>
      <c r="I72" s="85"/>
      <c r="J72" s="143" t="s">
        <v>115</v>
      </c>
    </row>
    <row r="73" spans="1:10" x14ac:dyDescent="0.2">
      <c r="A73" s="116"/>
      <c r="B73" s="85" t="s">
        <v>121</v>
      </c>
      <c r="C73" s="85"/>
      <c r="D73" s="85"/>
      <c r="E73" s="85"/>
      <c r="F73" s="85"/>
      <c r="G73" s="85"/>
      <c r="H73" s="85"/>
      <c r="I73" s="85"/>
      <c r="J73" s="143" t="s">
        <v>116</v>
      </c>
    </row>
    <row r="74" spans="1:10" x14ac:dyDescent="0.2">
      <c r="A74" s="138"/>
      <c r="B74" s="144"/>
      <c r="C74" s="144"/>
      <c r="D74" s="144"/>
      <c r="E74" s="145"/>
      <c r="F74" s="145"/>
      <c r="G74" s="146"/>
      <c r="H74" s="147"/>
      <c r="I74" s="146"/>
      <c r="J74" s="148"/>
    </row>
  </sheetData>
  <mergeCells count="37">
    <mergeCell ref="A1:J1"/>
    <mergeCell ref="A2:J2"/>
    <mergeCell ref="E3:J3"/>
    <mergeCell ref="E7:J7"/>
    <mergeCell ref="E4:J4"/>
    <mergeCell ref="E5:J5"/>
    <mergeCell ref="E6:J6"/>
    <mergeCell ref="A3:A7"/>
    <mergeCell ref="B3:B7"/>
    <mergeCell ref="C3:C7"/>
    <mergeCell ref="D3:D7"/>
    <mergeCell ref="B69:J69"/>
    <mergeCell ref="A54:J54"/>
    <mergeCell ref="A59:J59"/>
    <mergeCell ref="E45:J45"/>
    <mergeCell ref="B64:J64"/>
    <mergeCell ref="A47:J47"/>
    <mergeCell ref="A41:A45"/>
    <mergeCell ref="B41:B45"/>
    <mergeCell ref="C41:C45"/>
    <mergeCell ref="D41:D45"/>
    <mergeCell ref="B65:J65"/>
    <mergeCell ref="B66:J66"/>
    <mergeCell ref="B67:J67"/>
    <mergeCell ref="B68:J68"/>
    <mergeCell ref="A46:D46"/>
    <mergeCell ref="A8:D8"/>
    <mergeCell ref="E41:J41"/>
    <mergeCell ref="E42:J42"/>
    <mergeCell ref="E43:J43"/>
    <mergeCell ref="E44:J44"/>
    <mergeCell ref="A13:J13"/>
    <mergeCell ref="A39:J39"/>
    <mergeCell ref="A18:J18"/>
    <mergeCell ref="A25:J25"/>
    <mergeCell ref="A32:J32"/>
    <mergeCell ref="A40:J40"/>
  </mergeCells>
  <phoneticPr fontId="4" type="noConversion"/>
  <printOptions horizontalCentered="1"/>
  <pageMargins left="0.13135416666666666" right="0.19685039370078741" top="0.19685039370078741" bottom="0.19685039370078741" header="0" footer="0"/>
  <pageSetup orientation="portrait" verticalDpi="300" r:id="rId1"/>
  <headerFooter alignWithMargins="0"/>
  <rowBreaks count="1" manualBreakCount="1">
    <brk id="3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view="pageLayout" zoomScaleNormal="100" zoomScaleSheetLayoutView="100" workbookViewId="0">
      <selection activeCell="G7" sqref="G7:G11"/>
    </sheetView>
  </sheetViews>
  <sheetFormatPr baseColWidth="10" defaultRowHeight="13.5" x14ac:dyDescent="0.25"/>
  <cols>
    <col min="1" max="1" width="10" style="39" customWidth="1"/>
    <col min="2" max="2" width="11.85546875" style="39" bestFit="1" customWidth="1"/>
    <col min="3" max="3" width="16.140625" style="39" customWidth="1"/>
    <col min="4" max="5" width="11.42578125" style="39"/>
    <col min="6" max="6" width="13.85546875" style="39" customWidth="1"/>
    <col min="7" max="7" width="11.28515625" style="39" customWidth="1"/>
    <col min="8" max="8" width="14.85546875" style="39" customWidth="1"/>
    <col min="9" max="16384" width="11.42578125" style="39"/>
  </cols>
  <sheetData>
    <row r="1" spans="1:12" ht="24.95" customHeight="1" x14ac:dyDescent="0.25">
      <c r="A1" s="196" t="s">
        <v>106</v>
      </c>
      <c r="B1" s="197"/>
      <c r="C1" s="197"/>
      <c r="D1" s="197"/>
      <c r="E1" s="197"/>
      <c r="F1" s="197"/>
      <c r="G1" s="197"/>
      <c r="H1" s="198"/>
    </row>
    <row r="2" spans="1:12" ht="24.95" customHeight="1" x14ac:dyDescent="0.25">
      <c r="A2" s="265" t="s">
        <v>152</v>
      </c>
      <c r="B2" s="266"/>
      <c r="C2" s="266"/>
      <c r="D2" s="266"/>
      <c r="E2" s="266"/>
      <c r="F2" s="266"/>
      <c r="G2" s="266"/>
      <c r="H2" s="267"/>
    </row>
    <row r="3" spans="1:12" ht="31.5" customHeight="1" x14ac:dyDescent="0.25">
      <c r="A3" s="292" t="s">
        <v>143</v>
      </c>
      <c r="B3" s="293"/>
      <c r="C3" s="293"/>
      <c r="D3" s="293"/>
      <c r="E3" s="293"/>
      <c r="F3" s="293"/>
      <c r="G3" s="293"/>
      <c r="H3" s="294"/>
    </row>
    <row r="4" spans="1:12" ht="4.5" customHeight="1" x14ac:dyDescent="0.25">
      <c r="A4" s="226"/>
      <c r="B4" s="227"/>
      <c r="C4" s="227"/>
      <c r="D4" s="227"/>
      <c r="E4" s="227"/>
      <c r="F4" s="227"/>
      <c r="G4" s="227"/>
      <c r="H4" s="228"/>
    </row>
    <row r="5" spans="1:12" s="40" customFormat="1" ht="39" customHeight="1" x14ac:dyDescent="0.25">
      <c r="A5" s="86" t="s">
        <v>94</v>
      </c>
      <c r="B5" s="295" t="s">
        <v>97</v>
      </c>
      <c r="C5" s="296"/>
      <c r="D5" s="296"/>
      <c r="E5" s="296"/>
      <c r="F5" s="297"/>
      <c r="G5" s="87" t="s">
        <v>91</v>
      </c>
      <c r="H5" s="87" t="s">
        <v>90</v>
      </c>
    </row>
    <row r="6" spans="1:12" ht="75.75" customHeight="1" x14ac:dyDescent="0.25">
      <c r="A6" s="10">
        <v>1</v>
      </c>
      <c r="B6" s="289" t="s">
        <v>123</v>
      </c>
      <c r="C6" s="290"/>
      <c r="D6" s="290"/>
      <c r="E6" s="290"/>
      <c r="F6" s="291"/>
      <c r="G6" s="88" t="s">
        <v>92</v>
      </c>
      <c r="H6" s="95">
        <v>140000</v>
      </c>
      <c r="I6" s="43"/>
    </row>
    <row r="7" spans="1:12" ht="71.25" customHeight="1" x14ac:dyDescent="0.25">
      <c r="A7" s="10">
        <v>2</v>
      </c>
      <c r="B7" s="289" t="s">
        <v>124</v>
      </c>
      <c r="C7" s="290"/>
      <c r="D7" s="290"/>
      <c r="E7" s="290"/>
      <c r="F7" s="291"/>
      <c r="G7" s="10" t="s">
        <v>92</v>
      </c>
      <c r="H7" s="95">
        <v>780000</v>
      </c>
      <c r="I7" s="43"/>
    </row>
    <row r="8" spans="1:12" ht="70.5" customHeight="1" x14ac:dyDescent="0.25">
      <c r="A8" s="10">
        <v>3</v>
      </c>
      <c r="B8" s="289" t="s">
        <v>104</v>
      </c>
      <c r="C8" s="290"/>
      <c r="D8" s="290"/>
      <c r="E8" s="290"/>
      <c r="F8" s="291"/>
      <c r="G8" s="10" t="s">
        <v>92</v>
      </c>
      <c r="H8" s="95">
        <v>780000</v>
      </c>
      <c r="I8" s="43"/>
      <c r="L8" s="94"/>
    </row>
    <row r="9" spans="1:12" ht="61.5" customHeight="1" x14ac:dyDescent="0.25">
      <c r="A9" s="10">
        <v>4</v>
      </c>
      <c r="B9" s="289" t="s">
        <v>125</v>
      </c>
      <c r="C9" s="290"/>
      <c r="D9" s="290"/>
      <c r="E9" s="290"/>
      <c r="F9" s="291"/>
      <c r="G9" s="10" t="s">
        <v>93</v>
      </c>
      <c r="H9" s="95">
        <v>120</v>
      </c>
    </row>
    <row r="10" spans="1:12" ht="61.5" customHeight="1" x14ac:dyDescent="0.25">
      <c r="A10" s="10">
        <v>5</v>
      </c>
      <c r="B10" s="289" t="s">
        <v>105</v>
      </c>
      <c r="C10" s="290"/>
      <c r="D10" s="290"/>
      <c r="E10" s="290"/>
      <c r="F10" s="291"/>
      <c r="G10" s="10" t="s">
        <v>93</v>
      </c>
      <c r="H10" s="95">
        <v>120</v>
      </c>
    </row>
    <row r="11" spans="1:12" ht="26.25" customHeight="1" x14ac:dyDescent="0.25">
      <c r="A11" s="10">
        <v>6</v>
      </c>
      <c r="B11" s="289" t="s">
        <v>100</v>
      </c>
      <c r="C11" s="290"/>
      <c r="D11" s="290"/>
      <c r="E11" s="290"/>
      <c r="F11" s="291"/>
      <c r="G11" s="10" t="s">
        <v>93</v>
      </c>
      <c r="H11" s="95">
        <v>0.66</v>
      </c>
    </row>
  </sheetData>
  <mergeCells count="11">
    <mergeCell ref="B8:F8"/>
    <mergeCell ref="B9:F9"/>
    <mergeCell ref="B10:F10"/>
    <mergeCell ref="B11:F11"/>
    <mergeCell ref="A1:H1"/>
    <mergeCell ref="A3:H3"/>
    <mergeCell ref="A4:H4"/>
    <mergeCell ref="B5:F5"/>
    <mergeCell ref="B6:F6"/>
    <mergeCell ref="B7:F7"/>
    <mergeCell ref="A2:H2"/>
  </mergeCells>
  <phoneticPr fontId="4" type="noConversion"/>
  <printOptions horizontalCentered="1"/>
  <pageMargins left="0.39370078740157483" right="0.32291666666666669" top="0.39370078740157483" bottom="0.39370078740157483" header="0" footer="0"/>
  <pageSetup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3"/>
  <sheetViews>
    <sheetView tabSelected="1" view="pageLayout" topLeftCell="A43" workbookViewId="0">
      <selection activeCell="G7" sqref="G7:G11"/>
    </sheetView>
  </sheetViews>
  <sheetFormatPr baseColWidth="10" defaultRowHeight="13.5" x14ac:dyDescent="0.25"/>
  <cols>
    <col min="1" max="1" width="3.5703125" style="5" customWidth="1"/>
    <col min="2" max="2" width="14.7109375" style="5" customWidth="1"/>
    <col min="3" max="6" width="15.7109375" style="5" customWidth="1"/>
    <col min="7" max="16384" width="11.42578125" style="5"/>
  </cols>
  <sheetData>
    <row r="1" spans="2:8" x14ac:dyDescent="0.25">
      <c r="B1" s="298" t="s">
        <v>146</v>
      </c>
      <c r="C1" s="298"/>
      <c r="D1" s="298"/>
      <c r="E1" s="298"/>
      <c r="F1" s="298"/>
    </row>
    <row r="2" spans="2:8" x14ac:dyDescent="0.25">
      <c r="B2" s="303" t="s">
        <v>153</v>
      </c>
      <c r="C2" s="303"/>
      <c r="D2" s="303"/>
      <c r="E2" s="303"/>
      <c r="F2" s="303"/>
    </row>
    <row r="3" spans="2:8" x14ac:dyDescent="0.25">
      <c r="B3" s="299" t="s">
        <v>101</v>
      </c>
      <c r="C3" s="300"/>
      <c r="D3" s="300"/>
      <c r="E3" s="300"/>
      <c r="F3" s="301"/>
    </row>
    <row r="4" spans="2:8" x14ac:dyDescent="0.25">
      <c r="B4" s="68" t="s">
        <v>71</v>
      </c>
      <c r="C4" s="68">
        <v>55</v>
      </c>
      <c r="D4" s="68">
        <v>65</v>
      </c>
      <c r="E4" s="68">
        <v>75</v>
      </c>
      <c r="F4" s="68">
        <v>85</v>
      </c>
    </row>
    <row r="5" spans="2:8" x14ac:dyDescent="0.25">
      <c r="B5" s="66">
        <v>1</v>
      </c>
      <c r="C5" s="66">
        <v>0.99219999999999997</v>
      </c>
      <c r="D5" s="66">
        <v>0.99219999999999997</v>
      </c>
      <c r="E5" s="66">
        <v>0.99319999999999997</v>
      </c>
      <c r="F5" s="67">
        <v>0.99399999999999999</v>
      </c>
    </row>
    <row r="6" spans="2:8" x14ac:dyDescent="0.25">
      <c r="B6" s="66">
        <v>2</v>
      </c>
      <c r="C6" s="66">
        <v>0.98409999999999997</v>
      </c>
      <c r="D6" s="66">
        <v>0.98409999999999997</v>
      </c>
      <c r="E6" s="66">
        <v>0.98629999999999995</v>
      </c>
      <c r="F6" s="67">
        <v>0.98799999999999999</v>
      </c>
    </row>
    <row r="7" spans="2:8" x14ac:dyDescent="0.25">
      <c r="B7" s="66">
        <v>3</v>
      </c>
      <c r="C7" s="66">
        <v>0.97589999999999999</v>
      </c>
      <c r="D7" s="66">
        <v>0.97589999999999999</v>
      </c>
      <c r="E7" s="66">
        <v>0.97919999999999996</v>
      </c>
      <c r="F7" s="66">
        <v>0.98170000000000002</v>
      </c>
    </row>
    <row r="8" spans="2:8" x14ac:dyDescent="0.25">
      <c r="B8" s="66">
        <v>4</v>
      </c>
      <c r="C8" s="66">
        <v>0.96730000000000005</v>
      </c>
      <c r="D8" s="66">
        <v>0.96730000000000005</v>
      </c>
      <c r="E8" s="66">
        <v>0.97189999999999999</v>
      </c>
      <c r="F8" s="66">
        <v>0.97540000000000004</v>
      </c>
      <c r="H8" s="3"/>
    </row>
    <row r="9" spans="2:8" x14ac:dyDescent="0.25">
      <c r="B9" s="66">
        <v>5</v>
      </c>
      <c r="C9" s="66">
        <v>0.95860000000000001</v>
      </c>
      <c r="D9" s="66">
        <v>0.95860000000000001</v>
      </c>
      <c r="E9" s="66">
        <v>0.96440000000000003</v>
      </c>
      <c r="F9" s="66">
        <v>0.96889999999999998</v>
      </c>
      <c r="H9" s="3"/>
    </row>
    <row r="10" spans="2:8" x14ac:dyDescent="0.25">
      <c r="B10" s="66">
        <v>6</v>
      </c>
      <c r="C10" s="66">
        <v>0.9496</v>
      </c>
      <c r="D10" s="66">
        <v>0.9496</v>
      </c>
      <c r="E10" s="66">
        <v>0.95679999999999998</v>
      </c>
      <c r="F10" s="66">
        <v>0.96220000000000006</v>
      </c>
      <c r="H10" s="3"/>
    </row>
    <row r="11" spans="2:8" x14ac:dyDescent="0.25">
      <c r="B11" s="66">
        <v>7</v>
      </c>
      <c r="C11" s="66">
        <v>0.94040000000000001</v>
      </c>
      <c r="D11" s="66">
        <v>0.94040000000000001</v>
      </c>
      <c r="E11" s="67">
        <v>0.94899999999999995</v>
      </c>
      <c r="F11" s="66">
        <v>0.95540000000000003</v>
      </c>
    </row>
    <row r="12" spans="2:8" x14ac:dyDescent="0.25">
      <c r="B12" s="66">
        <v>8</v>
      </c>
      <c r="C12" s="66">
        <v>0.93089999999999995</v>
      </c>
      <c r="D12" s="66">
        <v>0.93089999999999995</v>
      </c>
      <c r="E12" s="67">
        <v>0.94099999999999995</v>
      </c>
      <c r="F12" s="66">
        <v>0.94850000000000001</v>
      </c>
    </row>
    <row r="13" spans="2:8" x14ac:dyDescent="0.25">
      <c r="B13" s="66">
        <v>9</v>
      </c>
      <c r="C13" s="66">
        <v>0.92120000000000002</v>
      </c>
      <c r="D13" s="66">
        <v>0.92120000000000002</v>
      </c>
      <c r="E13" s="66">
        <v>0.93279999999999996</v>
      </c>
      <c r="F13" s="66">
        <v>0.9415</v>
      </c>
    </row>
    <row r="14" spans="2:8" x14ac:dyDescent="0.25">
      <c r="B14" s="66">
        <v>10</v>
      </c>
      <c r="C14" s="66">
        <v>0.91120000000000001</v>
      </c>
      <c r="D14" s="66">
        <v>0.91120000000000001</v>
      </c>
      <c r="E14" s="66">
        <v>0.9244</v>
      </c>
      <c r="F14" s="66">
        <v>0.93430000000000002</v>
      </c>
    </row>
    <row r="15" spans="2:8" x14ac:dyDescent="0.25">
      <c r="B15" s="66">
        <v>11</v>
      </c>
      <c r="C15" s="66">
        <v>0.90110000000000001</v>
      </c>
      <c r="D15" s="66">
        <v>0.90110000000000001</v>
      </c>
      <c r="E15" s="66">
        <v>0.91590000000000005</v>
      </c>
      <c r="F15" s="66">
        <v>0.92689999999999995</v>
      </c>
    </row>
    <row r="16" spans="2:8" x14ac:dyDescent="0.25">
      <c r="B16" s="66">
        <v>12</v>
      </c>
      <c r="C16" s="66">
        <v>0.89070000000000005</v>
      </c>
      <c r="D16" s="66">
        <v>0.89070000000000005</v>
      </c>
      <c r="E16" s="66">
        <v>0.90720000000000001</v>
      </c>
      <c r="F16" s="66">
        <v>0.9194</v>
      </c>
    </row>
    <row r="17" spans="2:6" x14ac:dyDescent="0.25">
      <c r="B17" s="66">
        <v>13</v>
      </c>
      <c r="C17" s="67">
        <v>0.88</v>
      </c>
      <c r="D17" s="67">
        <v>0.88</v>
      </c>
      <c r="E17" s="66">
        <v>0.89829999999999999</v>
      </c>
      <c r="F17" s="66">
        <v>0.91180000000000005</v>
      </c>
    </row>
    <row r="18" spans="2:6" x14ac:dyDescent="0.25">
      <c r="B18" s="66">
        <v>14</v>
      </c>
      <c r="C18" s="66">
        <v>0.86909999999999998</v>
      </c>
      <c r="D18" s="66">
        <v>0.86909999999999998</v>
      </c>
      <c r="E18" s="66">
        <v>0.88919999999999999</v>
      </c>
      <c r="F18" s="66">
        <v>0.90410000000000001</v>
      </c>
    </row>
    <row r="19" spans="2:6" x14ac:dyDescent="0.25">
      <c r="B19" s="66">
        <v>15</v>
      </c>
      <c r="C19" s="67">
        <v>0.85799999999999998</v>
      </c>
      <c r="D19" s="67">
        <v>0.85799999999999998</v>
      </c>
      <c r="E19" s="67">
        <v>0.88</v>
      </c>
      <c r="F19" s="66">
        <v>0.8962</v>
      </c>
    </row>
    <row r="20" spans="2:6" x14ac:dyDescent="0.25">
      <c r="B20" s="66">
        <v>16</v>
      </c>
      <c r="C20" s="66">
        <v>0.84660000000000002</v>
      </c>
      <c r="D20" s="66">
        <v>0.84660000000000002</v>
      </c>
      <c r="E20" s="66">
        <v>0.87060000000000004</v>
      </c>
      <c r="F20" s="66">
        <v>0.88819999999999999</v>
      </c>
    </row>
    <row r="21" spans="2:6" x14ac:dyDescent="0.25">
      <c r="B21" s="66">
        <v>17</v>
      </c>
      <c r="C21" s="67">
        <v>0.83499999999999996</v>
      </c>
      <c r="D21" s="67">
        <v>0.83499999999999996</v>
      </c>
      <c r="E21" s="67">
        <v>0.86099999999999999</v>
      </c>
      <c r="F21" s="67">
        <v>0.88</v>
      </c>
    </row>
    <row r="22" spans="2:6" x14ac:dyDescent="0.25">
      <c r="B22" s="66">
        <v>18</v>
      </c>
      <c r="C22" s="66">
        <v>0.82320000000000004</v>
      </c>
      <c r="D22" s="66">
        <v>0.82320000000000004</v>
      </c>
      <c r="E22" s="66">
        <v>0.85119999999999996</v>
      </c>
      <c r="F22" s="66">
        <v>0.87170000000000003</v>
      </c>
    </row>
    <row r="23" spans="2:6" x14ac:dyDescent="0.25">
      <c r="B23" s="66">
        <v>19</v>
      </c>
      <c r="C23" s="67">
        <v>0.81110000000000004</v>
      </c>
      <c r="D23" s="67">
        <v>0.81110000000000004</v>
      </c>
      <c r="E23" s="67">
        <v>0.84119999999999995</v>
      </c>
      <c r="F23" s="67">
        <v>0.86329999999999996</v>
      </c>
    </row>
    <row r="24" spans="2:6" x14ac:dyDescent="0.25">
      <c r="B24" s="66">
        <v>20</v>
      </c>
      <c r="C24" s="66">
        <v>0.79879999999999995</v>
      </c>
      <c r="D24" s="66">
        <v>0.79879999999999995</v>
      </c>
      <c r="E24" s="66">
        <v>0.83109999999999995</v>
      </c>
      <c r="F24" s="66">
        <v>0.85470000000000002</v>
      </c>
    </row>
    <row r="25" spans="2:6" x14ac:dyDescent="0.25">
      <c r="B25" s="66">
        <v>21</v>
      </c>
      <c r="C25" s="67">
        <v>0.7863</v>
      </c>
      <c r="D25" s="67">
        <v>0.7863</v>
      </c>
      <c r="E25" s="67">
        <v>0.82079999999999997</v>
      </c>
      <c r="F25" s="67">
        <v>0.84599999999999997</v>
      </c>
    </row>
    <row r="26" spans="2:6" x14ac:dyDescent="0.25">
      <c r="B26" s="66">
        <v>22</v>
      </c>
      <c r="C26" s="66">
        <v>0.77349999999999997</v>
      </c>
      <c r="D26" s="66">
        <v>0.77349999999999997</v>
      </c>
      <c r="E26" s="66">
        <v>0.81030000000000002</v>
      </c>
      <c r="F26" s="66">
        <v>0.83709999999999996</v>
      </c>
    </row>
    <row r="27" spans="2:6" x14ac:dyDescent="0.25">
      <c r="B27" s="66">
        <v>23</v>
      </c>
      <c r="C27" s="67">
        <v>0.76049999999999995</v>
      </c>
      <c r="D27" s="67">
        <v>0.76049999999999995</v>
      </c>
      <c r="E27" s="67">
        <v>0.79959999999999998</v>
      </c>
      <c r="F27" s="67">
        <v>0.82809999999999995</v>
      </c>
    </row>
    <row r="28" spans="2:6" x14ac:dyDescent="0.25">
      <c r="B28" s="66">
        <v>24</v>
      </c>
      <c r="C28" s="66">
        <v>0.74719999999999998</v>
      </c>
      <c r="D28" s="66">
        <v>0.74719999999999998</v>
      </c>
      <c r="E28" s="66">
        <v>0.78879999999999995</v>
      </c>
      <c r="F28" s="67">
        <v>0.81899999999999995</v>
      </c>
    </row>
    <row r="29" spans="2:6" x14ac:dyDescent="0.25">
      <c r="B29" s="66">
        <v>25</v>
      </c>
      <c r="C29" s="67">
        <v>0.73370000000000002</v>
      </c>
      <c r="D29" s="67">
        <v>0.73370000000000002</v>
      </c>
      <c r="E29" s="67">
        <v>0.77780000000000005</v>
      </c>
      <c r="F29" s="67">
        <v>0.80969999999999998</v>
      </c>
    </row>
    <row r="30" spans="2:6" x14ac:dyDescent="0.25">
      <c r="B30" s="66">
        <v>26</v>
      </c>
      <c r="C30" s="67">
        <v>0.72</v>
      </c>
      <c r="D30" s="67">
        <v>0.72</v>
      </c>
      <c r="E30" s="66">
        <v>0.76659999999999995</v>
      </c>
      <c r="F30" s="67">
        <v>0.80030000000000001</v>
      </c>
    </row>
    <row r="31" spans="2:6" x14ac:dyDescent="0.25">
      <c r="B31" s="66">
        <v>27</v>
      </c>
      <c r="C31" s="67">
        <v>0.70599999999999996</v>
      </c>
      <c r="D31" s="67">
        <v>0.70599999999999996</v>
      </c>
      <c r="E31" s="67">
        <v>0.75519999999999998</v>
      </c>
      <c r="F31" s="67">
        <v>0.79069999999999996</v>
      </c>
    </row>
    <row r="32" spans="2:6" x14ac:dyDescent="0.25">
      <c r="B32" s="66">
        <v>28</v>
      </c>
      <c r="C32" s="67">
        <v>0.69179999999999997</v>
      </c>
      <c r="D32" s="67">
        <v>0.69179999999999997</v>
      </c>
      <c r="E32" s="66">
        <v>0.74360000000000004</v>
      </c>
      <c r="F32" s="67">
        <v>0.78100000000000003</v>
      </c>
    </row>
    <row r="33" spans="2:6" x14ac:dyDescent="0.25">
      <c r="B33" s="66">
        <v>29</v>
      </c>
      <c r="C33" s="67">
        <v>0.6774</v>
      </c>
      <c r="D33" s="67">
        <v>0.6774</v>
      </c>
      <c r="E33" s="67">
        <v>0.7319</v>
      </c>
      <c r="F33" s="67">
        <v>0.7712</v>
      </c>
    </row>
    <row r="34" spans="2:6" x14ac:dyDescent="0.25">
      <c r="B34" s="66">
        <v>30</v>
      </c>
      <c r="C34" s="67">
        <v>0.66269999999999996</v>
      </c>
      <c r="D34" s="67">
        <v>0.66269999999999996</v>
      </c>
      <c r="E34" s="67">
        <v>0.72</v>
      </c>
      <c r="F34" s="67">
        <v>0.76119999999999999</v>
      </c>
    </row>
    <row r="35" spans="2:6" x14ac:dyDescent="0.25">
      <c r="B35" s="66">
        <v>31</v>
      </c>
      <c r="C35" s="67">
        <v>0.64780000000000004</v>
      </c>
      <c r="D35" s="67">
        <v>0.64780000000000004</v>
      </c>
      <c r="E35" s="67">
        <v>0.70789999999999997</v>
      </c>
      <c r="F35" s="67">
        <v>0.75109999999999999</v>
      </c>
    </row>
    <row r="36" spans="2:6" x14ac:dyDescent="0.25">
      <c r="B36" s="66">
        <v>32</v>
      </c>
      <c r="C36" s="67">
        <v>0.63270000000000004</v>
      </c>
      <c r="D36" s="67">
        <v>0.63270000000000004</v>
      </c>
      <c r="E36" s="67">
        <v>0.6956</v>
      </c>
      <c r="F36" s="67">
        <v>0.7409</v>
      </c>
    </row>
    <row r="37" spans="2:6" x14ac:dyDescent="0.25">
      <c r="B37" s="66">
        <v>33</v>
      </c>
      <c r="C37" s="67">
        <v>0.61729999999999996</v>
      </c>
      <c r="D37" s="67">
        <v>0.61729999999999996</v>
      </c>
      <c r="E37" s="67">
        <v>0.68320000000000003</v>
      </c>
      <c r="F37" s="67">
        <v>0.73050000000000004</v>
      </c>
    </row>
    <row r="38" spans="2:6" x14ac:dyDescent="0.25">
      <c r="B38" s="66">
        <v>34</v>
      </c>
      <c r="C38" s="67">
        <v>0.60170000000000001</v>
      </c>
      <c r="D38" s="67">
        <v>0.60170000000000001</v>
      </c>
      <c r="E38" s="67">
        <v>0.67059999999999997</v>
      </c>
      <c r="F38" s="67">
        <v>0.72</v>
      </c>
    </row>
    <row r="39" spans="2:6" x14ac:dyDescent="0.25">
      <c r="B39" s="66">
        <v>35</v>
      </c>
      <c r="C39" s="67">
        <v>0.58579999999999999</v>
      </c>
      <c r="D39" s="67">
        <v>0.58579999999999999</v>
      </c>
      <c r="E39" s="67">
        <v>0.65780000000000005</v>
      </c>
      <c r="F39" s="67">
        <v>0.70930000000000004</v>
      </c>
    </row>
    <row r="40" spans="2:6" x14ac:dyDescent="0.25">
      <c r="B40" s="66">
        <v>36</v>
      </c>
      <c r="C40" s="67">
        <v>0.56969999999999998</v>
      </c>
      <c r="D40" s="67">
        <v>0.56969999999999998</v>
      </c>
      <c r="E40" s="67">
        <v>0.64480000000000004</v>
      </c>
      <c r="F40" s="67">
        <v>0.69850000000000001</v>
      </c>
    </row>
    <row r="41" spans="2:6" x14ac:dyDescent="0.25">
      <c r="B41" s="66">
        <v>37</v>
      </c>
      <c r="C41" s="67">
        <v>0.5534</v>
      </c>
      <c r="D41" s="67">
        <v>0.5534</v>
      </c>
      <c r="E41" s="67">
        <v>0.63160000000000005</v>
      </c>
      <c r="F41" s="67">
        <v>0.68759999999999999</v>
      </c>
    </row>
    <row r="42" spans="2:6" x14ac:dyDescent="0.25">
      <c r="B42" s="66">
        <v>38</v>
      </c>
      <c r="C42" s="67">
        <v>0.53680000000000005</v>
      </c>
      <c r="D42" s="67">
        <v>0.53680000000000005</v>
      </c>
      <c r="E42" s="67">
        <v>0.61829999999999996</v>
      </c>
      <c r="F42" s="67">
        <v>0.67649999999999999</v>
      </c>
    </row>
    <row r="43" spans="2:6" x14ac:dyDescent="0.25">
      <c r="B43" s="66">
        <v>39</v>
      </c>
      <c r="C43" s="67">
        <v>0.52</v>
      </c>
      <c r="D43" s="67">
        <v>0.52</v>
      </c>
      <c r="E43" s="67">
        <v>0.6048</v>
      </c>
      <c r="F43" s="67">
        <v>0.6653</v>
      </c>
    </row>
    <row r="44" spans="2:6" x14ac:dyDescent="0.25">
      <c r="B44" s="66">
        <v>40</v>
      </c>
      <c r="C44" s="67">
        <v>0.503</v>
      </c>
      <c r="D44" s="67">
        <v>0.503</v>
      </c>
      <c r="E44" s="67">
        <v>0.59109999999999996</v>
      </c>
      <c r="F44" s="67">
        <v>0.65400000000000003</v>
      </c>
    </row>
    <row r="45" spans="2:6" x14ac:dyDescent="0.25">
      <c r="B45" s="66">
        <v>41</v>
      </c>
      <c r="C45" s="67">
        <v>0.48570000000000002</v>
      </c>
      <c r="D45" s="67">
        <v>0.48570000000000002</v>
      </c>
      <c r="E45" s="67">
        <v>0.57720000000000005</v>
      </c>
      <c r="F45" s="67">
        <v>0.64249999999999996</v>
      </c>
    </row>
    <row r="46" spans="2:6" x14ac:dyDescent="0.25">
      <c r="B46" s="66">
        <v>42</v>
      </c>
      <c r="C46" s="67">
        <v>0.46820000000000001</v>
      </c>
      <c r="D46" s="67">
        <v>0.46820000000000001</v>
      </c>
      <c r="E46" s="67">
        <v>0.56320000000000003</v>
      </c>
      <c r="F46" s="67">
        <v>0.63090000000000002</v>
      </c>
    </row>
    <row r="47" spans="2:6" x14ac:dyDescent="0.25">
      <c r="B47" s="66">
        <v>43</v>
      </c>
      <c r="C47" s="67">
        <v>0.45040000000000002</v>
      </c>
      <c r="D47" s="67">
        <v>0.45040000000000002</v>
      </c>
      <c r="E47" s="67">
        <v>0.54900000000000004</v>
      </c>
      <c r="F47" s="67">
        <v>0.61909999999999998</v>
      </c>
    </row>
    <row r="48" spans="2:6" x14ac:dyDescent="0.25">
      <c r="B48" s="66">
        <v>44</v>
      </c>
      <c r="C48" s="67">
        <v>0.43240000000000001</v>
      </c>
      <c r="D48" s="67">
        <v>0.43240000000000001</v>
      </c>
      <c r="E48" s="67">
        <v>0.53459999999999996</v>
      </c>
      <c r="F48" s="67">
        <v>0.60719999999999996</v>
      </c>
    </row>
    <row r="49" spans="2:6" x14ac:dyDescent="0.25">
      <c r="B49" s="66">
        <v>45</v>
      </c>
      <c r="C49" s="67">
        <v>0.41420000000000001</v>
      </c>
      <c r="D49" s="67">
        <v>0.41420000000000001</v>
      </c>
      <c r="E49" s="67">
        <v>0.52</v>
      </c>
      <c r="F49" s="67">
        <v>0.59519999999999995</v>
      </c>
    </row>
    <row r="50" spans="2:6" x14ac:dyDescent="0.25">
      <c r="B50" s="66">
        <v>46</v>
      </c>
      <c r="C50" s="67">
        <v>0.3957</v>
      </c>
      <c r="D50" s="67">
        <v>0.3957</v>
      </c>
      <c r="E50" s="67">
        <v>0.50519999999999998</v>
      </c>
      <c r="F50" s="67">
        <v>0.58299999999999996</v>
      </c>
    </row>
    <row r="51" spans="2:6" x14ac:dyDescent="0.25">
      <c r="B51" s="66">
        <v>47</v>
      </c>
      <c r="C51" s="67">
        <v>0.377</v>
      </c>
      <c r="D51" s="67">
        <v>0.377</v>
      </c>
      <c r="E51" s="67">
        <v>0.49030000000000001</v>
      </c>
      <c r="F51" s="67">
        <v>0.57069999999999999</v>
      </c>
    </row>
    <row r="52" spans="2:6" x14ac:dyDescent="0.25">
      <c r="B52" s="66">
        <v>48</v>
      </c>
      <c r="C52" s="67">
        <v>0.35809999999999997</v>
      </c>
      <c r="D52" s="67">
        <v>0.35809999999999997</v>
      </c>
      <c r="E52" s="67">
        <v>0.47520000000000001</v>
      </c>
      <c r="F52" s="67">
        <v>0.55820000000000003</v>
      </c>
    </row>
    <row r="53" spans="2:6" x14ac:dyDescent="0.25">
      <c r="B53" s="66">
        <v>49</v>
      </c>
      <c r="C53" s="67">
        <v>0.33889999999999998</v>
      </c>
      <c r="D53" s="67">
        <v>0.33889999999999998</v>
      </c>
      <c r="E53" s="67">
        <v>0.45989999999999998</v>
      </c>
      <c r="F53" s="67">
        <v>0.54559999999999997</v>
      </c>
    </row>
    <row r="54" spans="2:6" x14ac:dyDescent="0.25">
      <c r="B54" s="66">
        <v>50</v>
      </c>
      <c r="C54" s="67">
        <v>0.31950000000000001</v>
      </c>
      <c r="D54" s="67">
        <v>0.31950000000000001</v>
      </c>
      <c r="E54" s="67">
        <v>0.44440000000000002</v>
      </c>
      <c r="F54" s="67">
        <v>0.53290000000000004</v>
      </c>
    </row>
    <row r="55" spans="2:6" x14ac:dyDescent="0.25">
      <c r="B55" s="66">
        <v>51</v>
      </c>
      <c r="C55" s="67">
        <v>0.2999</v>
      </c>
      <c r="D55" s="67">
        <v>0.2999</v>
      </c>
      <c r="E55" s="67">
        <v>0.42880000000000001</v>
      </c>
      <c r="F55" s="67">
        <v>0.52</v>
      </c>
    </row>
    <row r="56" spans="2:6" x14ac:dyDescent="0.25">
      <c r="B56" s="66">
        <v>52</v>
      </c>
      <c r="C56" s="67">
        <v>0.28000000000000003</v>
      </c>
      <c r="D56" s="67">
        <v>0.28000000000000003</v>
      </c>
      <c r="E56" s="67">
        <v>0.41299999999999998</v>
      </c>
      <c r="F56" s="67">
        <v>0.50700000000000001</v>
      </c>
    </row>
    <row r="57" spans="2:6" x14ac:dyDescent="0.25">
      <c r="B57" s="66">
        <v>53</v>
      </c>
      <c r="C57" s="67">
        <v>0.25990000000000002</v>
      </c>
      <c r="D57" s="67">
        <v>0.25990000000000002</v>
      </c>
      <c r="E57" s="67">
        <v>0.39700000000000002</v>
      </c>
      <c r="F57" s="67">
        <v>0.49380000000000002</v>
      </c>
    </row>
    <row r="58" spans="2:6" x14ac:dyDescent="0.25">
      <c r="B58" s="66">
        <v>54</v>
      </c>
      <c r="C58" s="67">
        <v>0.23949999999999999</v>
      </c>
      <c r="D58" s="67">
        <v>0.23949999999999999</v>
      </c>
      <c r="E58" s="67">
        <v>0.38080000000000003</v>
      </c>
      <c r="F58" s="67">
        <v>0.48060000000000003</v>
      </c>
    </row>
    <row r="59" spans="2:6" x14ac:dyDescent="0.25">
      <c r="B59" s="66">
        <v>55</v>
      </c>
      <c r="C59" s="67">
        <v>0.21890000000000001</v>
      </c>
      <c r="D59" s="67">
        <v>0.21890000000000001</v>
      </c>
      <c r="E59" s="67">
        <v>0.3644</v>
      </c>
      <c r="F59" s="67">
        <v>0.46710000000000002</v>
      </c>
    </row>
    <row r="60" spans="2:6" x14ac:dyDescent="0.25">
      <c r="B60" s="66">
        <v>56</v>
      </c>
      <c r="C60" s="66"/>
      <c r="D60" s="67">
        <v>0.1981</v>
      </c>
      <c r="E60" s="67">
        <v>0.34789999999999999</v>
      </c>
      <c r="F60" s="67">
        <v>0.4536</v>
      </c>
    </row>
    <row r="61" spans="2:6" x14ac:dyDescent="0.25">
      <c r="B61" s="66">
        <v>57</v>
      </c>
      <c r="C61" s="66"/>
      <c r="D61" s="67">
        <v>0.17699999999999999</v>
      </c>
      <c r="E61" s="67">
        <v>0.33119999999999999</v>
      </c>
      <c r="F61" s="67">
        <v>0.43990000000000001</v>
      </c>
    </row>
    <row r="62" spans="2:6" x14ac:dyDescent="0.25">
      <c r="B62" s="66">
        <v>58</v>
      </c>
      <c r="C62" s="66"/>
      <c r="D62" s="67">
        <v>0.15570000000000001</v>
      </c>
      <c r="E62" s="67">
        <v>0.31430000000000002</v>
      </c>
      <c r="F62" s="67">
        <v>0.42599999999999999</v>
      </c>
    </row>
    <row r="63" spans="2:6" x14ac:dyDescent="0.25">
      <c r="B63" s="66">
        <v>59</v>
      </c>
      <c r="C63" s="66"/>
      <c r="D63" s="67">
        <v>0.13420000000000001</v>
      </c>
      <c r="E63" s="67">
        <v>0.29720000000000002</v>
      </c>
      <c r="F63" s="67">
        <v>0.41199999999999998</v>
      </c>
    </row>
    <row r="64" spans="2:6" x14ac:dyDescent="0.25">
      <c r="B64" s="66">
        <v>60</v>
      </c>
      <c r="C64" s="66"/>
      <c r="D64" s="67">
        <v>0.1124</v>
      </c>
      <c r="E64" s="67">
        <v>0.28000000000000003</v>
      </c>
      <c r="F64" s="67">
        <v>0.39789999999999998</v>
      </c>
    </row>
    <row r="65" spans="2:6" x14ac:dyDescent="0.25">
      <c r="B65" s="66">
        <v>61</v>
      </c>
      <c r="C65" s="66"/>
      <c r="D65" s="67">
        <v>9.0399999999999994E-2</v>
      </c>
      <c r="E65" s="67">
        <v>0.2626</v>
      </c>
      <c r="F65" s="67">
        <v>0.38369999999999999</v>
      </c>
    </row>
    <row r="66" spans="2:6" x14ac:dyDescent="0.25">
      <c r="B66" s="66">
        <v>62</v>
      </c>
      <c r="C66" s="66"/>
      <c r="D66" s="67">
        <v>6.8199999999999997E-2</v>
      </c>
      <c r="E66" s="67">
        <v>0.245</v>
      </c>
      <c r="F66" s="67">
        <v>0.36930000000000002</v>
      </c>
    </row>
    <row r="67" spans="2:6" x14ac:dyDescent="0.25">
      <c r="B67" s="66">
        <v>63</v>
      </c>
      <c r="C67" s="66"/>
      <c r="D67" s="67">
        <v>4.5699999999999998E-2</v>
      </c>
      <c r="E67" s="67">
        <v>0.22720000000000001</v>
      </c>
      <c r="F67" s="67">
        <v>0.35470000000000002</v>
      </c>
    </row>
    <row r="68" spans="2:6" x14ac:dyDescent="0.25">
      <c r="B68" s="66">
        <v>64</v>
      </c>
      <c r="C68" s="66"/>
      <c r="D68" s="67">
        <v>2.3E-2</v>
      </c>
      <c r="E68" s="67">
        <v>0.2092</v>
      </c>
      <c r="F68" s="67">
        <v>0.34010000000000001</v>
      </c>
    </row>
    <row r="69" spans="2:6" x14ac:dyDescent="0.25">
      <c r="B69" s="66">
        <v>65</v>
      </c>
      <c r="C69" s="66"/>
      <c r="D69" s="67">
        <v>0</v>
      </c>
      <c r="E69" s="67">
        <v>0.19109999999999999</v>
      </c>
      <c r="F69" s="67">
        <v>0.32529999999999998</v>
      </c>
    </row>
    <row r="70" spans="2:6" x14ac:dyDescent="0.25">
      <c r="B70" s="66">
        <v>66</v>
      </c>
      <c r="C70" s="66"/>
      <c r="D70" s="66"/>
      <c r="E70" s="67">
        <v>0.17180000000000001</v>
      </c>
      <c r="F70" s="67">
        <v>0.31159999999999999</v>
      </c>
    </row>
    <row r="71" spans="2:6" x14ac:dyDescent="0.25">
      <c r="B71" s="66">
        <v>67</v>
      </c>
      <c r="C71" s="66"/>
      <c r="D71" s="66"/>
      <c r="E71" s="67">
        <v>0.15429999999999999</v>
      </c>
      <c r="F71" s="67">
        <v>0.29520000000000002</v>
      </c>
    </row>
    <row r="72" spans="2:6" x14ac:dyDescent="0.25">
      <c r="B72" s="66">
        <v>68</v>
      </c>
      <c r="C72" s="66"/>
      <c r="D72" s="66"/>
      <c r="E72" s="67">
        <v>0.1356</v>
      </c>
      <c r="F72" s="67">
        <v>0.28000000000000003</v>
      </c>
    </row>
    <row r="73" spans="2:6" x14ac:dyDescent="0.25">
      <c r="B73" s="66">
        <v>69</v>
      </c>
      <c r="C73" s="66"/>
      <c r="D73" s="66"/>
      <c r="E73" s="67">
        <v>0.1168</v>
      </c>
      <c r="F73" s="67">
        <v>0.2646</v>
      </c>
    </row>
    <row r="74" spans="2:6" x14ac:dyDescent="0.25">
      <c r="B74" s="66">
        <v>70</v>
      </c>
      <c r="C74" s="66"/>
      <c r="D74" s="66"/>
      <c r="E74" s="67">
        <v>9.7799999999999998E-2</v>
      </c>
      <c r="F74" s="67">
        <v>0.24909999999999999</v>
      </c>
    </row>
    <row r="75" spans="2:6" x14ac:dyDescent="0.25">
      <c r="B75" s="66">
        <v>71</v>
      </c>
      <c r="C75" s="66"/>
      <c r="D75" s="66"/>
      <c r="E75" s="67">
        <v>7.8600000000000003E-2</v>
      </c>
      <c r="F75" s="67">
        <v>0.23350000000000001</v>
      </c>
    </row>
    <row r="76" spans="2:6" x14ac:dyDescent="0.25">
      <c r="B76" s="66">
        <v>72</v>
      </c>
      <c r="C76" s="66"/>
      <c r="D76" s="66"/>
      <c r="E76" s="67">
        <v>5.9200000000000003E-2</v>
      </c>
      <c r="F76" s="67">
        <v>0.2177</v>
      </c>
    </row>
    <row r="77" spans="2:6" x14ac:dyDescent="0.25">
      <c r="B77" s="66">
        <v>73</v>
      </c>
      <c r="C77" s="66"/>
      <c r="D77" s="66"/>
      <c r="E77" s="67">
        <v>3.9600000000000003E-2</v>
      </c>
      <c r="F77" s="67">
        <v>0.20180000000000001</v>
      </c>
    </row>
    <row r="78" spans="2:6" x14ac:dyDescent="0.25">
      <c r="B78" s="66">
        <v>74</v>
      </c>
      <c r="C78" s="66"/>
      <c r="D78" s="66"/>
      <c r="E78" s="67">
        <v>1.9900000000000001E-2</v>
      </c>
      <c r="F78" s="67">
        <v>0.1857</v>
      </c>
    </row>
    <row r="79" spans="2:6" x14ac:dyDescent="0.25">
      <c r="B79" s="66">
        <v>75</v>
      </c>
      <c r="C79" s="66"/>
      <c r="D79" s="66"/>
      <c r="E79" s="67">
        <v>0</v>
      </c>
      <c r="F79" s="67">
        <v>0.1696</v>
      </c>
    </row>
    <row r="80" spans="2:6" x14ac:dyDescent="0.25">
      <c r="B80" s="66">
        <v>76</v>
      </c>
      <c r="C80" s="66"/>
      <c r="D80" s="66"/>
      <c r="E80" s="66"/>
      <c r="F80" s="67">
        <v>0.1532</v>
      </c>
    </row>
    <row r="81" spans="2:6" x14ac:dyDescent="0.25">
      <c r="B81" s="66">
        <v>77</v>
      </c>
      <c r="C81" s="66"/>
      <c r="D81" s="66"/>
      <c r="E81" s="66"/>
      <c r="F81" s="67">
        <v>0.13669999999999999</v>
      </c>
    </row>
    <row r="82" spans="2:6" x14ac:dyDescent="0.25">
      <c r="B82" s="66">
        <v>78</v>
      </c>
      <c r="C82" s="66"/>
      <c r="D82" s="66"/>
      <c r="E82" s="66"/>
      <c r="F82" s="67">
        <v>0.1201</v>
      </c>
    </row>
    <row r="83" spans="2:6" x14ac:dyDescent="0.25">
      <c r="B83" s="66">
        <v>79</v>
      </c>
      <c r="C83" s="66"/>
      <c r="D83" s="66"/>
      <c r="E83" s="66"/>
      <c r="F83" s="67">
        <v>0.10340000000000001</v>
      </c>
    </row>
    <row r="84" spans="2:6" x14ac:dyDescent="0.25">
      <c r="B84" s="66">
        <v>80</v>
      </c>
      <c r="C84" s="66"/>
      <c r="D84" s="66"/>
      <c r="E84" s="66"/>
      <c r="F84" s="67">
        <v>8.6499999999999994E-2</v>
      </c>
    </row>
    <row r="85" spans="2:6" x14ac:dyDescent="0.25">
      <c r="B85" s="66">
        <v>81</v>
      </c>
      <c r="C85" s="66"/>
      <c r="D85" s="66"/>
      <c r="E85" s="66"/>
      <c r="F85" s="67">
        <v>6.9599999999999995E-2</v>
      </c>
    </row>
    <row r="86" spans="2:6" x14ac:dyDescent="0.25">
      <c r="B86" s="66">
        <v>82</v>
      </c>
      <c r="C86" s="66"/>
      <c r="D86" s="66"/>
      <c r="E86" s="66"/>
      <c r="F86" s="67">
        <v>5.2299999999999999E-2</v>
      </c>
    </row>
    <row r="87" spans="2:6" x14ac:dyDescent="0.25">
      <c r="B87" s="66">
        <v>83</v>
      </c>
      <c r="C87" s="66"/>
      <c r="D87" s="66"/>
      <c r="E87" s="66"/>
      <c r="F87" s="67">
        <v>3.5000000000000003E-2</v>
      </c>
    </row>
    <row r="88" spans="2:6" x14ac:dyDescent="0.25">
      <c r="B88" s="66">
        <v>84</v>
      </c>
      <c r="C88" s="66"/>
      <c r="D88" s="66"/>
      <c r="E88" s="66"/>
      <c r="F88" s="67">
        <v>1.7600000000000001E-2</v>
      </c>
    </row>
    <row r="89" spans="2:6" x14ac:dyDescent="0.25">
      <c r="B89" s="66">
        <v>85</v>
      </c>
      <c r="C89" s="66"/>
      <c r="D89" s="66"/>
      <c r="E89" s="66"/>
      <c r="F89" s="67">
        <v>0</v>
      </c>
    </row>
    <row r="92" spans="2:6" x14ac:dyDescent="0.25">
      <c r="B92" s="302" t="s">
        <v>144</v>
      </c>
      <c r="C92" s="302"/>
      <c r="D92" s="302"/>
      <c r="E92" s="302"/>
      <c r="F92" s="302"/>
    </row>
    <row r="93" spans="2:6" x14ac:dyDescent="0.25">
      <c r="B93" s="302" t="s">
        <v>145</v>
      </c>
      <c r="C93" s="302"/>
      <c r="D93" s="302"/>
      <c r="E93" s="302"/>
      <c r="F93" s="302"/>
    </row>
  </sheetData>
  <mergeCells count="5">
    <mergeCell ref="B1:F1"/>
    <mergeCell ref="B3:F3"/>
    <mergeCell ref="B92:F92"/>
    <mergeCell ref="B93:F93"/>
    <mergeCell ref="B2:F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Layout" workbookViewId="0">
      <selection activeCell="G7" sqref="G7:G11"/>
    </sheetView>
  </sheetViews>
  <sheetFormatPr baseColWidth="10" defaultRowHeight="12.75" x14ac:dyDescent="0.2"/>
  <cols>
    <col min="1" max="10" width="11.42578125" style="72"/>
    <col min="11" max="12" width="4" style="93" customWidth="1"/>
    <col min="13" max="16384" width="11.42578125" style="72"/>
  </cols>
  <sheetData>
    <row r="1" spans="1:12" ht="15" x14ac:dyDescent="0.25">
      <c r="A1" s="69" t="s">
        <v>72</v>
      </c>
      <c r="B1" s="70">
        <v>65</v>
      </c>
      <c r="C1" s="71"/>
      <c r="D1" s="71"/>
      <c r="E1" s="71"/>
      <c r="F1" s="71"/>
      <c r="G1" s="71"/>
      <c r="H1" s="71"/>
      <c r="I1" s="71"/>
      <c r="J1" s="71"/>
      <c r="K1" s="89"/>
      <c r="L1" s="89"/>
    </row>
    <row r="2" spans="1:12" x14ac:dyDescent="0.2">
      <c r="A2" s="73"/>
      <c r="B2" s="74"/>
      <c r="C2" s="75"/>
      <c r="D2" s="75"/>
      <c r="E2" s="75"/>
      <c r="F2" s="75"/>
      <c r="G2" s="75"/>
      <c r="H2" s="75"/>
      <c r="I2" s="75"/>
      <c r="J2" s="75"/>
      <c r="K2" s="90"/>
      <c r="L2" s="89"/>
    </row>
    <row r="3" spans="1:12" x14ac:dyDescent="0.2">
      <c r="A3" s="41"/>
      <c r="B3" s="304" t="s">
        <v>73</v>
      </c>
      <c r="C3" s="304"/>
      <c r="D3" s="304"/>
      <c r="E3" s="304"/>
      <c r="F3" s="304"/>
      <c r="G3" s="304"/>
      <c r="H3" s="304"/>
      <c r="I3" s="304"/>
      <c r="J3" s="304"/>
      <c r="K3" s="89"/>
      <c r="L3" s="89"/>
    </row>
    <row r="4" spans="1:12" ht="33.75" x14ac:dyDescent="0.2">
      <c r="A4" s="77" t="s">
        <v>74</v>
      </c>
      <c r="B4" s="78" t="s">
        <v>75</v>
      </c>
      <c r="C4" s="79" t="s">
        <v>76</v>
      </c>
      <c r="D4" s="79" t="s">
        <v>77</v>
      </c>
      <c r="E4" s="79" t="s">
        <v>78</v>
      </c>
      <c r="F4" s="79" t="s">
        <v>79</v>
      </c>
      <c r="G4" s="79" t="s">
        <v>80</v>
      </c>
      <c r="H4" s="79" t="s">
        <v>81</v>
      </c>
      <c r="I4" s="79" t="s">
        <v>82</v>
      </c>
      <c r="J4" s="79" t="s">
        <v>83</v>
      </c>
      <c r="K4" s="89"/>
      <c r="L4" s="89"/>
    </row>
    <row r="5" spans="1:12" x14ac:dyDescent="0.2">
      <c r="A5" s="80"/>
      <c r="B5" s="81">
        <v>1</v>
      </c>
      <c r="C5" s="81">
        <f>1-0.0032</f>
        <v>0.99680000000000002</v>
      </c>
      <c r="D5" s="81">
        <f>1-0.0252</f>
        <v>0.9748</v>
      </c>
      <c r="E5" s="81">
        <f>1-0.0809</f>
        <v>0.91910000000000003</v>
      </c>
      <c r="F5" s="81">
        <f>1-0.1801</f>
        <v>0.81989999999999996</v>
      </c>
      <c r="G5" s="81">
        <f>1-0.332</f>
        <v>0.66799999999999993</v>
      </c>
      <c r="H5" s="81">
        <f>1-0.526</f>
        <v>0.47399999999999998</v>
      </c>
      <c r="I5" s="81">
        <f>1-0.752</f>
        <v>0.248</v>
      </c>
      <c r="J5" s="81">
        <v>0.1</v>
      </c>
      <c r="K5" s="91"/>
      <c r="L5" s="91"/>
    </row>
    <row r="6" spans="1:12" x14ac:dyDescent="0.2">
      <c r="A6" s="76">
        <v>0</v>
      </c>
      <c r="B6" s="82">
        <v>1</v>
      </c>
      <c r="C6" s="83">
        <v>0.99</v>
      </c>
      <c r="D6" s="83">
        <v>0.97499999999999998</v>
      </c>
      <c r="E6" s="83">
        <v>0.92</v>
      </c>
      <c r="F6" s="83">
        <v>0.82</v>
      </c>
      <c r="G6" s="83">
        <v>0.66</v>
      </c>
      <c r="H6" s="83">
        <v>0.47</v>
      </c>
      <c r="I6" s="83">
        <v>0.25</v>
      </c>
      <c r="J6" s="83">
        <v>0.13500000000000001</v>
      </c>
      <c r="K6" s="91"/>
      <c r="L6" s="91"/>
    </row>
    <row r="7" spans="1:12" x14ac:dyDescent="0.2">
      <c r="A7" s="76">
        <v>1</v>
      </c>
      <c r="B7" s="84">
        <f>(1-(A7/L7)^1.4)*1</f>
        <v>0.99710318139767862</v>
      </c>
      <c r="C7" s="84">
        <f>(1-(A7/L7)^1.4)*0.99</f>
        <v>0.98713214958370177</v>
      </c>
      <c r="D7" s="84">
        <f>(1-(K7/L7)^1.4)*0.975</f>
        <v>0.97217560186273666</v>
      </c>
      <c r="E7" s="84">
        <f>(1-((K7/L7)^1.4))*0.92</f>
        <v>0.91733492688586438</v>
      </c>
      <c r="F7" s="84">
        <f>(1-((K7/L7)^1.4))*0.82</f>
        <v>0.81762460874609644</v>
      </c>
      <c r="G7" s="84">
        <v>0.65810000000000002</v>
      </c>
      <c r="H7" s="84">
        <f>(1-((K7/L7)^1.4))*0.47</f>
        <v>0.46863849525690893</v>
      </c>
      <c r="I7" s="84">
        <f>(1-(K7/L7)^1.4)*0.25</f>
        <v>0.24927579534941965</v>
      </c>
      <c r="J7" s="84">
        <f>(1-((A7/L7)^1.4))*0.135</f>
        <v>0.13460892948868663</v>
      </c>
      <c r="K7" s="92">
        <v>1</v>
      </c>
      <c r="L7" s="91">
        <v>65</v>
      </c>
    </row>
    <row r="8" spans="1:12" x14ac:dyDescent="0.2">
      <c r="A8" s="76">
        <v>2</v>
      </c>
      <c r="B8" s="84">
        <f>(1-(A8/L8)^1.4)*1</f>
        <v>0.99235524987632573</v>
      </c>
      <c r="C8" s="84">
        <f>(1-(A8/L8)^1.4)*0.99</f>
        <v>0.98243169737756242</v>
      </c>
      <c r="D8" s="84">
        <f>(1-(K8/L8)^1.4)*0.975</f>
        <v>0.96754636862941756</v>
      </c>
      <c r="E8" s="84">
        <f t="shared" ref="E8:E55" si="0">(1-((K8/L8)^1.4))*0.92</f>
        <v>0.91296682988621969</v>
      </c>
      <c r="F8" s="84">
        <f t="shared" ref="F8:F56" si="1">(1-((K8/L8)^1.4))*0.82</f>
        <v>0.81373130489858703</v>
      </c>
      <c r="G8" s="84">
        <v>0.65739999999999998</v>
      </c>
      <c r="H8" s="84">
        <f t="shared" ref="H8:H56" si="2">(1-((K8/L8)^1.4))*0.47</f>
        <v>0.46640696744187304</v>
      </c>
      <c r="I8" s="84">
        <f>(1-(K8/L8)^1.4)*0.25</f>
        <v>0.24808881246908143</v>
      </c>
      <c r="J8" s="84">
        <f>(1-((A8/L8)^1.4))*0.135</f>
        <v>0.13396795873330397</v>
      </c>
      <c r="K8" s="92">
        <v>2</v>
      </c>
      <c r="L8" s="91">
        <v>65</v>
      </c>
    </row>
    <row r="9" spans="1:12" x14ac:dyDescent="0.2">
      <c r="A9" s="76">
        <v>3</v>
      </c>
      <c r="B9" s="84">
        <f>(1-(A9/L9)^1.4)*1</f>
        <v>0.98651375462065571</v>
      </c>
      <c r="C9" s="84">
        <f>(1-(A9/L9)^1.4)*0.99</f>
        <v>0.97664861707444917</v>
      </c>
      <c r="D9" s="84">
        <f t="shared" ref="D9:D56" si="3">(1-(K9/L9)^1.4)*0.975</f>
        <v>0.96185091075513929</v>
      </c>
      <c r="E9" s="84">
        <f t="shared" si="0"/>
        <v>0.90759265425100333</v>
      </c>
      <c r="F9" s="84">
        <f t="shared" si="1"/>
        <v>0.80894127878893762</v>
      </c>
      <c r="G9" s="84">
        <v>0.65190000000000003</v>
      </c>
      <c r="H9" s="84">
        <f t="shared" si="2"/>
        <v>0.46366146467170816</v>
      </c>
      <c r="I9" s="84">
        <f>(1-(K9/L9)^1.4)*0.25</f>
        <v>0.24662843865516393</v>
      </c>
      <c r="J9" s="84">
        <f t="shared" ref="J9:J56" si="4">(1-((A9/L9)^1.4))*0.135</f>
        <v>0.13317935687378854</v>
      </c>
      <c r="K9" s="92">
        <v>3</v>
      </c>
      <c r="L9" s="91">
        <v>65</v>
      </c>
    </row>
    <row r="10" spans="1:12" x14ac:dyDescent="0.2">
      <c r="A10" s="76">
        <v>4</v>
      </c>
      <c r="B10" s="84">
        <f>(1-(A10/L10)^1.4)*1</f>
        <v>0.97982538347185943</v>
      </c>
      <c r="C10" s="84">
        <f t="shared" ref="C10:C47" si="5">(1-(A10/L10)^1.4)*0.99</f>
        <v>0.97002712963714088</v>
      </c>
      <c r="D10" s="84">
        <f t="shared" si="3"/>
        <v>0.95532974888506295</v>
      </c>
      <c r="E10" s="84">
        <f t="shared" si="0"/>
        <v>0.90143935279411069</v>
      </c>
      <c r="F10" s="84">
        <f t="shared" si="1"/>
        <v>0.80345681444692474</v>
      </c>
      <c r="G10" s="84">
        <v>0.6462</v>
      </c>
      <c r="H10" s="84">
        <f t="shared" si="2"/>
        <v>0.4605179302317739</v>
      </c>
      <c r="I10" s="84">
        <f t="shared" ref="I10:I32" si="6">(1-(K10/L10)^1.4)*0.25</f>
        <v>0.24495634586796486</v>
      </c>
      <c r="J10" s="84">
        <f t="shared" si="4"/>
        <v>0.13227642676870102</v>
      </c>
      <c r="K10" s="92">
        <v>4</v>
      </c>
      <c r="L10" s="91">
        <v>65</v>
      </c>
    </row>
    <row r="11" spans="1:12" x14ac:dyDescent="0.2">
      <c r="A11" s="76">
        <v>5</v>
      </c>
      <c r="B11" s="84">
        <f>(1-(A11/L11)^1.4)*1</f>
        <v>0.97242729928972738</v>
      </c>
      <c r="C11" s="84">
        <f t="shared" si="5"/>
        <v>0.96270302629683013</v>
      </c>
      <c r="D11" s="84">
        <f t="shared" si="3"/>
        <v>0.94811661680748416</v>
      </c>
      <c r="E11" s="84">
        <f t="shared" si="0"/>
        <v>0.89463311534654921</v>
      </c>
      <c r="F11" s="84">
        <f t="shared" si="1"/>
        <v>0.79739038541757645</v>
      </c>
      <c r="G11" s="84">
        <v>0.64029999999999998</v>
      </c>
      <c r="H11" s="84">
        <f t="shared" si="2"/>
        <v>0.45704083066617185</v>
      </c>
      <c r="I11" s="84">
        <f t="shared" si="6"/>
        <v>0.24310682482243184</v>
      </c>
      <c r="J11" s="84">
        <f t="shared" si="4"/>
        <v>0.13127768540411319</v>
      </c>
      <c r="K11" s="92">
        <v>5</v>
      </c>
      <c r="L11" s="91">
        <v>65</v>
      </c>
    </row>
    <row r="12" spans="1:12" x14ac:dyDescent="0.2">
      <c r="A12" s="76">
        <v>6</v>
      </c>
      <c r="B12" s="84">
        <f t="shared" ref="B12:B19" si="7">(1-(A12/L12)^1.4)*1</f>
        <v>0.96440958507066155</v>
      </c>
      <c r="C12" s="84">
        <f t="shared" si="5"/>
        <v>0.95476548921995497</v>
      </c>
      <c r="D12" s="84">
        <f t="shared" si="3"/>
        <v>0.94029934544389504</v>
      </c>
      <c r="E12" s="84">
        <f t="shared" si="0"/>
        <v>0.88725681826500868</v>
      </c>
      <c r="F12" s="84">
        <f t="shared" si="1"/>
        <v>0.79081585975794244</v>
      </c>
      <c r="G12" s="84">
        <v>0.63429999999999997</v>
      </c>
      <c r="H12" s="84">
        <f t="shared" si="2"/>
        <v>0.45327250498321092</v>
      </c>
      <c r="I12" s="84">
        <f t="shared" si="6"/>
        <v>0.24110239626766539</v>
      </c>
      <c r="J12" s="84">
        <f t="shared" si="4"/>
        <v>0.13019529398453933</v>
      </c>
      <c r="K12" s="92">
        <v>6</v>
      </c>
      <c r="L12" s="91">
        <v>65</v>
      </c>
    </row>
    <row r="13" spans="1:12" x14ac:dyDescent="0.2">
      <c r="A13" s="76">
        <v>7</v>
      </c>
      <c r="B13" s="84">
        <f t="shared" si="7"/>
        <v>0.95583700108810132</v>
      </c>
      <c r="C13" s="84">
        <f t="shared" si="5"/>
        <v>0.94627863107722032</v>
      </c>
      <c r="D13" s="84">
        <f t="shared" si="3"/>
        <v>0.93194107606089882</v>
      </c>
      <c r="E13" s="84">
        <f t="shared" si="0"/>
        <v>0.8793700410010532</v>
      </c>
      <c r="F13" s="84">
        <f t="shared" si="1"/>
        <v>0.78378634089224308</v>
      </c>
      <c r="G13" s="84">
        <v>0.62819999999999998</v>
      </c>
      <c r="H13" s="84">
        <f t="shared" si="2"/>
        <v>0.4492433905114076</v>
      </c>
      <c r="I13" s="84">
        <f t="shared" si="6"/>
        <v>0.23895925027202533</v>
      </c>
      <c r="J13" s="84">
        <f t="shared" si="4"/>
        <v>0.12903799514689368</v>
      </c>
      <c r="K13" s="92">
        <v>7</v>
      </c>
      <c r="L13" s="91">
        <v>65</v>
      </c>
    </row>
    <row r="14" spans="1:12" x14ac:dyDescent="0.2">
      <c r="A14" s="76">
        <v>8</v>
      </c>
      <c r="B14" s="84">
        <f t="shared" si="7"/>
        <v>0.94675886778861795</v>
      </c>
      <c r="C14" s="84">
        <f t="shared" si="5"/>
        <v>0.93729127911073173</v>
      </c>
      <c r="D14" s="84">
        <f t="shared" si="3"/>
        <v>0.92308989609390246</v>
      </c>
      <c r="E14" s="84">
        <f t="shared" si="0"/>
        <v>0.87101815836552854</v>
      </c>
      <c r="F14" s="84">
        <f t="shared" si="1"/>
        <v>0.77634227158666669</v>
      </c>
      <c r="G14" s="84">
        <v>0.62180000000000002</v>
      </c>
      <c r="H14" s="84">
        <f t="shared" si="2"/>
        <v>0.44497666786065043</v>
      </c>
      <c r="I14" s="84">
        <f t="shared" si="6"/>
        <v>0.23668971694715449</v>
      </c>
      <c r="J14" s="84">
        <f t="shared" si="4"/>
        <v>0.12781244715146342</v>
      </c>
      <c r="K14" s="92">
        <v>8</v>
      </c>
      <c r="L14" s="91">
        <v>65</v>
      </c>
    </row>
    <row r="15" spans="1:12" x14ac:dyDescent="0.2">
      <c r="A15" s="76">
        <v>9</v>
      </c>
      <c r="B15" s="84">
        <f t="shared" si="7"/>
        <v>0.93721428939798412</v>
      </c>
      <c r="C15" s="84">
        <f t="shared" si="5"/>
        <v>0.92784214650400432</v>
      </c>
      <c r="D15" s="84">
        <f t="shared" si="3"/>
        <v>0.91378393216303455</v>
      </c>
      <c r="E15" s="84">
        <f t="shared" si="0"/>
        <v>0.86223714624614545</v>
      </c>
      <c r="F15" s="84">
        <f t="shared" si="1"/>
        <v>0.76851571730634693</v>
      </c>
      <c r="G15" s="84">
        <v>0.61539999999999995</v>
      </c>
      <c r="H15" s="84">
        <f t="shared" si="2"/>
        <v>0.44049071601705253</v>
      </c>
      <c r="I15" s="84">
        <f t="shared" si="6"/>
        <v>0.23430357234949603</v>
      </c>
      <c r="J15" s="84">
        <f>(1-((A15/L15)^1.4))*0.135</f>
        <v>0.12652392906872786</v>
      </c>
      <c r="K15" s="92">
        <v>9</v>
      </c>
      <c r="L15" s="91">
        <v>65</v>
      </c>
    </row>
    <row r="16" spans="1:12" x14ac:dyDescent="0.2">
      <c r="A16" s="76">
        <v>10</v>
      </c>
      <c r="B16" s="84">
        <f t="shared" si="7"/>
        <v>0.92723520658284386</v>
      </c>
      <c r="C16" s="84">
        <f t="shared" si="5"/>
        <v>0.91796285451701543</v>
      </c>
      <c r="D16" s="84">
        <f t="shared" si="3"/>
        <v>0.90405432641827277</v>
      </c>
      <c r="E16" s="84">
        <f t="shared" si="0"/>
        <v>0.85305639005621636</v>
      </c>
      <c r="F16" s="84">
        <f t="shared" si="1"/>
        <v>0.76033286939793188</v>
      </c>
      <c r="G16" s="84">
        <v>0.60870000000000002</v>
      </c>
      <c r="H16" s="84">
        <f t="shared" si="2"/>
        <v>0.43580054709393656</v>
      </c>
      <c r="I16" s="84">
        <f t="shared" si="6"/>
        <v>0.23180880164571097</v>
      </c>
      <c r="J16" s="84">
        <f t="shared" si="4"/>
        <v>0.12517675288868393</v>
      </c>
      <c r="K16" s="92">
        <v>10</v>
      </c>
      <c r="L16" s="91">
        <v>65</v>
      </c>
    </row>
    <row r="17" spans="1:12" x14ac:dyDescent="0.2">
      <c r="A17" s="76">
        <v>11</v>
      </c>
      <c r="B17" s="84">
        <f t="shared" si="7"/>
        <v>0.916848313916511</v>
      </c>
      <c r="C17" s="84">
        <f>(1-(A17/L17)^1.4)*0.99</f>
        <v>0.90767983077734593</v>
      </c>
      <c r="D17" s="84">
        <f t="shared" si="3"/>
        <v>0.89392710606859815</v>
      </c>
      <c r="E17" s="84">
        <f t="shared" si="0"/>
        <v>0.84350044880319019</v>
      </c>
      <c r="F17" s="84">
        <f t="shared" si="1"/>
        <v>0.75181561741153902</v>
      </c>
      <c r="G17" s="84">
        <v>0.60189999999999999</v>
      </c>
      <c r="H17" s="84">
        <f t="shared" si="2"/>
        <v>0.43091870754076017</v>
      </c>
      <c r="I17" s="84">
        <f t="shared" si="6"/>
        <v>0.22921207847912775</v>
      </c>
      <c r="J17" s="84">
        <f t="shared" si="4"/>
        <v>0.12377452237872899</v>
      </c>
      <c r="K17" s="92">
        <v>11</v>
      </c>
      <c r="L17" s="91">
        <v>65</v>
      </c>
    </row>
    <row r="18" spans="1:12" x14ac:dyDescent="0.2">
      <c r="A18" s="76">
        <v>12</v>
      </c>
      <c r="B18" s="84">
        <f t="shared" si="7"/>
        <v>0.90607633190609638</v>
      </c>
      <c r="C18" s="84">
        <f t="shared" si="5"/>
        <v>0.89701556858703535</v>
      </c>
      <c r="D18" s="84">
        <f t="shared" si="3"/>
        <v>0.88342442360844398</v>
      </c>
      <c r="E18" s="84">
        <f t="shared" si="0"/>
        <v>0.83359022535360872</v>
      </c>
      <c r="F18" s="84">
        <f t="shared" si="1"/>
        <v>0.742982592162999</v>
      </c>
      <c r="G18" s="84">
        <v>0.59499999999999997</v>
      </c>
      <c r="H18" s="84">
        <f t="shared" si="2"/>
        <v>0.42585587599586527</v>
      </c>
      <c r="I18" s="84">
        <f t="shared" si="6"/>
        <v>0.22651908297652409</v>
      </c>
      <c r="J18" s="84">
        <f t="shared" si="4"/>
        <v>0.12232030480732302</v>
      </c>
      <c r="K18" s="92">
        <v>12</v>
      </c>
      <c r="L18" s="91">
        <v>65</v>
      </c>
    </row>
    <row r="19" spans="1:12" x14ac:dyDescent="0.2">
      <c r="A19" s="76">
        <v>13</v>
      </c>
      <c r="B19" s="84">
        <f t="shared" si="7"/>
        <v>0.89493888782384934</v>
      </c>
      <c r="C19" s="84">
        <f t="shared" si="5"/>
        <v>0.88598949894561085</v>
      </c>
      <c r="D19" s="84">
        <f t="shared" si="3"/>
        <v>0.87256541562825307</v>
      </c>
      <c r="E19" s="84">
        <f t="shared" si="0"/>
        <v>0.82334377679794146</v>
      </c>
      <c r="F19" s="84">
        <f t="shared" si="1"/>
        <v>0.7338498880155564</v>
      </c>
      <c r="G19" s="84">
        <v>0.58779999999999999</v>
      </c>
      <c r="H19" s="84">
        <f t="shared" si="2"/>
        <v>0.42062127727720916</v>
      </c>
      <c r="I19" s="84">
        <f t="shared" si="6"/>
        <v>0.22373472195596233</v>
      </c>
      <c r="J19" s="84">
        <f t="shared" si="4"/>
        <v>0.12081674985621967</v>
      </c>
      <c r="K19" s="92">
        <v>13</v>
      </c>
      <c r="L19" s="91">
        <v>65</v>
      </c>
    </row>
    <row r="20" spans="1:12" x14ac:dyDescent="0.2">
      <c r="A20" s="76">
        <v>14</v>
      </c>
      <c r="B20" s="84">
        <f>(1-(A20/L20)^1.4)*1</f>
        <v>0.88345314714458989</v>
      </c>
      <c r="C20" s="84">
        <f t="shared" si="5"/>
        <v>0.87461861567314403</v>
      </c>
      <c r="D20" s="84">
        <f t="shared" si="3"/>
        <v>0.86136681846597507</v>
      </c>
      <c r="E20" s="84">
        <f t="shared" si="0"/>
        <v>0.81277689537302278</v>
      </c>
      <c r="F20" s="84">
        <f t="shared" si="1"/>
        <v>0.72443158065856361</v>
      </c>
      <c r="G20" s="84">
        <v>0.5806</v>
      </c>
      <c r="H20" s="84">
        <f t="shared" si="2"/>
        <v>0.41522297915795725</v>
      </c>
      <c r="I20" s="84">
        <f t="shared" si="6"/>
        <v>0.22086328678614747</v>
      </c>
      <c r="J20" s="84">
        <f t="shared" si="4"/>
        <v>0.11926617486451964</v>
      </c>
      <c r="K20" s="92">
        <v>14</v>
      </c>
      <c r="L20" s="91">
        <v>65</v>
      </c>
    </row>
    <row r="21" spans="1:12" x14ac:dyDescent="0.2">
      <c r="A21" s="76">
        <v>15</v>
      </c>
      <c r="B21" s="84">
        <f>(1-(A21/L21)^1.4)*1</f>
        <v>0.87163427932561177</v>
      </c>
      <c r="C21" s="84">
        <f t="shared" si="5"/>
        <v>0.8629179365323556</v>
      </c>
      <c r="D21" s="84">
        <f t="shared" si="3"/>
        <v>0.84984342234247146</v>
      </c>
      <c r="E21" s="84">
        <f t="shared" si="0"/>
        <v>0.80190353697956285</v>
      </c>
      <c r="F21" s="84">
        <f t="shared" si="1"/>
        <v>0.71474010904700158</v>
      </c>
      <c r="G21" s="84">
        <v>0.57310000000000005</v>
      </c>
      <c r="H21" s="84">
        <f t="shared" si="2"/>
        <v>0.40966811128303748</v>
      </c>
      <c r="I21" s="84">
        <f t="shared" si="6"/>
        <v>0.21790856983140294</v>
      </c>
      <c r="J21" s="84">
        <f>(1-((A21/L21)^1.4))*0.135</f>
        <v>0.1176706277089576</v>
      </c>
      <c r="K21" s="92">
        <v>15</v>
      </c>
      <c r="L21" s="91">
        <v>65</v>
      </c>
    </row>
    <row r="22" spans="1:12" x14ac:dyDescent="0.2">
      <c r="A22" s="76">
        <v>16</v>
      </c>
      <c r="B22" s="84">
        <f t="shared" ref="B22:B27" si="8">(1-(A22/L22)^1.4)*1</f>
        <v>0.85949580973715167</v>
      </c>
      <c r="C22" s="84">
        <f t="shared" si="5"/>
        <v>0.85090085163978013</v>
      </c>
      <c r="D22" s="84">
        <f t="shared" si="3"/>
        <v>0.83800841449372288</v>
      </c>
      <c r="E22" s="84">
        <f t="shared" si="0"/>
        <v>0.79073614495817957</v>
      </c>
      <c r="F22" s="84">
        <f t="shared" si="1"/>
        <v>0.70478656398446438</v>
      </c>
      <c r="G22" s="84">
        <v>0.5655</v>
      </c>
      <c r="H22" s="84">
        <f t="shared" si="2"/>
        <v>0.40396303057646127</v>
      </c>
      <c r="I22" s="84">
        <f t="shared" si="6"/>
        <v>0.21487395243428792</v>
      </c>
      <c r="J22" s="84">
        <f t="shared" si="4"/>
        <v>0.11603193431451549</v>
      </c>
      <c r="K22" s="92">
        <v>16</v>
      </c>
      <c r="L22" s="91">
        <v>65</v>
      </c>
    </row>
    <row r="23" spans="1:12" x14ac:dyDescent="0.2">
      <c r="A23" s="76">
        <v>17</v>
      </c>
      <c r="B23" s="84">
        <f t="shared" si="8"/>
        <v>0.84704989106743633</v>
      </c>
      <c r="C23" s="84">
        <f t="shared" si="5"/>
        <v>0.83857939215676192</v>
      </c>
      <c r="D23" s="84">
        <f t="shared" si="3"/>
        <v>0.82587364379075046</v>
      </c>
      <c r="E23" s="84">
        <f t="shared" si="0"/>
        <v>0.77928589978204144</v>
      </c>
      <c r="F23" s="84">
        <f t="shared" si="1"/>
        <v>0.6945809106752977</v>
      </c>
      <c r="G23" s="84">
        <v>0.55779999999999996</v>
      </c>
      <c r="H23" s="84">
        <f t="shared" si="2"/>
        <v>0.39811344880169508</v>
      </c>
      <c r="I23" s="84">
        <f t="shared" si="6"/>
        <v>0.21176247276685908</v>
      </c>
      <c r="J23" s="84">
        <f t="shared" si="4"/>
        <v>0.11435173529410392</v>
      </c>
      <c r="K23" s="92">
        <v>17</v>
      </c>
      <c r="L23" s="91">
        <v>65</v>
      </c>
    </row>
    <row r="24" spans="1:12" x14ac:dyDescent="0.2">
      <c r="A24" s="76">
        <v>18</v>
      </c>
      <c r="B24" s="84">
        <f t="shared" si="8"/>
        <v>0.83430751635428491</v>
      </c>
      <c r="C24" s="84">
        <f t="shared" si="5"/>
        <v>0.82596444119074208</v>
      </c>
      <c r="D24" s="84">
        <f t="shared" si="3"/>
        <v>0.81344982844542779</v>
      </c>
      <c r="E24" s="84">
        <f t="shared" si="0"/>
        <v>0.7675629150459421</v>
      </c>
      <c r="F24" s="84">
        <f t="shared" si="1"/>
        <v>0.68413216341051353</v>
      </c>
      <c r="G24" s="84">
        <v>0.54990000000000006</v>
      </c>
      <c r="H24" s="84">
        <f t="shared" si="2"/>
        <v>0.39212453268651387</v>
      </c>
      <c r="I24" s="84">
        <f t="shared" si="6"/>
        <v>0.20857687908857123</v>
      </c>
      <c r="J24" s="84">
        <f t="shared" si="4"/>
        <v>0.11263151470782846</v>
      </c>
      <c r="K24" s="92">
        <v>18</v>
      </c>
      <c r="L24" s="91">
        <v>65</v>
      </c>
    </row>
    <row r="25" spans="1:12" x14ac:dyDescent="0.2">
      <c r="A25" s="76">
        <v>19</v>
      </c>
      <c r="B25" s="84">
        <f t="shared" si="8"/>
        <v>0.82127868879082289</v>
      </c>
      <c r="C25" s="84">
        <f>(1-(A25/L25)^1.4)*0.99</f>
        <v>0.81306590190291461</v>
      </c>
      <c r="D25" s="84">
        <f t="shared" si="3"/>
        <v>0.80074672157105231</v>
      </c>
      <c r="E25" s="84">
        <f t="shared" si="0"/>
        <v>0.75557639368755714</v>
      </c>
      <c r="F25" s="84">
        <f t="shared" si="1"/>
        <v>0.67344852480847472</v>
      </c>
      <c r="G25" s="84">
        <v>0.54179999999999995</v>
      </c>
      <c r="H25" s="84">
        <f t="shared" si="2"/>
        <v>0.38600098373168673</v>
      </c>
      <c r="I25" s="84">
        <f t="shared" si="6"/>
        <v>0.20531967219770572</v>
      </c>
      <c r="J25" s="84">
        <f t="shared" si="4"/>
        <v>0.11087262298676109</v>
      </c>
      <c r="K25" s="92">
        <v>19</v>
      </c>
      <c r="L25" s="91">
        <v>65</v>
      </c>
    </row>
    <row r="26" spans="1:12" x14ac:dyDescent="0.2">
      <c r="A26" s="76">
        <v>20</v>
      </c>
      <c r="B26" s="84">
        <f t="shared" si="8"/>
        <v>0.80797255892061415</v>
      </c>
      <c r="C26" s="84">
        <f t="shared" si="5"/>
        <v>0.79989283333140804</v>
      </c>
      <c r="D26" s="84">
        <f t="shared" si="3"/>
        <v>0.78777324494759882</v>
      </c>
      <c r="E26" s="84">
        <f>(1-((K26/L26)^1.4))*0.92</f>
        <v>0.74333475420696504</v>
      </c>
      <c r="F26" s="84">
        <f t="shared" si="1"/>
        <v>0.66253749831490361</v>
      </c>
      <c r="G26" s="84">
        <v>0.53359999999999996</v>
      </c>
      <c r="H26" s="84">
        <f>(1-((K26/L26)^1.4))*0.47</f>
        <v>0.37974710269268863</v>
      </c>
      <c r="I26" s="84">
        <f t="shared" si="6"/>
        <v>0.20199313973015354</v>
      </c>
      <c r="J26" s="84">
        <f t="shared" si="4"/>
        <v>0.10907629545428292</v>
      </c>
      <c r="K26" s="92">
        <v>20</v>
      </c>
      <c r="L26" s="91">
        <v>65</v>
      </c>
    </row>
    <row r="27" spans="1:12" x14ac:dyDescent="0.2">
      <c r="A27" s="76">
        <v>21</v>
      </c>
      <c r="B27" s="84">
        <f t="shared" si="8"/>
        <v>0.79439753682322345</v>
      </c>
      <c r="C27" s="84">
        <f t="shared" si="5"/>
        <v>0.78645356145499123</v>
      </c>
      <c r="D27" s="84">
        <f t="shared" si="3"/>
        <v>0.7745375984026428</v>
      </c>
      <c r="E27" s="84">
        <f t="shared" si="0"/>
        <v>0.73084573387736562</v>
      </c>
      <c r="F27" s="84">
        <f t="shared" si="1"/>
        <v>0.65140598019504314</v>
      </c>
      <c r="G27" s="84">
        <v>0.5252</v>
      </c>
      <c r="H27" s="84">
        <f t="shared" si="2"/>
        <v>0.37336684230691503</v>
      </c>
      <c r="I27" s="84">
        <f t="shared" si="6"/>
        <v>0.19859938420580586</v>
      </c>
      <c r="J27" s="84">
        <f t="shared" si="4"/>
        <v>0.10724366747113517</v>
      </c>
      <c r="K27" s="92">
        <v>21</v>
      </c>
      <c r="L27" s="91">
        <v>65</v>
      </c>
    </row>
    <row r="28" spans="1:12" x14ac:dyDescent="0.2">
      <c r="A28" s="76">
        <v>22</v>
      </c>
      <c r="B28" s="84">
        <f>(1-(A28/L28)^1.4)*1</f>
        <v>0.78056138483746385</v>
      </c>
      <c r="C28" s="84">
        <f t="shared" si="5"/>
        <v>0.77275577098908921</v>
      </c>
      <c r="D28" s="84">
        <f t="shared" si="3"/>
        <v>0.76104735021652725</v>
      </c>
      <c r="E28" s="84">
        <f t="shared" si="0"/>
        <v>0.71811647405046675</v>
      </c>
      <c r="F28" s="84">
        <f t="shared" si="1"/>
        <v>0.64006033556672026</v>
      </c>
      <c r="G28" s="84">
        <v>0.51670000000000005</v>
      </c>
      <c r="H28" s="84">
        <f t="shared" si="2"/>
        <v>0.36686385087360801</v>
      </c>
      <c r="I28" s="84">
        <f t="shared" si="6"/>
        <v>0.19514034620936596</v>
      </c>
      <c r="J28" s="84">
        <f>(1-((A28/L28)^1.4))*0.135</f>
        <v>0.10537578695305763</v>
      </c>
      <c r="K28" s="92">
        <v>22</v>
      </c>
      <c r="L28" s="91">
        <v>65</v>
      </c>
    </row>
    <row r="29" spans="1:12" x14ac:dyDescent="0.2">
      <c r="A29" s="76">
        <v>23</v>
      </c>
      <c r="B29" s="84">
        <f>(1-(A29/L29)^1.4)*1</f>
        <v>0.76647129493998845</v>
      </c>
      <c r="C29" s="84">
        <f t="shared" si="5"/>
        <v>0.75880658199058859</v>
      </c>
      <c r="D29" s="84">
        <f t="shared" si="3"/>
        <v>0.7473095125664887</v>
      </c>
      <c r="E29" s="84">
        <f t="shared" si="0"/>
        <v>0.70515359134478939</v>
      </c>
      <c r="F29" s="84">
        <f t="shared" si="1"/>
        <v>0.62850646185079051</v>
      </c>
      <c r="G29" s="84">
        <v>0.50800000000000001</v>
      </c>
      <c r="H29" s="84">
        <f t="shared" si="2"/>
        <v>0.36024150862179455</v>
      </c>
      <c r="I29" s="84">
        <f t="shared" si="6"/>
        <v>0.19161782373499711</v>
      </c>
      <c r="J29" s="84">
        <f t="shared" si="4"/>
        <v>0.10347362481689845</v>
      </c>
      <c r="K29" s="92">
        <v>23</v>
      </c>
      <c r="L29" s="91">
        <v>65</v>
      </c>
    </row>
    <row r="30" spans="1:12" x14ac:dyDescent="0.2">
      <c r="A30" s="76">
        <v>24</v>
      </c>
      <c r="B30" s="84">
        <f t="shared" ref="B30:B37" si="9">(1-(A30/L30)^1.4)*1</f>
        <v>0.75213395388257298</v>
      </c>
      <c r="C30" s="84">
        <f t="shared" si="5"/>
        <v>0.74461261434374726</v>
      </c>
      <c r="D30" s="84">
        <f t="shared" si="3"/>
        <v>0.73333060503550862</v>
      </c>
      <c r="E30" s="84">
        <f t="shared" si="0"/>
        <v>0.6919632375719672</v>
      </c>
      <c r="F30" s="84">
        <f t="shared" si="1"/>
        <v>0.61674984218370976</v>
      </c>
      <c r="G30" s="84">
        <v>0.49909999999999999</v>
      </c>
      <c r="H30" s="84">
        <f t="shared" si="2"/>
        <v>0.35350295832480927</v>
      </c>
      <c r="I30" s="84">
        <f t="shared" si="6"/>
        <v>0.18803348847064325</v>
      </c>
      <c r="J30" s="84">
        <f t="shared" si="4"/>
        <v>0.10153808377414736</v>
      </c>
      <c r="K30" s="92">
        <v>24</v>
      </c>
      <c r="L30" s="91">
        <v>65</v>
      </c>
    </row>
    <row r="31" spans="1:12" x14ac:dyDescent="0.2">
      <c r="A31" s="76">
        <v>25</v>
      </c>
      <c r="B31" s="84">
        <f t="shared" si="9"/>
        <v>0.73755559845927743</v>
      </c>
      <c r="C31" s="84">
        <f t="shared" si="5"/>
        <v>0.7301800424746846</v>
      </c>
      <c r="D31" s="84">
        <f t="shared" si="3"/>
        <v>0.71911670849779552</v>
      </c>
      <c r="E31" s="84">
        <f t="shared" si="0"/>
        <v>0.67855115058253523</v>
      </c>
      <c r="F31" s="84">
        <f t="shared" si="1"/>
        <v>0.60479559073660749</v>
      </c>
      <c r="G31" s="84">
        <v>0.49009999999999998</v>
      </c>
      <c r="H31" s="84">
        <f t="shared" si="2"/>
        <v>0.34665113127586039</v>
      </c>
      <c r="I31" s="84">
        <f t="shared" si="6"/>
        <v>0.18438889961481936</v>
      </c>
      <c r="J31" s="84">
        <f>(1-((A31/L31)^1.4))*0.135</f>
        <v>9.9570005792002453E-2</v>
      </c>
      <c r="K31" s="92">
        <v>25</v>
      </c>
      <c r="L31" s="91">
        <v>65</v>
      </c>
    </row>
    <row r="32" spans="1:12" x14ac:dyDescent="0.2">
      <c r="A32" s="76">
        <v>26</v>
      </c>
      <c r="B32" s="84">
        <f t="shared" si="9"/>
        <v>0.7227420627379415</v>
      </c>
      <c r="C32" s="84">
        <f t="shared" si="5"/>
        <v>0.71551464211056204</v>
      </c>
      <c r="D32" s="84">
        <f t="shared" si="3"/>
        <v>0.70467351116949295</v>
      </c>
      <c r="E32" s="84">
        <f t="shared" si="0"/>
        <v>0.66492269771890622</v>
      </c>
      <c r="F32" s="84">
        <f t="shared" si="1"/>
        <v>0.592648491445112</v>
      </c>
      <c r="G32" s="84">
        <v>0.48099999999999998</v>
      </c>
      <c r="H32" s="84">
        <f t="shared" si="2"/>
        <v>0.33968876948683246</v>
      </c>
      <c r="I32" s="84">
        <f t="shared" si="6"/>
        <v>0.18068551568448538</v>
      </c>
      <c r="J32" s="84">
        <f t="shared" si="4"/>
        <v>9.7570178469622112E-2</v>
      </c>
      <c r="K32" s="92">
        <v>26</v>
      </c>
      <c r="L32" s="91">
        <v>65</v>
      </c>
    </row>
    <row r="33" spans="1:12" x14ac:dyDescent="0.2">
      <c r="A33" s="76">
        <v>27</v>
      </c>
      <c r="B33" s="84">
        <f t="shared" si="9"/>
        <v>0.70769881869139295</v>
      </c>
      <c r="C33" s="84">
        <f>(1-(A33/L33)^1.4)*0.99</f>
        <v>0.70062183050447902</v>
      </c>
      <c r="D33" s="84">
        <f t="shared" si="3"/>
        <v>0.69000634822410811</v>
      </c>
      <c r="E33" s="84">
        <f t="shared" si="0"/>
        <v>0.65108291319608158</v>
      </c>
      <c r="F33" s="84">
        <f t="shared" si="1"/>
        <v>0.58031303132694223</v>
      </c>
      <c r="G33" s="84">
        <v>0.47160000000000002</v>
      </c>
      <c r="H33" s="84">
        <f t="shared" si="2"/>
        <v>0.33261844478495467</v>
      </c>
      <c r="I33" s="84">
        <f>(1-(K33/L33)^1.4)*0.25</f>
        <v>0.17692470467284824</v>
      </c>
      <c r="J33" s="84">
        <f t="shared" si="4"/>
        <v>9.5539340523338054E-2</v>
      </c>
      <c r="K33" s="92">
        <v>27</v>
      </c>
      <c r="L33" s="91">
        <v>65</v>
      </c>
    </row>
    <row r="34" spans="1:12" x14ac:dyDescent="0.2">
      <c r="A34" s="76">
        <v>28</v>
      </c>
      <c r="B34" s="84">
        <f t="shared" si="9"/>
        <v>0.69243101136320384</v>
      </c>
      <c r="C34" s="84">
        <f t="shared" si="5"/>
        <v>0.6855067012495718</v>
      </c>
      <c r="D34" s="84">
        <f t="shared" si="3"/>
        <v>0.67512023607912375</v>
      </c>
      <c r="E34" s="84">
        <f t="shared" si="0"/>
        <v>0.63703653045414754</v>
      </c>
      <c r="F34" s="84">
        <f t="shared" si="1"/>
        <v>0.56779342931782717</v>
      </c>
      <c r="G34" s="84">
        <v>0.46210000000000001</v>
      </c>
      <c r="H34" s="84">
        <f t="shared" si="2"/>
        <v>0.32544257534070581</v>
      </c>
      <c r="I34" s="84">
        <f>(1-(K34/L34)^1.4)*0.25</f>
        <v>0.17310775284080096</v>
      </c>
      <c r="J34" s="84">
        <f t="shared" si="4"/>
        <v>9.3478186534032531E-2</v>
      </c>
      <c r="K34" s="92">
        <v>28</v>
      </c>
      <c r="L34" s="91">
        <v>65</v>
      </c>
    </row>
    <row r="35" spans="1:12" x14ac:dyDescent="0.2">
      <c r="A35" s="76">
        <v>29</v>
      </c>
      <c r="B35" s="84">
        <f t="shared" si="9"/>
        <v>0.67694348947378291</v>
      </c>
      <c r="C35" s="84">
        <f t="shared" si="5"/>
        <v>0.67017405457904511</v>
      </c>
      <c r="D35" s="84">
        <f t="shared" si="3"/>
        <v>0.66001990223693829</v>
      </c>
      <c r="E35" s="84">
        <f t="shared" si="0"/>
        <v>0.62278801031588027</v>
      </c>
      <c r="F35" s="84">
        <f t="shared" si="1"/>
        <v>0.55509366136850191</v>
      </c>
      <c r="G35" s="84">
        <v>0.45250000000000001</v>
      </c>
      <c r="H35" s="84">
        <f t="shared" si="2"/>
        <v>0.31816344005267794</v>
      </c>
      <c r="I35" s="84">
        <f>(1-(K35/L35)^1.4)*0.25</f>
        <v>0.16923587236844573</v>
      </c>
      <c r="J35" s="84">
        <f t="shared" si="4"/>
        <v>9.1387371078960694E-2</v>
      </c>
      <c r="K35" s="92">
        <v>29</v>
      </c>
      <c r="L35" s="91">
        <v>65</v>
      </c>
    </row>
    <row r="36" spans="1:12" x14ac:dyDescent="0.2">
      <c r="A36" s="76">
        <v>30</v>
      </c>
      <c r="B36" s="84">
        <f t="shared" si="9"/>
        <v>0.66124083219616225</v>
      </c>
      <c r="C36" s="84">
        <f t="shared" si="5"/>
        <v>0.65462842387420062</v>
      </c>
      <c r="D36" s="84">
        <f t="shared" si="3"/>
        <v>0.64470981139125816</v>
      </c>
      <c r="E36" s="84">
        <f t="shared" si="0"/>
        <v>0.60834156562046926</v>
      </c>
      <c r="F36" s="84">
        <f>(1-((K36/L36)^1.4))*0.82</f>
        <v>0.54221748240085299</v>
      </c>
      <c r="G36" s="84">
        <v>0.44269999999999998</v>
      </c>
      <c r="H36" s="84">
        <f t="shared" si="2"/>
        <v>0.31078319113219627</v>
      </c>
      <c r="I36" s="84">
        <f t="shared" ref="I36:I56" si="10">(1-(K36/L36)^1.4)*0.25</f>
        <v>0.16531020804904056</v>
      </c>
      <c r="J36" s="84">
        <f t="shared" si="4"/>
        <v>8.9267512346481906E-2</v>
      </c>
      <c r="K36" s="92">
        <v>30</v>
      </c>
      <c r="L36" s="91">
        <v>65</v>
      </c>
    </row>
    <row r="37" spans="1:12" x14ac:dyDescent="0.2">
      <c r="A37" s="76">
        <v>31</v>
      </c>
      <c r="B37" s="84">
        <f t="shared" si="9"/>
        <v>0.64532737269354434</v>
      </c>
      <c r="C37" s="84">
        <f t="shared" si="5"/>
        <v>0.63887409896660885</v>
      </c>
      <c r="D37" s="84">
        <f t="shared" si="3"/>
        <v>0.62919418837620567</v>
      </c>
      <c r="E37" s="84">
        <f t="shared" si="0"/>
        <v>0.59370118287806084</v>
      </c>
      <c r="F37" s="84">
        <f t="shared" si="1"/>
        <v>0.52916844560870635</v>
      </c>
      <c r="G37" s="84">
        <v>0.43269999999999997</v>
      </c>
      <c r="H37" s="84">
        <f t="shared" si="2"/>
        <v>0.3033038651659658</v>
      </c>
      <c r="I37" s="84">
        <f t="shared" si="10"/>
        <v>0.16133184317338609</v>
      </c>
      <c r="J37" s="84">
        <f t="shared" si="4"/>
        <v>8.7119195313628495E-2</v>
      </c>
      <c r="K37" s="92">
        <v>31</v>
      </c>
      <c r="L37" s="91">
        <v>65</v>
      </c>
    </row>
    <row r="38" spans="1:12" x14ac:dyDescent="0.2">
      <c r="A38" s="76">
        <v>32</v>
      </c>
      <c r="B38" s="84">
        <f>(1-(A38/L38)^1.4)*1</f>
        <v>0.62920721890286369</v>
      </c>
      <c r="C38" s="84">
        <f t="shared" si="5"/>
        <v>0.62291514671383508</v>
      </c>
      <c r="D38" s="84">
        <f t="shared" si="3"/>
        <v>0.61347703843029211</v>
      </c>
      <c r="E38" s="84">
        <f t="shared" si="0"/>
        <v>0.5788706413906346</v>
      </c>
      <c r="F38" s="84">
        <f t="shared" si="1"/>
        <v>0.51594991950034819</v>
      </c>
      <c r="G38" s="84">
        <v>0.42259999999999998</v>
      </c>
      <c r="H38" s="84">
        <f t="shared" si="2"/>
        <v>0.29572739288434591</v>
      </c>
      <c r="I38" s="84">
        <f t="shared" si="10"/>
        <v>0.15730180472571592</v>
      </c>
      <c r="J38" s="84">
        <f>(1-((A38/L38)^1.4))*0.135</f>
        <v>8.4942974551886596E-2</v>
      </c>
      <c r="K38" s="92">
        <v>32</v>
      </c>
      <c r="L38" s="91">
        <v>65</v>
      </c>
    </row>
    <row r="39" spans="1:12" x14ac:dyDescent="0.2">
      <c r="A39" s="76">
        <v>33</v>
      </c>
      <c r="B39" s="84">
        <f>(1-(A39/L39)^1.4)*1</f>
        <v>0.61288427196321482</v>
      </c>
      <c r="C39" s="84">
        <f t="shared" si="5"/>
        <v>0.60675542924358272</v>
      </c>
      <c r="D39" s="84">
        <f t="shared" si="3"/>
        <v>0.59756216516413441</v>
      </c>
      <c r="E39" s="84">
        <f t="shared" si="0"/>
        <v>0.56385353020615769</v>
      </c>
      <c r="F39" s="84">
        <f t="shared" si="1"/>
        <v>0.50256510300983614</v>
      </c>
      <c r="G39" s="84">
        <v>0.4123</v>
      </c>
      <c r="H39" s="84">
        <f t="shared" si="2"/>
        <v>0.28805560782271095</v>
      </c>
      <c r="I39" s="84">
        <f t="shared" si="10"/>
        <v>0.15322106799080371</v>
      </c>
      <c r="J39" s="84">
        <f t="shared" si="4"/>
        <v>8.2739376715034008E-2</v>
      </c>
      <c r="K39" s="92">
        <v>33</v>
      </c>
      <c r="L39" s="91">
        <v>65</v>
      </c>
    </row>
    <row r="40" spans="1:12" x14ac:dyDescent="0.2">
      <c r="A40" s="76">
        <v>34</v>
      </c>
      <c r="B40" s="84">
        <f t="shared" ref="B40:B47" si="11">(1-(A40/L40)^1.4)*1</f>
        <v>0.59636224261981252</v>
      </c>
      <c r="C40" s="84">
        <f>(1-(A40/L40)^1.4)*0.99</f>
        <v>0.59039862019361444</v>
      </c>
      <c r="D40" s="84">
        <f t="shared" si="3"/>
        <v>0.58145318655431721</v>
      </c>
      <c r="E40" s="84">
        <f t="shared" si="0"/>
        <v>0.54865326321022756</v>
      </c>
      <c r="F40" s="84">
        <f t="shared" si="1"/>
        <v>0.48901703894824622</v>
      </c>
      <c r="G40" s="84">
        <v>0.40189999999999998</v>
      </c>
      <c r="H40" s="84">
        <f t="shared" si="2"/>
        <v>0.28029025403131186</v>
      </c>
      <c r="I40" s="84">
        <f t="shared" si="10"/>
        <v>0.14909056065495313</v>
      </c>
      <c r="J40" s="84">
        <f t="shared" si="4"/>
        <v>8.0508902753674699E-2</v>
      </c>
      <c r="K40" s="92">
        <v>34</v>
      </c>
      <c r="L40" s="91">
        <v>65</v>
      </c>
    </row>
    <row r="41" spans="1:12" x14ac:dyDescent="0.2">
      <c r="A41" s="76">
        <v>35</v>
      </c>
      <c r="B41" s="84">
        <f t="shared" si="11"/>
        <v>0.57964466587929508</v>
      </c>
      <c r="C41" s="84">
        <f t="shared" si="5"/>
        <v>0.57384821922050211</v>
      </c>
      <c r="D41" s="84">
        <f t="shared" si="3"/>
        <v>0.56515354923231265</v>
      </c>
      <c r="E41" s="84">
        <f t="shared" si="0"/>
        <v>0.5332730926089515</v>
      </c>
      <c r="F41" s="84">
        <f t="shared" si="1"/>
        <v>0.47530862602102192</v>
      </c>
      <c r="G41" s="84">
        <v>0.39129999999999998</v>
      </c>
      <c r="H41" s="84">
        <f t="shared" si="2"/>
        <v>0.27243299296326867</v>
      </c>
      <c r="I41" s="84">
        <f t="shared" si="10"/>
        <v>0.14491116646982377</v>
      </c>
      <c r="J41" s="84">
        <f t="shared" si="4"/>
        <v>7.8252029893704847E-2</v>
      </c>
      <c r="K41" s="92">
        <v>35</v>
      </c>
      <c r="L41" s="91">
        <v>65</v>
      </c>
    </row>
    <row r="42" spans="1:12" x14ac:dyDescent="0.2">
      <c r="A42" s="76">
        <v>36</v>
      </c>
      <c r="B42" s="84">
        <f t="shared" si="11"/>
        <v>0.56273491414774113</v>
      </c>
      <c r="C42" s="84">
        <f t="shared" si="5"/>
        <v>0.55710756500626368</v>
      </c>
      <c r="D42" s="84">
        <f t="shared" si="3"/>
        <v>0.54866654129404757</v>
      </c>
      <c r="E42" s="84">
        <f t="shared" si="0"/>
        <v>0.5177161210159219</v>
      </c>
      <c r="F42" s="84">
        <f t="shared" si="1"/>
        <v>0.46144262960114768</v>
      </c>
      <c r="G42" s="84">
        <v>0.38059999999999999</v>
      </c>
      <c r="H42" s="84">
        <f t="shared" si="2"/>
        <v>0.26448540964943834</v>
      </c>
      <c r="I42" s="84">
        <f t="shared" si="10"/>
        <v>0.14068372853693528</v>
      </c>
      <c r="J42" s="84">
        <f>(1-((A42/L42)^1.4))*0.135</f>
        <v>7.5969213409945058E-2</v>
      </c>
      <c r="K42" s="92">
        <v>36</v>
      </c>
      <c r="L42" s="91">
        <v>65</v>
      </c>
    </row>
    <row r="43" spans="1:12" x14ac:dyDescent="0.2">
      <c r="A43" s="76">
        <v>37</v>
      </c>
      <c r="B43" s="84">
        <f t="shared" si="11"/>
        <v>0.54563620904654697</v>
      </c>
      <c r="C43" s="84">
        <f t="shared" si="5"/>
        <v>0.54017984695608146</v>
      </c>
      <c r="D43" s="84">
        <f t="shared" si="3"/>
        <v>0.53199530382038329</v>
      </c>
      <c r="E43" s="84">
        <f t="shared" si="0"/>
        <v>0.50198531232282328</v>
      </c>
      <c r="F43" s="84">
        <f t="shared" si="1"/>
        <v>0.44742169141816851</v>
      </c>
      <c r="G43" s="84">
        <v>0.36969999999999997</v>
      </c>
      <c r="H43" s="84">
        <f t="shared" si="2"/>
        <v>0.25644901825187705</v>
      </c>
      <c r="I43" s="84">
        <f t="shared" si="10"/>
        <v>0.13640905226163674</v>
      </c>
      <c r="J43" s="84">
        <f t="shared" si="4"/>
        <v>7.3660888221283846E-2</v>
      </c>
      <c r="K43" s="92">
        <v>37</v>
      </c>
      <c r="L43" s="91">
        <v>65</v>
      </c>
    </row>
    <row r="44" spans="1:12" x14ac:dyDescent="0.2">
      <c r="A44" s="76">
        <v>38</v>
      </c>
      <c r="B44" s="84">
        <f t="shared" si="11"/>
        <v>0.52835163207157287</v>
      </c>
      <c r="C44" s="84">
        <f t="shared" si="5"/>
        <v>0.5230681157508571</v>
      </c>
      <c r="D44" s="84">
        <f t="shared" si="3"/>
        <v>0.51514284126978349</v>
      </c>
      <c r="E44" s="84">
        <f>(1-((K44/L44)^1.4))*0.92</f>
        <v>0.48608350150584706</v>
      </c>
      <c r="F44" s="84">
        <f t="shared" si="1"/>
        <v>0.43324833829868975</v>
      </c>
      <c r="G44" s="84">
        <v>0.35859999999999997</v>
      </c>
      <c r="H44" s="84">
        <f>(1-((K44/L44)^1.4))*0.47</f>
        <v>0.24832526707363925</v>
      </c>
      <c r="I44" s="84">
        <f t="shared" si="10"/>
        <v>0.13208790801789322</v>
      </c>
      <c r="J44" s="84">
        <f t="shared" si="4"/>
        <v>7.1327470329662343E-2</v>
      </c>
      <c r="K44" s="92">
        <v>38</v>
      </c>
      <c r="L44" s="91">
        <v>65</v>
      </c>
    </row>
    <row r="45" spans="1:12" x14ac:dyDescent="0.2">
      <c r="A45" s="76">
        <v>39</v>
      </c>
      <c r="B45" s="84">
        <f t="shared" si="11"/>
        <v>0.5108841342364463</v>
      </c>
      <c r="C45" s="84">
        <f t="shared" si="5"/>
        <v>0.50577529289408185</v>
      </c>
      <c r="D45" s="84">
        <f t="shared" si="3"/>
        <v>0.49811203088053513</v>
      </c>
      <c r="E45" s="84">
        <f t="shared" si="0"/>
        <v>0.47001340349753062</v>
      </c>
      <c r="F45" s="84">
        <f t="shared" si="1"/>
        <v>0.41892499007388595</v>
      </c>
      <c r="G45" s="84">
        <v>0.34739999999999999</v>
      </c>
      <c r="H45" s="84">
        <f t="shared" si="2"/>
        <v>0.24011554309112976</v>
      </c>
      <c r="I45" s="84">
        <f t="shared" si="10"/>
        <v>0.12772103355911157</v>
      </c>
      <c r="J45" s="84">
        <f t="shared" si="4"/>
        <v>6.896935812192026E-2</v>
      </c>
      <c r="K45" s="92">
        <v>39</v>
      </c>
      <c r="L45" s="91">
        <v>65</v>
      </c>
    </row>
    <row r="46" spans="1:12" x14ac:dyDescent="0.2">
      <c r="A46" s="76">
        <v>40</v>
      </c>
      <c r="B46" s="84">
        <f t="shared" si="11"/>
        <v>0.49323654482054891</v>
      </c>
      <c r="C46" s="84">
        <f t="shared" si="5"/>
        <v>0.48830417937234344</v>
      </c>
      <c r="D46" s="84">
        <f t="shared" si="3"/>
        <v>0.48090563120003516</v>
      </c>
      <c r="E46" s="84">
        <f t="shared" si="0"/>
        <v>0.453777621234905</v>
      </c>
      <c r="F46" s="84">
        <f t="shared" si="1"/>
        <v>0.40445396675285006</v>
      </c>
      <c r="G46" s="84">
        <v>0.33600000000000002</v>
      </c>
      <c r="H46" s="84">
        <f t="shared" si="2"/>
        <v>0.23182117606565797</v>
      </c>
      <c r="I46" s="84">
        <f t="shared" si="10"/>
        <v>0.12330913620513723</v>
      </c>
      <c r="J46" s="84">
        <f t="shared" si="4"/>
        <v>6.6586933550774108E-2</v>
      </c>
      <c r="K46" s="92">
        <v>40</v>
      </c>
      <c r="L46" s="91">
        <v>65</v>
      </c>
    </row>
    <row r="47" spans="1:12" x14ac:dyDescent="0.2">
      <c r="A47" s="76">
        <v>41</v>
      </c>
      <c r="B47" s="84">
        <f t="shared" si="11"/>
        <v>0.47541157932524847</v>
      </c>
      <c r="C47" s="84">
        <f t="shared" si="5"/>
        <v>0.470657463531996</v>
      </c>
      <c r="D47" s="84">
        <f t="shared" si="3"/>
        <v>0.46352628984211725</v>
      </c>
      <c r="E47" s="84">
        <f t="shared" si="0"/>
        <v>0.43737865297922862</v>
      </c>
      <c r="F47" s="84">
        <f t="shared" si="1"/>
        <v>0.38983749504670373</v>
      </c>
      <c r="G47" s="84">
        <v>0.32440000000000002</v>
      </c>
      <c r="H47" s="84">
        <f t="shared" si="2"/>
        <v>0.22344344228286678</v>
      </c>
      <c r="I47" s="84">
        <f t="shared" si="10"/>
        <v>0.11885289483131212</v>
      </c>
      <c r="J47" s="84">
        <f t="shared" si="4"/>
        <v>6.4180563208908553E-2</v>
      </c>
      <c r="K47" s="92">
        <v>41</v>
      </c>
      <c r="L47" s="91">
        <v>65</v>
      </c>
    </row>
    <row r="48" spans="1:12" x14ac:dyDescent="0.2">
      <c r="A48" s="76">
        <v>42</v>
      </c>
      <c r="B48" s="84">
        <f>(1-(A48/L48)^1.4)*1</f>
        <v>0.45741184672770152</v>
      </c>
      <c r="C48" s="84">
        <f>(1-(A48/L48)^1.4)*0.99</f>
        <v>0.45283772826042451</v>
      </c>
      <c r="D48" s="84">
        <f t="shared" si="3"/>
        <v>0.44597655055950897</v>
      </c>
      <c r="E48" s="84">
        <f t="shared" si="0"/>
        <v>0.42081889898948543</v>
      </c>
      <c r="F48" s="84">
        <f t="shared" si="1"/>
        <v>0.37507771431671522</v>
      </c>
      <c r="G48" s="84">
        <v>0.31269999999999998</v>
      </c>
      <c r="H48" s="84">
        <f t="shared" si="2"/>
        <v>0.2149835679620197</v>
      </c>
      <c r="I48" s="84">
        <f t="shared" si="10"/>
        <v>0.11435296168192538</v>
      </c>
      <c r="J48" s="84">
        <f t="shared" si="4"/>
        <v>6.1750599308239708E-2</v>
      </c>
      <c r="K48" s="92">
        <v>42</v>
      </c>
      <c r="L48" s="91">
        <v>65</v>
      </c>
    </row>
    <row r="49" spans="1:12" x14ac:dyDescent="0.2">
      <c r="A49" s="76">
        <v>43</v>
      </c>
      <c r="B49" s="84">
        <f>(1-(A49/L49)^1.4)*1</f>
        <v>0.43923985610958383</v>
      </c>
      <c r="C49" s="84">
        <f>(1-(A49/L49)^1.4)*0.99</f>
        <v>0.43484745754848797</v>
      </c>
      <c r="D49" s="84">
        <f t="shared" si="3"/>
        <v>0.42825885970684424</v>
      </c>
      <c r="E49" s="84">
        <f t="shared" si="0"/>
        <v>0.40410066762081714</v>
      </c>
      <c r="F49" s="84">
        <f t="shared" si="1"/>
        <v>0.3601766820098587</v>
      </c>
      <c r="G49" s="84">
        <v>0.3009</v>
      </c>
      <c r="H49" s="84">
        <f t="shared" si="2"/>
        <v>0.20644273237150437</v>
      </c>
      <c r="I49" s="84">
        <f t="shared" si="10"/>
        <v>0.10980996402739596</v>
      </c>
      <c r="J49" s="84">
        <f>(1-((A49/L49)^1.4))*0.135</f>
        <v>5.929738057479382E-2</v>
      </c>
      <c r="K49" s="92">
        <v>43</v>
      </c>
      <c r="L49" s="91">
        <v>65</v>
      </c>
    </row>
    <row r="50" spans="1:12" x14ac:dyDescent="0.2">
      <c r="A50" s="76">
        <v>44</v>
      </c>
      <c r="B50" s="84">
        <f t="shared" ref="B50:B56" si="12">(1-(A50/L50)^1.4)*1</f>
        <v>0.4208980227279695</v>
      </c>
      <c r="C50" s="84">
        <f t="shared" ref="C50:C55" si="13">(1-(A50/L50)^1.4)*0.99</f>
        <v>0.41668904250068978</v>
      </c>
      <c r="D50" s="84">
        <f t="shared" si="3"/>
        <v>0.41037557215977027</v>
      </c>
      <c r="E50" s="84">
        <f t="shared" si="0"/>
        <v>0.38722618090973193</v>
      </c>
      <c r="F50" s="84">
        <f t="shared" si="1"/>
        <v>0.34513637863693497</v>
      </c>
      <c r="G50" s="84">
        <v>0.28889999999999999</v>
      </c>
      <c r="H50" s="84">
        <f t="shared" si="2"/>
        <v>0.19782207068214566</v>
      </c>
      <c r="I50" s="84">
        <f t="shared" si="10"/>
        <v>0.10522450568199238</v>
      </c>
      <c r="J50" s="84">
        <f t="shared" si="4"/>
        <v>5.6821233068275884E-2</v>
      </c>
      <c r="K50" s="92">
        <v>44</v>
      </c>
      <c r="L50" s="91">
        <v>65</v>
      </c>
    </row>
    <row r="51" spans="1:12" x14ac:dyDescent="0.2">
      <c r="A51" s="76">
        <v>45</v>
      </c>
      <c r="B51" s="84">
        <f t="shared" si="12"/>
        <v>0.40238867358698593</v>
      </c>
      <c r="C51" s="84">
        <f t="shared" si="13"/>
        <v>0.39836478685111609</v>
      </c>
      <c r="D51" s="84">
        <f t="shared" si="3"/>
        <v>0.39232895674731127</v>
      </c>
      <c r="E51" s="84">
        <f t="shared" si="0"/>
        <v>0.37019757970002709</v>
      </c>
      <c r="F51" s="84">
        <f t="shared" si="1"/>
        <v>0.32995871234132845</v>
      </c>
      <c r="G51" s="84">
        <v>0.2767</v>
      </c>
      <c r="H51" s="84">
        <f t="shared" si="2"/>
        <v>0.18912267658588339</v>
      </c>
      <c r="I51" s="84">
        <f t="shared" si="10"/>
        <v>0.10059716839674648</v>
      </c>
      <c r="J51" s="84">
        <f t="shared" si="4"/>
        <v>5.4322470934243104E-2</v>
      </c>
      <c r="K51" s="92">
        <v>45</v>
      </c>
      <c r="L51" s="91">
        <v>65</v>
      </c>
    </row>
    <row r="52" spans="1:12" x14ac:dyDescent="0.2">
      <c r="A52" s="76">
        <v>46</v>
      </c>
      <c r="B52" s="84">
        <f t="shared" si="12"/>
        <v>0.38371405256152946</v>
      </c>
      <c r="C52" s="84">
        <f t="shared" si="13"/>
        <v>0.37987691203591417</v>
      </c>
      <c r="D52" s="84">
        <f t="shared" si="3"/>
        <v>0.37412120124749121</v>
      </c>
      <c r="E52" s="84">
        <f t="shared" si="0"/>
        <v>0.35301692835660714</v>
      </c>
      <c r="F52" s="84">
        <f t="shared" si="1"/>
        <v>0.31464552310045413</v>
      </c>
      <c r="G52" s="84">
        <v>0.26440000000000002</v>
      </c>
      <c r="H52" s="84">
        <f t="shared" si="2"/>
        <v>0.18034560470391883</v>
      </c>
      <c r="I52" s="84">
        <f t="shared" si="10"/>
        <v>9.5928513140382365E-2</v>
      </c>
      <c r="J52" s="84">
        <f t="shared" si="4"/>
        <v>5.180139709580648E-2</v>
      </c>
      <c r="K52" s="92">
        <v>46</v>
      </c>
      <c r="L52" s="91">
        <v>65</v>
      </c>
    </row>
    <row r="53" spans="1:12" x14ac:dyDescent="0.2">
      <c r="A53" s="76">
        <v>47</v>
      </c>
      <c r="B53" s="84">
        <f t="shared" si="12"/>
        <v>0.36487632511806278</v>
      </c>
      <c r="C53" s="84">
        <f t="shared" si="13"/>
        <v>0.36122756186688215</v>
      </c>
      <c r="D53" s="84">
        <f t="shared" si="3"/>
        <v>0.35575441699011123</v>
      </c>
      <c r="E53" s="84">
        <f t="shared" si="0"/>
        <v>0.33568621910861779</v>
      </c>
      <c r="F53" s="84">
        <f t="shared" si="1"/>
        <v>0.29919858659681148</v>
      </c>
      <c r="G53" s="84">
        <v>0.25190000000000001</v>
      </c>
      <c r="H53" s="84">
        <f t="shared" si="2"/>
        <v>0.1714918728054895</v>
      </c>
      <c r="I53" s="84">
        <f t="shared" si="10"/>
        <v>9.1219081279515696E-2</v>
      </c>
      <c r="J53" s="84">
        <f t="shared" si="4"/>
        <v>4.9258303890938479E-2</v>
      </c>
      <c r="K53" s="92">
        <v>47</v>
      </c>
      <c r="L53" s="91">
        <v>65</v>
      </c>
    </row>
    <row r="54" spans="1:12" x14ac:dyDescent="0.2">
      <c r="A54" s="76">
        <v>48</v>
      </c>
      <c r="B54" s="84">
        <f t="shared" si="12"/>
        <v>0.34587758267211199</v>
      </c>
      <c r="C54" s="84">
        <f t="shared" si="13"/>
        <v>0.34241880684539089</v>
      </c>
      <c r="D54" s="84">
        <f t="shared" si="3"/>
        <v>0.3372306431053092</v>
      </c>
      <c r="E54" s="84">
        <f t="shared" si="0"/>
        <v>0.31820737605834304</v>
      </c>
      <c r="F54" s="84">
        <f t="shared" si="1"/>
        <v>0.28361961779113182</v>
      </c>
      <c r="G54" s="84">
        <v>0.2392</v>
      </c>
      <c r="H54" s="84">
        <f t="shared" si="2"/>
        <v>0.16256246385589262</v>
      </c>
      <c r="I54" s="84">
        <f t="shared" si="10"/>
        <v>8.6469395668027998E-2</v>
      </c>
      <c r="J54" s="84">
        <f t="shared" si="4"/>
        <v>4.6693473660735126E-2</v>
      </c>
      <c r="K54" s="92">
        <v>48</v>
      </c>
      <c r="L54" s="91">
        <v>65</v>
      </c>
    </row>
    <row r="55" spans="1:12" x14ac:dyDescent="0.2">
      <c r="A55" s="76">
        <v>49</v>
      </c>
      <c r="B55" s="84">
        <f t="shared" si="12"/>
        <v>0.32671984661744891</v>
      </c>
      <c r="C55" s="84">
        <f t="shared" si="13"/>
        <v>0.32345264815127439</v>
      </c>
      <c r="D55" s="84">
        <f t="shared" si="3"/>
        <v>0.31855185045201267</v>
      </c>
      <c r="E55" s="84">
        <f t="shared" si="0"/>
        <v>0.30058225888805301</v>
      </c>
      <c r="F55" s="84">
        <f t="shared" si="1"/>
        <v>0.26791027422630809</v>
      </c>
      <c r="G55" s="84">
        <v>0.22639999999999999</v>
      </c>
      <c r="H55" s="84">
        <f t="shared" si="2"/>
        <v>0.15355832791020096</v>
      </c>
      <c r="I55" s="84">
        <f t="shared" si="10"/>
        <v>8.1679961654362226E-2</v>
      </c>
      <c r="J55" s="84">
        <f>(1-((A55/L55)^1.4))*0.135</f>
        <v>4.4107179293355607E-2</v>
      </c>
      <c r="K55" s="92">
        <v>49</v>
      </c>
      <c r="L55" s="91">
        <v>65</v>
      </c>
    </row>
    <row r="56" spans="1:12" x14ac:dyDescent="0.2">
      <c r="A56" s="76">
        <v>50</v>
      </c>
      <c r="B56" s="84">
        <f t="shared" si="12"/>
        <v>0.30740507205791734</v>
      </c>
      <c r="C56" s="84">
        <f>(1-(A56/L56)^1.4)*0.99</f>
        <v>0.30433102133733814</v>
      </c>
      <c r="D56" s="84">
        <f t="shared" si="3"/>
        <v>0.29971994525646939</v>
      </c>
      <c r="E56" s="84">
        <f>(1-((K56/L56)^1.4))*0.92</f>
        <v>0.28281266629328394</v>
      </c>
      <c r="F56" s="84">
        <f t="shared" si="1"/>
        <v>0.2520721590874922</v>
      </c>
      <c r="G56" s="84">
        <v>0.21340000000000001</v>
      </c>
      <c r="H56" s="84">
        <f t="shared" si="2"/>
        <v>0.14448038386722115</v>
      </c>
      <c r="I56" s="84">
        <f t="shared" si="10"/>
        <v>7.6851268014479335E-2</v>
      </c>
      <c r="J56" s="84">
        <f t="shared" si="4"/>
        <v>4.1499684727818842E-2</v>
      </c>
      <c r="K56" s="92">
        <v>50</v>
      </c>
      <c r="L56" s="91">
        <v>65</v>
      </c>
    </row>
  </sheetData>
  <mergeCells count="1">
    <mergeCell ref="B3:J3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Zona H.</vt:lpstr>
      <vt:lpstr>Construcion(1)</vt:lpstr>
      <vt:lpstr>Predios Grandes</vt:lpstr>
      <vt:lpstr>Rustico Privada</vt:lpstr>
      <vt:lpstr>Rustico Ejidal</vt:lpstr>
      <vt:lpstr>Comunal</vt:lpstr>
      <vt:lpstr>Minas</vt:lpstr>
      <vt:lpstr>Ross</vt:lpstr>
      <vt:lpstr>Conservación</vt:lpstr>
      <vt:lpstr>Rustico Comunal 2016</vt:lpstr>
      <vt:lpstr>Comunal!Área_de_impresión</vt:lpstr>
      <vt:lpstr>Minas!Área_de_impresión</vt:lpstr>
      <vt:lpstr>'Rustico Ejidal'!Área_de_impresión</vt:lpstr>
      <vt:lpstr>'Rustico Privada'!Área_de_impresión</vt:lpstr>
    </vt:vector>
  </TitlesOfParts>
  <Company>Dirección de Catastro - SDM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lguty</dc:creator>
  <cp:lastModifiedBy>Laura Guadalupe Corral Rubio</cp:lastModifiedBy>
  <cp:lastPrinted>2021-11-30T19:52:32Z</cp:lastPrinted>
  <dcterms:created xsi:type="dcterms:W3CDTF">2008-08-20T17:00:06Z</dcterms:created>
  <dcterms:modified xsi:type="dcterms:W3CDTF">2021-11-30T19:53:04Z</dcterms:modified>
</cp:coreProperties>
</file>