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8" activeTab="3"/>
  </bookViews>
  <sheets>
    <sheet name="ZONA H. (2)" sheetId="1" r:id="rId1"/>
    <sheet name="CONSTRUCCIONES" sheetId="2" r:id="rId2"/>
    <sheet name="PREDIOS SUBURBANOS" sheetId="3" r:id="rId3"/>
    <sheet name="SUBURBANO" sheetId="4" r:id="rId4"/>
    <sheet name="PREDIOS GRANDES" sheetId="5" r:id="rId5"/>
    <sheet name="RUSTICO PRIV." sheetId="6" r:id="rId6"/>
    <sheet name="RUSTICO EJIDAL" sheetId="7" r:id="rId7"/>
    <sheet name="ROSS" sheetId="8" r:id="rId8"/>
    <sheet name="CONSERVACIÓN" sheetId="9" r:id="rId9"/>
  </sheets>
  <definedNames>
    <definedName name="_xlnm.Print_Area" localSheetId="1">'CONSTRUCCIONES'!$A$1:$H$110</definedName>
    <definedName name="_xlnm.Print_Area" localSheetId="4">'PREDIOS GRANDES'!$A$1:$J$36</definedName>
    <definedName name="_xlnm.Print_Area" localSheetId="2">'PREDIOS SUBURBANOS'!$A$1:$J$12</definedName>
    <definedName name="_xlnm.Print_Area" localSheetId="7">'ROSS'!$A$1:$G$92</definedName>
    <definedName name="_xlnm.Print_Area" localSheetId="6">'RUSTICO EJIDAL'!$A$1:$I$36</definedName>
    <definedName name="_xlnm.Print_Area" localSheetId="5">'RUSTICO PRIV.'!$A$1:$I$37</definedName>
    <definedName name="_xlnm.Print_Area" localSheetId="3">'SUBURBANO'!$A$1:$G$27</definedName>
    <definedName name="_xlnm.Print_Area" localSheetId="0">'ZONA H. (2)'!$A$1:$I$43</definedName>
  </definedNames>
  <calcPr fullCalcOnLoad="1"/>
</workbook>
</file>

<file path=xl/sharedStrings.xml><?xml version="1.0" encoding="utf-8"?>
<sst xmlns="http://schemas.openxmlformats.org/spreadsheetml/2006/main" count="534" uniqueCount="205">
  <si>
    <t>CATASTRAL</t>
  </si>
  <si>
    <t>No. DE MANZANA</t>
  </si>
  <si>
    <t>Constante</t>
  </si>
  <si>
    <t>Clase</t>
  </si>
  <si>
    <t>Nivel</t>
  </si>
  <si>
    <t>Clave de Valuación</t>
  </si>
  <si>
    <t xml:space="preserve">HABITACIONAL 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</si>
  <si>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</si>
  <si>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</si>
  <si>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</si>
  <si>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</si>
  <si>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</si>
  <si>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</si>
  <si>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</si>
  <si>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>VALOR UNIT.($/M2)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</si>
  <si>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</si>
  <si>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</si>
  <si>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</si>
  <si>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</si>
  <si>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VALORES UNITARIOS DE TERRENO PARA SUELO SUBURBANO</t>
  </si>
  <si>
    <t>CLASE</t>
  </si>
  <si>
    <t>VALOR INICIAL</t>
  </si>
  <si>
    <t>FACTOR</t>
  </si>
  <si>
    <t>ZONA  SUBURBANA</t>
  </si>
  <si>
    <t>No. 1</t>
  </si>
  <si>
    <t>No. 2</t>
  </si>
  <si>
    <t>No. 3</t>
  </si>
  <si>
    <t>Uso</t>
  </si>
  <si>
    <t>PARA CONSTRUCCIONES ($/M2)</t>
  </si>
  <si>
    <t>"A"</t>
  </si>
  <si>
    <t>"B"</t>
  </si>
  <si>
    <t>"C"</t>
  </si>
  <si>
    <t>MEDIO COCHERA</t>
  </si>
  <si>
    <t>BUENO COCHERA</t>
  </si>
  <si>
    <t>LUJO COCHERA</t>
  </si>
  <si>
    <t xml:space="preserve">SUPER LUJO </t>
  </si>
  <si>
    <t>BODEGA</t>
  </si>
  <si>
    <t>ALBERCA</t>
  </si>
  <si>
    <t>BARANDAL</t>
  </si>
  <si>
    <t>BARDA</t>
  </si>
  <si>
    <t>COCINA INTEGRAL</t>
  </si>
  <si>
    <t>ELEVADOR (PIEZA)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</si>
  <si>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</si>
  <si>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</si>
  <si>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</si>
  <si>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</si>
  <si>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</si>
  <si>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</si>
  <si>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</si>
  <si>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 xml:space="preserve"> COLONIAS, LOCALIDAD</t>
  </si>
  <si>
    <t xml:space="preserve">INSTALACIONES ESPECIALES </t>
  </si>
  <si>
    <t>No. 4</t>
  </si>
  <si>
    <t>001-013</t>
  </si>
  <si>
    <t>001-024</t>
  </si>
  <si>
    <t>001-015</t>
  </si>
  <si>
    <t>001-019</t>
  </si>
  <si>
    <t>001-012</t>
  </si>
  <si>
    <t>001-017</t>
  </si>
  <si>
    <t>001-020</t>
  </si>
  <si>
    <t>001-050</t>
  </si>
  <si>
    <t>001-027</t>
  </si>
  <si>
    <t>001-038</t>
  </si>
  <si>
    <t>001-003</t>
  </si>
  <si>
    <t>001-036</t>
  </si>
  <si>
    <t>Tipo Propiedad</t>
  </si>
  <si>
    <t>Calidad</t>
  </si>
  <si>
    <t>Tipo de Propiedad</t>
  </si>
  <si>
    <t>Factor</t>
  </si>
  <si>
    <t>Riego por Gravedad</t>
  </si>
  <si>
    <t>Privada</t>
  </si>
  <si>
    <t>Riego por Bombeo</t>
  </si>
  <si>
    <t>Temporal</t>
  </si>
  <si>
    <t>Pastal</t>
  </si>
  <si>
    <t>Ejidal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</si>
  <si>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</si>
  <si>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</si>
  <si>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</si>
  <si>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</si>
  <si>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</si>
  <si>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</si>
  <si>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</si>
  <si>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</si>
  <si>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</si>
  <si>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</si>
  <si>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</si>
  <si>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</si>
  <si>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</si>
  <si>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r>
      <t xml:space="preserve"> </t>
    </r>
    <r>
      <rPr>
        <sz val="10"/>
        <rFont val="Century Gothic"/>
        <family val="2"/>
      </rPr>
      <t>POPULAR</t>
    </r>
  </si>
  <si>
    <r>
      <t xml:space="preserve"> </t>
    </r>
    <r>
      <rPr>
        <sz val="10"/>
        <rFont val="Century Gothic"/>
        <family val="2"/>
      </rPr>
      <t>POPULAR COCHERA</t>
    </r>
  </si>
  <si>
    <t>Tipología</t>
  </si>
  <si>
    <t>VALORES UNITARIOS DE REPOSICIÓN NUEVO</t>
  </si>
  <si>
    <t>ECONÓMICO</t>
  </si>
  <si>
    <t>ECONÓMICO COCHERA</t>
  </si>
  <si>
    <t>ECONÓMICA</t>
  </si>
  <si>
    <t>ALJIBE</t>
  </si>
  <si>
    <t>CIRCUITO CERRADO (POR CÁMARA)</t>
  </si>
  <si>
    <t>CORTINA METÁLICA</t>
  </si>
  <si>
    <t>ENCEMENTADOS  (PATIOS, PASILLOS, ETC.)</t>
  </si>
  <si>
    <t>HIDRONEUMÁTICO</t>
  </si>
  <si>
    <t>JACUZZI (PIEZA)</t>
  </si>
  <si>
    <t>PORTÓN ELÉCTRICO</t>
  </si>
  <si>
    <t>SUBESTACIÓN (POR CUCHILLA)</t>
  </si>
  <si>
    <t>Clasificación</t>
  </si>
  <si>
    <t>VALORES UNITARIOS POR HECTÁREA</t>
  </si>
  <si>
    <t>Frutales en Formación</t>
  </si>
  <si>
    <t>Frutales en Producción</t>
  </si>
  <si>
    <t>CLASIFICACIÓN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</si>
  <si>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</si>
  <si>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</si>
  <si>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</si>
  <si>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 xml:space="preserve">        Factor de Depreciación Método: ROSS               </t>
  </si>
  <si>
    <t xml:space="preserve">Valor Unitario </t>
  </si>
  <si>
    <t>VALOR UNITARIO ($/M2)</t>
  </si>
  <si>
    <t>VALORES UNITARIOS DE ZONAS SUBURBANAS</t>
  </si>
  <si>
    <t>Nº DE MANZANA</t>
  </si>
  <si>
    <t>001-005</t>
  </si>
  <si>
    <t>001-006</t>
  </si>
  <si>
    <t>Granjas Aguilar</t>
  </si>
  <si>
    <t>001-004</t>
  </si>
  <si>
    <t>001-007</t>
  </si>
  <si>
    <t xml:space="preserve">Rafael Lerma </t>
  </si>
  <si>
    <t>H. Campestre Woesner</t>
  </si>
  <si>
    <t>Granjas Timothy</t>
  </si>
  <si>
    <t>Lico Torres</t>
  </si>
  <si>
    <t>Las Fuentes</t>
  </si>
  <si>
    <t>Las Rosas</t>
  </si>
  <si>
    <t>001-002</t>
  </si>
  <si>
    <t>Dren K-82</t>
  </si>
  <si>
    <t>Omar*s</t>
  </si>
  <si>
    <t>Granjas San Rafael</t>
  </si>
  <si>
    <t>Granjas Villa del Rosal</t>
  </si>
  <si>
    <t xml:space="preserve">Granjas Rubí       </t>
  </si>
  <si>
    <t>Ampliación Bezanilla</t>
  </si>
  <si>
    <t>Ramona Narváez</t>
  </si>
  <si>
    <t>Pedro Chávez</t>
  </si>
  <si>
    <t>Sta. Cruz / Jasso</t>
  </si>
  <si>
    <t>COLONIA, LOCALIDAD</t>
  </si>
  <si>
    <t>EN ADELANTE</t>
  </si>
  <si>
    <t>PARA SUELO RÚSTICO ($/HA)</t>
  </si>
  <si>
    <t>Valor Unitario ($/HA)</t>
  </si>
  <si>
    <t>TABLAS DE DEPRECIACIÓN MÉTODO DE ROSS</t>
  </si>
  <si>
    <t>Centro</t>
  </si>
  <si>
    <t>Col. Pri / Javier Urrutia</t>
  </si>
  <si>
    <t>Col. Tapacolmes</t>
  </si>
  <si>
    <t>001-014</t>
  </si>
  <si>
    <t>001-035</t>
  </si>
  <si>
    <t>Ex -Hacienda / Colonia</t>
  </si>
  <si>
    <t>001-090</t>
  </si>
  <si>
    <t>001-057</t>
  </si>
  <si>
    <t>El Molino</t>
  </si>
  <si>
    <t>001-076</t>
  </si>
  <si>
    <t>001-028</t>
  </si>
  <si>
    <t>La Garita / Ampli. La Garita</t>
  </si>
  <si>
    <t>Santa Rita</t>
  </si>
  <si>
    <t>Orinda</t>
  </si>
  <si>
    <t>Agua Nueva</t>
  </si>
  <si>
    <t>Loma Linda</t>
  </si>
  <si>
    <t>Puestas del Sol</t>
  </si>
  <si>
    <t>Campo Real</t>
  </si>
  <si>
    <t>002-022</t>
  </si>
  <si>
    <t>Granjas Atardecer</t>
  </si>
  <si>
    <t>001-009</t>
  </si>
  <si>
    <t>Luis Borrego</t>
  </si>
  <si>
    <t>Campo Alegre</t>
  </si>
  <si>
    <t>001-001</t>
  </si>
  <si>
    <t>Salvador Acosta</t>
  </si>
  <si>
    <t>MUNICIPIO DE ROSALES</t>
  </si>
  <si>
    <t>ZONA HOMOGÉNEA</t>
  </si>
  <si>
    <t>SECTOR CATASTRAL</t>
  </si>
  <si>
    <t>Ampliación</t>
  </si>
  <si>
    <t>Col.1ero. de Mayo</t>
  </si>
  <si>
    <t>Acción Nacional</t>
  </si>
  <si>
    <t>Congregación Ortiz</t>
  </si>
  <si>
    <t>San Valentín</t>
  </si>
  <si>
    <t>El Fortín</t>
  </si>
  <si>
    <t>Dragón Verde</t>
  </si>
  <si>
    <t>Granjas Martínez (Las Haciendas)</t>
  </si>
  <si>
    <t>ZONAS URBANAS HOMOGÉNEAS DE VALOR</t>
  </si>
  <si>
    <t>Víctor Rosales</t>
  </si>
  <si>
    <t xml:space="preserve"> POPULAR TEJABÁN</t>
  </si>
  <si>
    <t>ECONÓMICO TEJABÁN</t>
  </si>
  <si>
    <t>MEDIO TEJABÁN</t>
  </si>
  <si>
    <t>BUENO TEJABÁN</t>
  </si>
  <si>
    <t>LUJO TEJABÁN</t>
  </si>
  <si>
    <t>-</t>
  </si>
  <si>
    <t xml:space="preserve">MUNICIPIO DE ROSALES </t>
  </si>
  <si>
    <t xml:space="preserve">Granjas Ginéz     </t>
  </si>
  <si>
    <t>MUNICIPIO DE  ROSALES</t>
  </si>
  <si>
    <t>Privada/Bombeo</t>
  </si>
  <si>
    <t>Privada/Grav.</t>
  </si>
  <si>
    <t>de 30 años de edad con una vida útil de 65 años.</t>
  </si>
  <si>
    <t>Kilómetro 99</t>
  </si>
  <si>
    <t>Barranco Blanco / Arturo Gámiz</t>
  </si>
  <si>
    <t>Salón de Actos</t>
  </si>
  <si>
    <t>Jesús del Río</t>
  </si>
  <si>
    <t>VALOR UNIT.  ($/M2)</t>
  </si>
  <si>
    <t>Microgranjas Ex-Hda.</t>
  </si>
  <si>
    <t>Quiñonez (Mirador el Ángel)</t>
  </si>
  <si>
    <t>FACTOR DE DEMÉRITO PARA TERRENOS INMERSOS EN LA MANCHA URBANA, CON SUPERFICIES MAYORES A LA DEL LOTE TIPO Y CON REFERENCIA DE VALOR AL DE LA ZONA CORRESPONDIENTE, EN POBLACIONES CERCANAS Y DIFERENTES A LA CABECERA MUNICIPAL.</t>
  </si>
  <si>
    <t>Utilizando la tabla de Ross según las colonias llegando a un tope</t>
  </si>
  <si>
    <t>Carmen Ávalos</t>
  </si>
  <si>
    <t>Benito Juárez I, II, III, IV Etapa</t>
  </si>
  <si>
    <t>EJERCICIO FISCAL 2021</t>
  </si>
  <si>
    <t>TABLA DE VALORES PARA EL EJERCICIO FISCAL 2022</t>
  </si>
  <si>
    <t xml:space="preserve"> TABLA DE VALORES PARA EL EJERCICIO FISCAL 2022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</si>
</sst>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80A]dddd\,\ dd&quot; de &quot;mmmm&quot; de &quot;yyyy"/>
    <numFmt numFmtId="174" formatCode="[$-80A]hh:mm:ss\ AM/PM"/>
    <numFmt numFmtId="175" formatCode="0.000"/>
    <numFmt numFmtId="176" formatCode="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\ _€"/>
    <numFmt numFmtId="182" formatCode="_-[$$-80A]* #,##0.00_-;\-[$$-80A]* #,##0.00_-;_-[$$-80A]* &quot;-&quot;??_-;_-@_-"/>
    <numFmt numFmtId="183" formatCode="#,##0.000\ _€"/>
    <numFmt numFmtId="184" formatCode="0.0000"/>
    <numFmt numFmtId="185" formatCode="0.00000"/>
    <numFmt numFmtId="186" formatCode="&quot;$&quot;#,##0.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8" fontId="4" fillId="0" borderId="10" xfId="0" applyNumberFormat="1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184" fontId="7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0" xfId="54" applyFont="1">
      <alignment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NumberFormat="1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/>
      <protection/>
    </xf>
    <xf numFmtId="38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6" fontId="4" fillId="0" borderId="0" xfId="54" applyNumberFormat="1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6" fontId="4" fillId="0" borderId="0" xfId="0" applyNumberFormat="1" applyFont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center" vertical="center" wrapText="1"/>
    </xf>
    <xf numFmtId="186" fontId="4" fillId="0" borderId="0" xfId="54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38" fontId="4" fillId="0" borderId="12" xfId="0" applyNumberFormat="1" applyFont="1" applyFill="1" applyBorder="1" applyAlignment="1">
      <alignment horizontal="center" vertical="center"/>
    </xf>
    <xf numFmtId="38" fontId="5" fillId="0" borderId="12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1" xfId="0" applyNumberFormat="1" applyFont="1" applyFill="1" applyBorder="1" applyAlignment="1">
      <alignment horizontal="center" vertical="center"/>
    </xf>
    <xf numFmtId="186" fontId="4" fillId="0" borderId="11" xfId="50" applyNumberFormat="1" applyFont="1" applyFill="1" applyBorder="1" applyAlignment="1">
      <alignment horizontal="right" vertical="center"/>
    </xf>
    <xf numFmtId="186" fontId="4" fillId="0" borderId="10" xfId="5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 wrapText="1"/>
    </xf>
    <xf numFmtId="186" fontId="5" fillId="0" borderId="19" xfId="0" applyNumberFormat="1" applyFont="1" applyFill="1" applyBorder="1" applyAlignment="1">
      <alignment horizontal="right" vertical="center" wrapText="1"/>
    </xf>
    <xf numFmtId="186" fontId="4" fillId="0" borderId="12" xfId="5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6" fontId="4" fillId="0" borderId="0" xfId="50" applyNumberFormat="1" applyFont="1" applyFill="1" applyBorder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86" fontId="4" fillId="0" borderId="11" xfId="52" applyNumberFormat="1" applyFont="1" applyFill="1" applyBorder="1" applyAlignment="1">
      <alignment horizontal="right" vertical="center"/>
    </xf>
    <xf numFmtId="186" fontId="4" fillId="0" borderId="10" xfId="52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6" fontId="4" fillId="0" borderId="10" xfId="50" applyNumberFormat="1" applyFont="1" applyBorder="1" applyAlignment="1">
      <alignment horizontal="center" vertical="center"/>
    </xf>
    <xf numFmtId="0" fontId="5" fillId="0" borderId="17" xfId="54" applyFont="1" applyBorder="1" applyAlignment="1">
      <alignment horizontal="center"/>
      <protection/>
    </xf>
    <xf numFmtId="0" fontId="5" fillId="0" borderId="15" xfId="54" applyFont="1" applyBorder="1" applyAlignment="1">
      <alignment horizontal="center"/>
      <protection/>
    </xf>
    <xf numFmtId="0" fontId="5" fillId="0" borderId="18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 vertical="center"/>
      <protection/>
    </xf>
    <xf numFmtId="0" fontId="4" fillId="0" borderId="2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21" xfId="54" applyFont="1" applyBorder="1">
      <alignment/>
      <protection/>
    </xf>
    <xf numFmtId="0" fontId="5" fillId="0" borderId="10" xfId="54" applyFont="1" applyBorder="1" applyAlignment="1">
      <alignment horizontal="center" vertical="center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186" fontId="4" fillId="0" borderId="10" xfId="50" applyNumberFormat="1" applyFont="1" applyFill="1" applyBorder="1" applyAlignment="1">
      <alignment horizontal="center" vertical="center"/>
    </xf>
    <xf numFmtId="186" fontId="4" fillId="0" borderId="10" xfId="50" applyNumberFormat="1" applyFont="1" applyBorder="1" applyAlignment="1">
      <alignment horizontal="center" vertical="center"/>
    </xf>
    <xf numFmtId="0" fontId="4" fillId="0" borderId="0" xfId="54" applyFont="1" applyBorder="1" applyAlignment="1">
      <alignment horizont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5" fillId="0" borderId="28" xfId="0" applyNumberFormat="1" applyFont="1" applyFill="1" applyBorder="1" applyAlignment="1">
      <alignment horizontal="center" vertical="center"/>
    </xf>
    <xf numFmtId="38" fontId="5" fillId="0" borderId="3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10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38" fontId="4" fillId="0" borderId="11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8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39" fontId="4" fillId="0" borderId="1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5"/>
  <sheetViews>
    <sheetView view="pageBreakPreview" zoomScaleSheetLayoutView="100" zoomScalePageLayoutView="0" workbookViewId="0" topLeftCell="A31">
      <selection activeCell="E6" sqref="E6:G7"/>
    </sheetView>
  </sheetViews>
  <sheetFormatPr defaultColWidth="11.421875" defaultRowHeight="12.75"/>
  <cols>
    <col min="1" max="1" width="2.7109375" style="45" customWidth="1"/>
    <col min="2" max="2" width="14.8515625" style="45" customWidth="1"/>
    <col min="3" max="3" width="11.421875" style="45" customWidth="1"/>
    <col min="4" max="4" width="18.57421875" style="45" customWidth="1"/>
    <col min="5" max="6" width="11.421875" style="45" customWidth="1"/>
    <col min="7" max="7" width="12.140625" style="45" customWidth="1"/>
    <col min="8" max="8" width="17.7109375" style="62" customWidth="1"/>
    <col min="9" max="9" width="2.7109375" style="45" customWidth="1"/>
    <col min="10" max="16384" width="11.421875" style="45" customWidth="1"/>
  </cols>
  <sheetData>
    <row r="2" spans="2:8" ht="21.75" customHeight="1">
      <c r="B2" s="90" t="s">
        <v>166</v>
      </c>
      <c r="C2" s="91"/>
      <c r="D2" s="91"/>
      <c r="E2" s="91"/>
      <c r="F2" s="91"/>
      <c r="G2" s="91"/>
      <c r="H2" s="92"/>
    </row>
    <row r="3" spans="2:8" ht="15" customHeight="1">
      <c r="B3" s="93" t="s">
        <v>203</v>
      </c>
      <c r="C3" s="93"/>
      <c r="D3" s="93"/>
      <c r="E3" s="93"/>
      <c r="F3" s="93"/>
      <c r="G3" s="93"/>
      <c r="H3" s="93"/>
    </row>
    <row r="4" spans="2:8" ht="8.25" customHeight="1">
      <c r="B4" s="94"/>
      <c r="C4" s="95"/>
      <c r="D4" s="95"/>
      <c r="E4" s="95"/>
      <c r="F4" s="95"/>
      <c r="G4" s="95"/>
      <c r="H4" s="96"/>
    </row>
    <row r="5" spans="2:8" ht="31.5" customHeight="1">
      <c r="B5" s="97" t="s">
        <v>177</v>
      </c>
      <c r="C5" s="97"/>
      <c r="D5" s="97"/>
      <c r="E5" s="97"/>
      <c r="F5" s="97"/>
      <c r="G5" s="97"/>
      <c r="H5" s="97"/>
    </row>
    <row r="6" spans="2:8" ht="12.75" customHeight="1">
      <c r="B6" s="99" t="s">
        <v>167</v>
      </c>
      <c r="C6" s="99" t="s">
        <v>168</v>
      </c>
      <c r="D6" s="97" t="s">
        <v>1</v>
      </c>
      <c r="E6" s="97" t="s">
        <v>49</v>
      </c>
      <c r="F6" s="97"/>
      <c r="G6" s="97"/>
      <c r="H6" s="98" t="s">
        <v>14</v>
      </c>
    </row>
    <row r="7" spans="2:8" ht="25.5" customHeight="1">
      <c r="B7" s="100"/>
      <c r="C7" s="100" t="s">
        <v>0</v>
      </c>
      <c r="D7" s="97"/>
      <c r="E7" s="97"/>
      <c r="F7" s="97"/>
      <c r="G7" s="97"/>
      <c r="H7" s="98"/>
    </row>
    <row r="8" spans="2:8" ht="15.75" customHeight="1">
      <c r="B8" s="101">
        <v>0</v>
      </c>
      <c r="C8" s="46">
        <v>1</v>
      </c>
      <c r="D8" s="46" t="s">
        <v>58</v>
      </c>
      <c r="E8" s="102" t="s">
        <v>141</v>
      </c>
      <c r="F8" s="102"/>
      <c r="G8" s="102"/>
      <c r="H8" s="103">
        <v>262.33</v>
      </c>
    </row>
    <row r="9" spans="2:8" ht="15.75" customHeight="1">
      <c r="B9" s="101"/>
      <c r="C9" s="46">
        <v>2</v>
      </c>
      <c r="D9" s="46" t="s">
        <v>55</v>
      </c>
      <c r="E9" s="102" t="s">
        <v>141</v>
      </c>
      <c r="F9" s="102"/>
      <c r="G9" s="102"/>
      <c r="H9" s="103"/>
    </row>
    <row r="10" spans="2:8" ht="15.75" customHeight="1">
      <c r="B10" s="101"/>
      <c r="C10" s="46">
        <v>3</v>
      </c>
      <c r="D10" s="46" t="s">
        <v>56</v>
      </c>
      <c r="E10" s="102" t="s">
        <v>141</v>
      </c>
      <c r="F10" s="102"/>
      <c r="G10" s="102"/>
      <c r="H10" s="103"/>
    </row>
    <row r="11" spans="2:8" ht="15.75" customHeight="1">
      <c r="B11" s="101"/>
      <c r="C11" s="46">
        <v>4</v>
      </c>
      <c r="D11" s="46" t="s">
        <v>52</v>
      </c>
      <c r="E11" s="102" t="s">
        <v>141</v>
      </c>
      <c r="F11" s="102"/>
      <c r="G11" s="102"/>
      <c r="H11" s="103"/>
    </row>
    <row r="12" spans="2:8" ht="15.75" customHeight="1">
      <c r="B12" s="101"/>
      <c r="C12" s="46">
        <v>5</v>
      </c>
      <c r="D12" s="46" t="s">
        <v>57</v>
      </c>
      <c r="E12" s="102" t="s">
        <v>141</v>
      </c>
      <c r="F12" s="102"/>
      <c r="G12" s="102"/>
      <c r="H12" s="103"/>
    </row>
    <row r="13" spans="2:8" ht="15.75" customHeight="1">
      <c r="B13" s="101"/>
      <c r="C13" s="46">
        <v>6</v>
      </c>
      <c r="D13" s="46" t="s">
        <v>56</v>
      </c>
      <c r="E13" s="102" t="s">
        <v>141</v>
      </c>
      <c r="F13" s="102"/>
      <c r="G13" s="102"/>
      <c r="H13" s="103"/>
    </row>
    <row r="14" spans="2:8" ht="15.75" customHeight="1">
      <c r="B14" s="101">
        <v>1</v>
      </c>
      <c r="C14" s="47">
        <v>7</v>
      </c>
      <c r="D14" s="47" t="s">
        <v>54</v>
      </c>
      <c r="E14" s="102" t="s">
        <v>178</v>
      </c>
      <c r="F14" s="102"/>
      <c r="G14" s="102"/>
      <c r="H14" s="103">
        <v>229.55</v>
      </c>
    </row>
    <row r="15" spans="2:8" ht="15.75" customHeight="1">
      <c r="B15" s="101"/>
      <c r="C15" s="47">
        <v>8</v>
      </c>
      <c r="D15" s="47" t="s">
        <v>53</v>
      </c>
      <c r="E15" s="102" t="s">
        <v>169</v>
      </c>
      <c r="F15" s="102"/>
      <c r="G15" s="102"/>
      <c r="H15" s="103"/>
    </row>
    <row r="16" spans="2:8" ht="15.75" customHeight="1">
      <c r="B16" s="101"/>
      <c r="C16" s="47">
        <v>9</v>
      </c>
      <c r="D16" s="47" t="s">
        <v>53</v>
      </c>
      <c r="E16" s="102" t="s">
        <v>142</v>
      </c>
      <c r="F16" s="102"/>
      <c r="G16" s="102"/>
      <c r="H16" s="103"/>
    </row>
    <row r="17" spans="2:8" ht="15.75" customHeight="1">
      <c r="B17" s="101">
        <v>3</v>
      </c>
      <c r="C17" s="48">
        <v>10</v>
      </c>
      <c r="D17" s="48" t="s">
        <v>54</v>
      </c>
      <c r="E17" s="102" t="s">
        <v>170</v>
      </c>
      <c r="F17" s="102"/>
      <c r="G17" s="102"/>
      <c r="H17" s="104">
        <v>220</v>
      </c>
    </row>
    <row r="18" spans="2:8" ht="15.75" customHeight="1">
      <c r="B18" s="101"/>
      <c r="C18" s="48">
        <v>13</v>
      </c>
      <c r="D18" s="48" t="s">
        <v>55</v>
      </c>
      <c r="E18" s="102" t="s">
        <v>143</v>
      </c>
      <c r="F18" s="102"/>
      <c r="G18" s="102"/>
      <c r="H18" s="104"/>
    </row>
    <row r="19" spans="2:8" ht="15.75" customHeight="1">
      <c r="B19" s="101">
        <v>4</v>
      </c>
      <c r="C19" s="48">
        <v>22</v>
      </c>
      <c r="D19" s="48" t="s">
        <v>144</v>
      </c>
      <c r="E19" s="102" t="s">
        <v>171</v>
      </c>
      <c r="F19" s="102"/>
      <c r="G19" s="102"/>
      <c r="H19" s="104">
        <v>196.76</v>
      </c>
    </row>
    <row r="20" spans="2:8" ht="15.75" customHeight="1">
      <c r="B20" s="101"/>
      <c r="C20" s="48">
        <v>34</v>
      </c>
      <c r="D20" s="48" t="s">
        <v>145</v>
      </c>
      <c r="E20" s="102" t="s">
        <v>201</v>
      </c>
      <c r="F20" s="102"/>
      <c r="G20" s="102"/>
      <c r="H20" s="104"/>
    </row>
    <row r="21" spans="2:8" ht="15.75" customHeight="1">
      <c r="B21" s="101">
        <v>5</v>
      </c>
      <c r="C21" s="48">
        <v>11</v>
      </c>
      <c r="D21" s="48" t="s">
        <v>58</v>
      </c>
      <c r="E21" s="102" t="s">
        <v>146</v>
      </c>
      <c r="F21" s="102"/>
      <c r="G21" s="102"/>
      <c r="H21" s="104">
        <v>137.34</v>
      </c>
    </row>
    <row r="22" spans="2:8" ht="15.75" customHeight="1">
      <c r="B22" s="101"/>
      <c r="C22" s="48">
        <v>12</v>
      </c>
      <c r="D22" s="48" t="s">
        <v>147</v>
      </c>
      <c r="E22" s="102" t="s">
        <v>172</v>
      </c>
      <c r="F22" s="102"/>
      <c r="G22" s="102"/>
      <c r="H22" s="104"/>
    </row>
    <row r="23" spans="2:8" ht="15.75" customHeight="1">
      <c r="B23" s="101"/>
      <c r="C23" s="48">
        <v>14</v>
      </c>
      <c r="D23" s="48" t="s">
        <v>148</v>
      </c>
      <c r="E23" s="102" t="s">
        <v>149</v>
      </c>
      <c r="F23" s="102"/>
      <c r="G23" s="102"/>
      <c r="H23" s="104"/>
    </row>
    <row r="24" spans="2:8" ht="15.75" customHeight="1">
      <c r="B24" s="101">
        <v>6</v>
      </c>
      <c r="C24" s="46">
        <v>15</v>
      </c>
      <c r="D24" s="46" t="s">
        <v>150</v>
      </c>
      <c r="E24" s="102" t="s">
        <v>191</v>
      </c>
      <c r="F24" s="102"/>
      <c r="G24" s="102"/>
      <c r="H24" s="104">
        <v>116.21</v>
      </c>
    </row>
    <row r="25" spans="2:8" ht="15.75" customHeight="1">
      <c r="B25" s="101"/>
      <c r="C25" s="46">
        <v>17</v>
      </c>
      <c r="D25" s="46" t="s">
        <v>59</v>
      </c>
      <c r="E25" s="102" t="s">
        <v>192</v>
      </c>
      <c r="F25" s="102"/>
      <c r="G25" s="102"/>
      <c r="H25" s="104"/>
    </row>
    <row r="26" spans="2:8" ht="15.75" customHeight="1">
      <c r="B26" s="101"/>
      <c r="C26" s="46">
        <v>18</v>
      </c>
      <c r="D26" s="46" t="s">
        <v>151</v>
      </c>
      <c r="E26" s="102" t="s">
        <v>152</v>
      </c>
      <c r="F26" s="102"/>
      <c r="G26" s="102"/>
      <c r="H26" s="104"/>
    </row>
    <row r="27" spans="2:8" ht="15.75" customHeight="1">
      <c r="B27" s="101"/>
      <c r="C27" s="46">
        <v>20</v>
      </c>
      <c r="D27" s="46" t="s">
        <v>61</v>
      </c>
      <c r="E27" s="102" t="s">
        <v>193</v>
      </c>
      <c r="F27" s="102"/>
      <c r="G27" s="102"/>
      <c r="H27" s="104"/>
    </row>
    <row r="28" spans="2:8" ht="15.75" customHeight="1">
      <c r="B28" s="101"/>
      <c r="C28" s="47">
        <v>23</v>
      </c>
      <c r="D28" s="47" t="s">
        <v>60</v>
      </c>
      <c r="E28" s="102" t="s">
        <v>153</v>
      </c>
      <c r="F28" s="102"/>
      <c r="G28" s="102"/>
      <c r="H28" s="104"/>
    </row>
    <row r="29" spans="2:8" ht="15.75" customHeight="1">
      <c r="B29" s="101">
        <v>8</v>
      </c>
      <c r="C29" s="46">
        <v>16</v>
      </c>
      <c r="D29" s="46" t="s">
        <v>61</v>
      </c>
      <c r="E29" s="102" t="s">
        <v>154</v>
      </c>
      <c r="F29" s="102"/>
      <c r="G29" s="102"/>
      <c r="H29" s="103">
        <v>96.84</v>
      </c>
    </row>
    <row r="30" spans="2:8" ht="15.75" customHeight="1">
      <c r="B30" s="101"/>
      <c r="C30" s="46">
        <v>19</v>
      </c>
      <c r="D30" s="46" t="s">
        <v>62</v>
      </c>
      <c r="E30" s="102" t="s">
        <v>155</v>
      </c>
      <c r="F30" s="102"/>
      <c r="G30" s="102"/>
      <c r="H30" s="103"/>
    </row>
    <row r="31" spans="2:8" ht="15.75" customHeight="1">
      <c r="B31" s="101"/>
      <c r="C31" s="46">
        <v>21</v>
      </c>
      <c r="D31" s="46" t="s">
        <v>62</v>
      </c>
      <c r="E31" s="102" t="s">
        <v>173</v>
      </c>
      <c r="F31" s="102"/>
      <c r="G31" s="102"/>
      <c r="H31" s="103"/>
    </row>
    <row r="32" spans="2:8" ht="15.75" customHeight="1">
      <c r="B32" s="101"/>
      <c r="C32" s="46">
        <v>24</v>
      </c>
      <c r="D32" s="46" t="s">
        <v>63</v>
      </c>
      <c r="E32" s="102" t="s">
        <v>156</v>
      </c>
      <c r="F32" s="102"/>
      <c r="G32" s="102"/>
      <c r="H32" s="103"/>
    </row>
    <row r="33" spans="2:8" ht="15.75" customHeight="1">
      <c r="B33" s="101">
        <v>7</v>
      </c>
      <c r="C33" s="46">
        <v>6</v>
      </c>
      <c r="D33" s="49" t="s">
        <v>116</v>
      </c>
      <c r="E33" s="102" t="s">
        <v>157</v>
      </c>
      <c r="F33" s="102"/>
      <c r="G33" s="102"/>
      <c r="H33" s="103">
        <v>84.52</v>
      </c>
    </row>
    <row r="34" spans="2:8" ht="15.75" customHeight="1">
      <c r="B34" s="101"/>
      <c r="C34" s="46">
        <v>25</v>
      </c>
      <c r="D34" s="49" t="s">
        <v>119</v>
      </c>
      <c r="E34" s="102" t="s">
        <v>174</v>
      </c>
      <c r="F34" s="102"/>
      <c r="G34" s="102"/>
      <c r="H34" s="103"/>
    </row>
    <row r="35" spans="2:8" ht="15.75" customHeight="1">
      <c r="B35" s="101"/>
      <c r="C35" s="46">
        <v>32</v>
      </c>
      <c r="D35" s="49" t="s">
        <v>115</v>
      </c>
      <c r="E35" s="102" t="s">
        <v>158</v>
      </c>
      <c r="F35" s="102"/>
      <c r="G35" s="102"/>
      <c r="H35" s="103"/>
    </row>
    <row r="36" spans="2:8" ht="15.75" customHeight="1">
      <c r="B36" s="101"/>
      <c r="C36" s="46">
        <v>40</v>
      </c>
      <c r="D36" s="49" t="s">
        <v>116</v>
      </c>
      <c r="E36" s="102" t="s">
        <v>175</v>
      </c>
      <c r="F36" s="102"/>
      <c r="G36" s="102"/>
      <c r="H36" s="103"/>
    </row>
    <row r="37" spans="2:8" ht="15.75" customHeight="1">
      <c r="B37" s="101"/>
      <c r="C37" s="46">
        <v>41</v>
      </c>
      <c r="D37" s="49" t="s">
        <v>159</v>
      </c>
      <c r="E37" s="102" t="s">
        <v>160</v>
      </c>
      <c r="F37" s="102"/>
      <c r="G37" s="102"/>
      <c r="H37" s="103"/>
    </row>
    <row r="38" spans="2:8" ht="15.75" customHeight="1">
      <c r="B38" s="101"/>
      <c r="C38" s="46">
        <v>50</v>
      </c>
      <c r="D38" s="49" t="s">
        <v>161</v>
      </c>
      <c r="E38" s="102" t="s">
        <v>162</v>
      </c>
      <c r="F38" s="102"/>
      <c r="G38" s="102"/>
      <c r="H38" s="103"/>
    </row>
    <row r="39" spans="2:8" ht="15.75" customHeight="1">
      <c r="B39" s="101"/>
      <c r="C39" s="46">
        <v>53</v>
      </c>
      <c r="D39" s="49" t="s">
        <v>62</v>
      </c>
      <c r="E39" s="102" t="s">
        <v>163</v>
      </c>
      <c r="F39" s="102"/>
      <c r="G39" s="102"/>
      <c r="H39" s="103"/>
    </row>
    <row r="40" spans="2:8" ht="15.75" customHeight="1">
      <c r="B40" s="101"/>
      <c r="C40" s="46">
        <v>42</v>
      </c>
      <c r="D40" s="49" t="s">
        <v>119</v>
      </c>
      <c r="E40" s="102" t="s">
        <v>176</v>
      </c>
      <c r="F40" s="102"/>
      <c r="G40" s="102"/>
      <c r="H40" s="103"/>
    </row>
    <row r="41" spans="2:8" ht="15.75" customHeight="1">
      <c r="B41" s="101"/>
      <c r="C41" s="46">
        <v>1</v>
      </c>
      <c r="D41" s="49" t="s">
        <v>164</v>
      </c>
      <c r="E41" s="102" t="s">
        <v>200</v>
      </c>
      <c r="F41" s="102"/>
      <c r="G41" s="102"/>
      <c r="H41" s="103"/>
    </row>
    <row r="42" spans="2:8" ht="15.75" customHeight="1">
      <c r="B42" s="101"/>
      <c r="C42" s="46">
        <v>990</v>
      </c>
      <c r="D42" s="49" t="s">
        <v>126</v>
      </c>
      <c r="E42" s="102" t="s">
        <v>165</v>
      </c>
      <c r="F42" s="102"/>
      <c r="G42" s="102"/>
      <c r="H42" s="103"/>
    </row>
    <row r="43" spans="2:8" ht="13.5">
      <c r="B43" s="50"/>
      <c r="C43" s="51"/>
      <c r="D43" s="52"/>
      <c r="E43" s="105"/>
      <c r="F43" s="105"/>
      <c r="G43" s="105"/>
      <c r="H43" s="70"/>
    </row>
    <row r="44" spans="2:8" ht="13.5">
      <c r="B44" s="50"/>
      <c r="C44" s="51"/>
      <c r="D44" s="52"/>
      <c r="E44" s="105"/>
      <c r="F44" s="105"/>
      <c r="G44" s="105"/>
      <c r="H44" s="70"/>
    </row>
    <row r="45" spans="2:8" ht="13.5">
      <c r="B45" s="50"/>
      <c r="C45" s="51"/>
      <c r="D45" s="52"/>
      <c r="E45" s="105"/>
      <c r="F45" s="105"/>
      <c r="G45" s="105"/>
      <c r="H45" s="70"/>
    </row>
  </sheetData>
  <sheetProtection/>
  <mergeCells count="63">
    <mergeCell ref="E43:G43"/>
    <mergeCell ref="E44:G44"/>
    <mergeCell ref="E45:G45"/>
    <mergeCell ref="B33:B42"/>
    <mergeCell ref="E33:G33"/>
    <mergeCell ref="H33:H42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B29:B32"/>
    <mergeCell ref="E29:G29"/>
    <mergeCell ref="H29:H32"/>
    <mergeCell ref="E30:G30"/>
    <mergeCell ref="E31:G31"/>
    <mergeCell ref="E32:G32"/>
    <mergeCell ref="B24:B28"/>
    <mergeCell ref="E24:G24"/>
    <mergeCell ref="H24:H28"/>
    <mergeCell ref="E25:G25"/>
    <mergeCell ref="E26:G26"/>
    <mergeCell ref="E27:G27"/>
    <mergeCell ref="E28:G28"/>
    <mergeCell ref="B19:B20"/>
    <mergeCell ref="E19:G19"/>
    <mergeCell ref="H19:H20"/>
    <mergeCell ref="E20:G20"/>
    <mergeCell ref="B21:B23"/>
    <mergeCell ref="E21:G21"/>
    <mergeCell ref="H21:H23"/>
    <mergeCell ref="E22:G22"/>
    <mergeCell ref="E23:G23"/>
    <mergeCell ref="B14:B16"/>
    <mergeCell ref="E14:G14"/>
    <mergeCell ref="H14:H16"/>
    <mergeCell ref="E15:G15"/>
    <mergeCell ref="E16:G16"/>
    <mergeCell ref="B17:B18"/>
    <mergeCell ref="E17:G17"/>
    <mergeCell ref="H17:H18"/>
    <mergeCell ref="E18:G18"/>
    <mergeCell ref="B8:B13"/>
    <mergeCell ref="E8:G8"/>
    <mergeCell ref="H8:H13"/>
    <mergeCell ref="E9:G9"/>
    <mergeCell ref="E10:G10"/>
    <mergeCell ref="E11:G11"/>
    <mergeCell ref="E12:G12"/>
    <mergeCell ref="E13:G13"/>
    <mergeCell ref="B2:H2"/>
    <mergeCell ref="B3:H3"/>
    <mergeCell ref="B4:H4"/>
    <mergeCell ref="B5:H5"/>
    <mergeCell ref="D6:D7"/>
    <mergeCell ref="E6:G7"/>
    <mergeCell ref="H6:H7"/>
    <mergeCell ref="B6:B7"/>
    <mergeCell ref="C6:C7"/>
  </mergeCells>
  <printOptions/>
  <pageMargins left="0.5905511811023623" right="0.5905511811023623" top="0.984251968503937" bottom="0.984251968503937" header="0" footer="0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view="pageBreakPreview" zoomScaleSheetLayoutView="100" workbookViewId="0" topLeftCell="A103">
      <selection activeCell="A123" sqref="A123"/>
    </sheetView>
  </sheetViews>
  <sheetFormatPr defaultColWidth="11.421875" defaultRowHeight="12.75"/>
  <cols>
    <col min="1" max="4" width="6.7109375" style="7" customWidth="1"/>
    <col min="5" max="5" width="16.7109375" style="7" customWidth="1"/>
    <col min="6" max="6" width="25.140625" style="7" customWidth="1"/>
    <col min="7" max="7" width="10.00390625" style="7" customWidth="1"/>
    <col min="8" max="8" width="16.57421875" style="85" customWidth="1"/>
    <col min="9" max="9" width="11.421875" style="8" customWidth="1"/>
    <col min="10" max="16384" width="11.421875" style="7" customWidth="1"/>
  </cols>
  <sheetData>
    <row r="1" spans="1:8" ht="18" customHeight="1">
      <c r="A1" s="112" t="s">
        <v>185</v>
      </c>
      <c r="B1" s="112"/>
      <c r="C1" s="112"/>
      <c r="D1" s="112"/>
      <c r="E1" s="112"/>
      <c r="F1" s="112"/>
      <c r="G1" s="112"/>
      <c r="H1" s="112"/>
    </row>
    <row r="2" spans="1:8" ht="18" customHeight="1">
      <c r="A2" s="113" t="s">
        <v>203</v>
      </c>
      <c r="B2" s="113"/>
      <c r="C2" s="113"/>
      <c r="D2" s="113"/>
      <c r="E2" s="113"/>
      <c r="F2" s="113"/>
      <c r="G2" s="113"/>
      <c r="H2" s="113"/>
    </row>
    <row r="3" spans="1:8" ht="17.25" customHeight="1">
      <c r="A3" s="114" t="s">
        <v>2</v>
      </c>
      <c r="B3" s="114" t="s">
        <v>27</v>
      </c>
      <c r="C3" s="114" t="s">
        <v>89</v>
      </c>
      <c r="D3" s="115" t="s">
        <v>3</v>
      </c>
      <c r="E3" s="66"/>
      <c r="F3" s="64"/>
      <c r="G3" s="64"/>
      <c r="H3" s="80"/>
    </row>
    <row r="4" spans="1:8" ht="17.25" customHeight="1">
      <c r="A4" s="114"/>
      <c r="B4" s="114"/>
      <c r="C4" s="114"/>
      <c r="D4" s="115"/>
      <c r="E4" s="116" t="s">
        <v>90</v>
      </c>
      <c r="F4" s="117"/>
      <c r="G4" s="117"/>
      <c r="H4" s="118"/>
    </row>
    <row r="5" spans="1:8" ht="17.25" customHeight="1">
      <c r="A5" s="114"/>
      <c r="B5" s="114"/>
      <c r="C5" s="114"/>
      <c r="D5" s="115"/>
      <c r="E5" s="116" t="s">
        <v>28</v>
      </c>
      <c r="F5" s="117"/>
      <c r="G5" s="117"/>
      <c r="H5" s="118"/>
    </row>
    <row r="6" spans="1:8" ht="17.25" customHeight="1">
      <c r="A6" s="114"/>
      <c r="B6" s="114"/>
      <c r="C6" s="114"/>
      <c r="D6" s="115"/>
      <c r="E6" s="116"/>
      <c r="F6" s="117"/>
      <c r="G6" s="117"/>
      <c r="H6" s="118"/>
    </row>
    <row r="7" spans="1:8" ht="10.5" customHeight="1">
      <c r="A7" s="114"/>
      <c r="B7" s="114"/>
      <c r="C7" s="114" t="s">
        <v>3</v>
      </c>
      <c r="D7" s="115" t="s">
        <v>4</v>
      </c>
      <c r="E7" s="65"/>
      <c r="F7" s="63"/>
      <c r="G7" s="63"/>
      <c r="H7" s="81"/>
    </row>
    <row r="8" spans="1:8" ht="26.25" customHeight="1">
      <c r="A8" s="122" t="s">
        <v>5</v>
      </c>
      <c r="B8" s="123"/>
      <c r="C8" s="123"/>
      <c r="D8" s="124"/>
      <c r="E8" s="125" t="s">
        <v>89</v>
      </c>
      <c r="F8" s="126"/>
      <c r="G8" s="16" t="s">
        <v>3</v>
      </c>
      <c r="H8" s="74" t="s">
        <v>111</v>
      </c>
    </row>
    <row r="9" spans="1:8" ht="6.75" customHeight="1">
      <c r="A9" s="127"/>
      <c r="B9" s="128"/>
      <c r="C9" s="128"/>
      <c r="D9" s="128"/>
      <c r="E9" s="128"/>
      <c r="F9" s="128"/>
      <c r="G9" s="128"/>
      <c r="H9" s="129"/>
    </row>
    <row r="10" spans="1:9" ht="21" customHeight="1">
      <c r="A10" s="14">
        <v>2</v>
      </c>
      <c r="B10" s="14">
        <v>1</v>
      </c>
      <c r="C10" s="14">
        <v>1</v>
      </c>
      <c r="D10" s="14">
        <v>1</v>
      </c>
      <c r="E10" s="15" t="s">
        <v>6</v>
      </c>
      <c r="F10" s="16" t="s">
        <v>87</v>
      </c>
      <c r="G10" s="16" t="s">
        <v>29</v>
      </c>
      <c r="H10" s="79">
        <f>(I10*0.04)+I10</f>
        <v>2165.0096</v>
      </c>
      <c r="I10" s="8">
        <v>2081.74</v>
      </c>
    </row>
    <row r="11" spans="1:9" ht="21" customHeight="1">
      <c r="A11" s="14">
        <v>2</v>
      </c>
      <c r="B11" s="14">
        <v>1</v>
      </c>
      <c r="C11" s="14">
        <v>1</v>
      </c>
      <c r="D11" s="14">
        <v>2</v>
      </c>
      <c r="E11" s="15" t="s">
        <v>6</v>
      </c>
      <c r="F11" s="16" t="s">
        <v>87</v>
      </c>
      <c r="G11" s="16" t="s">
        <v>30</v>
      </c>
      <c r="H11" s="79">
        <f>(I11*0.04)+I11</f>
        <v>1811.0768</v>
      </c>
      <c r="I11" s="8">
        <v>1741.42</v>
      </c>
    </row>
    <row r="12" spans="1:9" ht="21" customHeight="1">
      <c r="A12" s="14">
        <v>2</v>
      </c>
      <c r="B12" s="14">
        <v>1</v>
      </c>
      <c r="C12" s="14">
        <v>1</v>
      </c>
      <c r="D12" s="14">
        <v>3</v>
      </c>
      <c r="E12" s="15" t="s">
        <v>6</v>
      </c>
      <c r="F12" s="16" t="s">
        <v>87</v>
      </c>
      <c r="G12" s="16" t="s">
        <v>31</v>
      </c>
      <c r="H12" s="79">
        <f>(I12*0.04)+I12</f>
        <v>1605.5312</v>
      </c>
      <c r="I12" s="8">
        <v>1543.78</v>
      </c>
    </row>
    <row r="13" spans="1:9" ht="21" customHeight="1">
      <c r="A13" s="14">
        <v>2</v>
      </c>
      <c r="B13" s="14">
        <v>1</v>
      </c>
      <c r="C13" s="14">
        <v>1</v>
      </c>
      <c r="D13" s="14">
        <v>4</v>
      </c>
      <c r="E13" s="15" t="s">
        <v>6</v>
      </c>
      <c r="F13" s="16" t="s">
        <v>88</v>
      </c>
      <c r="G13" s="16" t="s">
        <v>184</v>
      </c>
      <c r="H13" s="79">
        <f>(I13*0.04)+I13</f>
        <v>1082.5048</v>
      </c>
      <c r="I13" s="8">
        <v>1040.87</v>
      </c>
    </row>
    <row r="14" spans="1:9" ht="21" customHeight="1">
      <c r="A14" s="14">
        <v>2</v>
      </c>
      <c r="B14" s="14">
        <v>1</v>
      </c>
      <c r="C14" s="14">
        <v>1</v>
      </c>
      <c r="D14" s="14">
        <v>5</v>
      </c>
      <c r="E14" s="15" t="s">
        <v>6</v>
      </c>
      <c r="F14" s="15" t="s">
        <v>179</v>
      </c>
      <c r="G14" s="16" t="s">
        <v>184</v>
      </c>
      <c r="H14" s="79">
        <f>(I14*0.04)+I14</f>
        <v>309.2856</v>
      </c>
      <c r="I14" s="8">
        <v>297.39</v>
      </c>
    </row>
    <row r="15" spans="1:8" ht="9" customHeight="1">
      <c r="A15" s="123"/>
      <c r="B15" s="123"/>
      <c r="C15" s="123"/>
      <c r="D15" s="123"/>
      <c r="E15" s="123"/>
      <c r="F15" s="123"/>
      <c r="G15" s="123"/>
      <c r="H15" s="123"/>
    </row>
    <row r="16" spans="1:9" ht="21" customHeight="1">
      <c r="A16" s="14">
        <v>2</v>
      </c>
      <c r="B16" s="14">
        <v>1</v>
      </c>
      <c r="C16" s="14">
        <v>2</v>
      </c>
      <c r="D16" s="14">
        <v>1</v>
      </c>
      <c r="E16" s="15" t="s">
        <v>6</v>
      </c>
      <c r="F16" s="15" t="s">
        <v>91</v>
      </c>
      <c r="G16" s="16" t="s">
        <v>29</v>
      </c>
      <c r="H16" s="79">
        <f>(I16*0.04)+I16</f>
        <v>3410.784</v>
      </c>
      <c r="I16" s="8">
        <v>3279.6</v>
      </c>
    </row>
    <row r="17" spans="1:9" ht="21" customHeight="1">
      <c r="A17" s="14">
        <v>2</v>
      </c>
      <c r="B17" s="14">
        <v>1</v>
      </c>
      <c r="C17" s="14">
        <v>2</v>
      </c>
      <c r="D17" s="14">
        <v>2</v>
      </c>
      <c r="E17" s="15" t="s">
        <v>6</v>
      </c>
      <c r="F17" s="15" t="s">
        <v>91</v>
      </c>
      <c r="G17" s="16" t="s">
        <v>30</v>
      </c>
      <c r="H17" s="79">
        <f>(I17*0.04)+I17</f>
        <v>2753.2232</v>
      </c>
      <c r="I17" s="8">
        <v>2647.33</v>
      </c>
    </row>
    <row r="18" spans="1:9" ht="21" customHeight="1">
      <c r="A18" s="14">
        <v>2</v>
      </c>
      <c r="B18" s="14">
        <v>1</v>
      </c>
      <c r="C18" s="14">
        <v>2</v>
      </c>
      <c r="D18" s="14">
        <v>3</v>
      </c>
      <c r="E18" s="15" t="s">
        <v>6</v>
      </c>
      <c r="F18" s="15" t="s">
        <v>91</v>
      </c>
      <c r="G18" s="16" t="s">
        <v>31</v>
      </c>
      <c r="H18" s="79">
        <f>(I18*0.04)+I18</f>
        <v>2377.3776000000003</v>
      </c>
      <c r="I18" s="8">
        <v>2285.94</v>
      </c>
    </row>
    <row r="19" spans="1:9" ht="21" customHeight="1">
      <c r="A19" s="14">
        <v>2</v>
      </c>
      <c r="B19" s="14">
        <v>1</v>
      </c>
      <c r="C19" s="14">
        <v>2</v>
      </c>
      <c r="D19" s="14">
        <v>4</v>
      </c>
      <c r="E19" s="15" t="s">
        <v>6</v>
      </c>
      <c r="F19" s="15" t="s">
        <v>92</v>
      </c>
      <c r="G19" s="16" t="s">
        <v>184</v>
      </c>
      <c r="H19" s="79">
        <f>(I19*0.04)+I19</f>
        <v>1364.3136</v>
      </c>
      <c r="I19" s="8">
        <v>1311.84</v>
      </c>
    </row>
    <row r="20" spans="1:9" ht="21" customHeight="1">
      <c r="A20" s="14">
        <v>2</v>
      </c>
      <c r="B20" s="14">
        <v>1</v>
      </c>
      <c r="C20" s="14">
        <v>2</v>
      </c>
      <c r="D20" s="14">
        <v>5</v>
      </c>
      <c r="E20" s="15" t="s">
        <v>6</v>
      </c>
      <c r="F20" s="15" t="s">
        <v>180</v>
      </c>
      <c r="G20" s="16" t="s">
        <v>184</v>
      </c>
      <c r="H20" s="79">
        <f>(I20*0.04)+I20</f>
        <v>454.76079999999996</v>
      </c>
      <c r="I20" s="13">
        <v>437.27</v>
      </c>
    </row>
    <row r="21" spans="1:8" ht="9" customHeight="1">
      <c r="A21" s="123"/>
      <c r="B21" s="123"/>
      <c r="C21" s="123"/>
      <c r="D21" s="123"/>
      <c r="E21" s="123"/>
      <c r="F21" s="123"/>
      <c r="G21" s="123"/>
      <c r="H21" s="123"/>
    </row>
    <row r="22" spans="1:9" ht="21" customHeight="1">
      <c r="A22" s="14">
        <v>2</v>
      </c>
      <c r="B22" s="14">
        <v>1</v>
      </c>
      <c r="C22" s="14">
        <v>3</v>
      </c>
      <c r="D22" s="14">
        <v>1</v>
      </c>
      <c r="E22" s="15" t="s">
        <v>6</v>
      </c>
      <c r="F22" s="15" t="s">
        <v>7</v>
      </c>
      <c r="G22" s="16" t="s">
        <v>29</v>
      </c>
      <c r="H22" s="79">
        <f>(I22*0.04)+I22</f>
        <v>5380.5336</v>
      </c>
      <c r="I22" s="8">
        <v>5173.59</v>
      </c>
    </row>
    <row r="23" spans="1:9" ht="21" customHeight="1">
      <c r="A23" s="14">
        <v>2</v>
      </c>
      <c r="B23" s="14">
        <v>1</v>
      </c>
      <c r="C23" s="14">
        <v>3</v>
      </c>
      <c r="D23" s="14">
        <v>2</v>
      </c>
      <c r="E23" s="15" t="s">
        <v>6</v>
      </c>
      <c r="F23" s="15" t="s">
        <v>7</v>
      </c>
      <c r="G23" s="16" t="s">
        <v>30</v>
      </c>
      <c r="H23" s="79">
        <f>(I23*0.04)+I23</f>
        <v>4819.7864</v>
      </c>
      <c r="I23" s="8">
        <v>4634.41</v>
      </c>
    </row>
    <row r="24" spans="1:9" ht="21" customHeight="1">
      <c r="A24" s="14">
        <v>2</v>
      </c>
      <c r="B24" s="14">
        <v>1</v>
      </c>
      <c r="C24" s="14">
        <v>3</v>
      </c>
      <c r="D24" s="14">
        <v>3</v>
      </c>
      <c r="E24" s="15" t="s">
        <v>6</v>
      </c>
      <c r="F24" s="15" t="s">
        <v>7</v>
      </c>
      <c r="G24" s="16" t="s">
        <v>31</v>
      </c>
      <c r="H24" s="79">
        <v>4305.13</v>
      </c>
      <c r="I24" s="8">
        <v>3879.93</v>
      </c>
    </row>
    <row r="25" spans="1:9" ht="21" customHeight="1">
      <c r="A25" s="14">
        <v>2</v>
      </c>
      <c r="B25" s="14">
        <v>1</v>
      </c>
      <c r="C25" s="14">
        <v>3</v>
      </c>
      <c r="D25" s="14">
        <v>4</v>
      </c>
      <c r="E25" s="15" t="s">
        <v>6</v>
      </c>
      <c r="F25" s="15" t="s">
        <v>32</v>
      </c>
      <c r="G25" s="16" t="s">
        <v>184</v>
      </c>
      <c r="H25" s="79">
        <f>(I25*0.04)+I25</f>
        <v>2152.2072</v>
      </c>
      <c r="I25" s="8">
        <v>2069.43</v>
      </c>
    </row>
    <row r="26" spans="1:9" ht="21" customHeight="1">
      <c r="A26" s="14">
        <v>2</v>
      </c>
      <c r="B26" s="14">
        <v>1</v>
      </c>
      <c r="C26" s="14">
        <v>3</v>
      </c>
      <c r="D26" s="14">
        <v>5</v>
      </c>
      <c r="E26" s="15" t="s">
        <v>6</v>
      </c>
      <c r="F26" s="15" t="s">
        <v>181</v>
      </c>
      <c r="G26" s="16" t="s">
        <v>184</v>
      </c>
      <c r="H26" s="79">
        <f>(I26*0.04)+I26</f>
        <v>717.4024</v>
      </c>
      <c r="I26" s="8">
        <v>689.81</v>
      </c>
    </row>
    <row r="27" spans="1:8" ht="9" customHeight="1">
      <c r="A27" s="123"/>
      <c r="B27" s="123"/>
      <c r="C27" s="123"/>
      <c r="D27" s="123"/>
      <c r="E27" s="123"/>
      <c r="F27" s="123"/>
      <c r="G27" s="123"/>
      <c r="H27" s="123"/>
    </row>
    <row r="28" spans="1:9" ht="21" customHeight="1">
      <c r="A28" s="14">
        <v>2</v>
      </c>
      <c r="B28" s="14">
        <v>1</v>
      </c>
      <c r="C28" s="14">
        <v>4</v>
      </c>
      <c r="D28" s="14">
        <v>1</v>
      </c>
      <c r="E28" s="15" t="s">
        <v>6</v>
      </c>
      <c r="F28" s="15" t="s">
        <v>8</v>
      </c>
      <c r="G28" s="16" t="s">
        <v>29</v>
      </c>
      <c r="H28" s="79">
        <f>(I28*0.04)+I28</f>
        <v>8141.744000000001</v>
      </c>
      <c r="I28" s="8">
        <v>7828.6</v>
      </c>
    </row>
    <row r="29" spans="1:9" ht="21" customHeight="1">
      <c r="A29" s="14">
        <v>2</v>
      </c>
      <c r="B29" s="14">
        <v>1</v>
      </c>
      <c r="C29" s="14">
        <v>4</v>
      </c>
      <c r="D29" s="14">
        <v>2</v>
      </c>
      <c r="E29" s="15" t="s">
        <v>6</v>
      </c>
      <c r="F29" s="15" t="s">
        <v>8</v>
      </c>
      <c r="G29" s="16" t="s">
        <v>30</v>
      </c>
      <c r="H29" s="79">
        <f>(I29*0.04)+I29</f>
        <v>6596.1168</v>
      </c>
      <c r="I29" s="8">
        <v>6342.42</v>
      </c>
    </row>
    <row r="30" spans="1:9" ht="21" customHeight="1">
      <c r="A30" s="14">
        <v>2</v>
      </c>
      <c r="B30" s="14">
        <v>1</v>
      </c>
      <c r="C30" s="14">
        <v>4</v>
      </c>
      <c r="D30" s="14">
        <v>3</v>
      </c>
      <c r="E30" s="15" t="s">
        <v>6</v>
      </c>
      <c r="F30" s="15" t="s">
        <v>8</v>
      </c>
      <c r="G30" s="16" t="s">
        <v>31</v>
      </c>
      <c r="H30" s="79">
        <f>(I30*0.04)+I30</f>
        <v>6132.4328</v>
      </c>
      <c r="I30" s="8">
        <v>5896.57</v>
      </c>
    </row>
    <row r="31" spans="1:9" ht="21" customHeight="1">
      <c r="A31" s="14">
        <v>2</v>
      </c>
      <c r="B31" s="14">
        <v>1</v>
      </c>
      <c r="C31" s="14">
        <v>4</v>
      </c>
      <c r="D31" s="14">
        <v>4</v>
      </c>
      <c r="E31" s="15" t="s">
        <v>6</v>
      </c>
      <c r="F31" s="15" t="s">
        <v>33</v>
      </c>
      <c r="G31" s="16" t="s">
        <v>184</v>
      </c>
      <c r="H31" s="79">
        <v>3252.7</v>
      </c>
      <c r="I31" s="8">
        <v>3131.44</v>
      </c>
    </row>
    <row r="32" spans="1:9" ht="21" customHeight="1">
      <c r="A32" s="14">
        <v>2</v>
      </c>
      <c r="B32" s="14">
        <v>1</v>
      </c>
      <c r="C32" s="14">
        <v>4</v>
      </c>
      <c r="D32" s="14">
        <v>5</v>
      </c>
      <c r="E32" s="15" t="s">
        <v>6</v>
      </c>
      <c r="F32" s="15" t="s">
        <v>182</v>
      </c>
      <c r="G32" s="16" t="s">
        <v>184</v>
      </c>
      <c r="H32" s="79">
        <f>(I32*0.04)+I32</f>
        <v>1085.5624</v>
      </c>
      <c r="I32" s="8">
        <v>1043.81</v>
      </c>
    </row>
    <row r="33" spans="1:8" ht="9" customHeight="1">
      <c r="A33" s="123"/>
      <c r="B33" s="123"/>
      <c r="C33" s="123"/>
      <c r="D33" s="123"/>
      <c r="E33" s="123"/>
      <c r="F33" s="123"/>
      <c r="G33" s="123"/>
      <c r="H33" s="123"/>
    </row>
    <row r="34" spans="1:9" ht="21" customHeight="1">
      <c r="A34" s="14">
        <v>2</v>
      </c>
      <c r="B34" s="14">
        <v>1</v>
      </c>
      <c r="C34" s="14">
        <v>5</v>
      </c>
      <c r="D34" s="14">
        <v>1</v>
      </c>
      <c r="E34" s="15" t="s">
        <v>6</v>
      </c>
      <c r="F34" s="15" t="s">
        <v>9</v>
      </c>
      <c r="G34" s="16" t="s">
        <v>29</v>
      </c>
      <c r="H34" s="79">
        <f>(I34*0.04)+I34</f>
        <v>11366.264000000001</v>
      </c>
      <c r="I34" s="8">
        <v>10929.1</v>
      </c>
    </row>
    <row r="35" spans="1:9" ht="21" customHeight="1">
      <c r="A35" s="14">
        <v>2</v>
      </c>
      <c r="B35" s="14">
        <v>1</v>
      </c>
      <c r="C35" s="14">
        <v>5</v>
      </c>
      <c r="D35" s="14">
        <v>2</v>
      </c>
      <c r="E35" s="15" t="s">
        <v>6</v>
      </c>
      <c r="F35" s="15" t="s">
        <v>9</v>
      </c>
      <c r="G35" s="16" t="s">
        <v>30</v>
      </c>
      <c r="H35" s="79">
        <f>(I35*0.04)+I35</f>
        <v>10203.1592</v>
      </c>
      <c r="I35" s="8">
        <v>9810.73</v>
      </c>
    </row>
    <row r="36" spans="1:9" ht="21" customHeight="1">
      <c r="A36" s="14">
        <v>2</v>
      </c>
      <c r="B36" s="14">
        <v>1</v>
      </c>
      <c r="C36" s="14">
        <v>5</v>
      </c>
      <c r="D36" s="14">
        <v>3</v>
      </c>
      <c r="E36" s="15" t="s">
        <v>6</v>
      </c>
      <c r="F36" s="15" t="s">
        <v>9</v>
      </c>
      <c r="G36" s="16" t="s">
        <v>31</v>
      </c>
      <c r="H36" s="79">
        <f>(I36*0.04)+I36</f>
        <v>9493.5568</v>
      </c>
      <c r="I36" s="8">
        <v>9128.42</v>
      </c>
    </row>
    <row r="37" spans="1:9" ht="21" customHeight="1">
      <c r="A37" s="14">
        <v>2</v>
      </c>
      <c r="B37" s="14">
        <v>1</v>
      </c>
      <c r="C37" s="14">
        <v>5</v>
      </c>
      <c r="D37" s="14">
        <v>4</v>
      </c>
      <c r="E37" s="15" t="s">
        <v>6</v>
      </c>
      <c r="F37" s="15" t="s">
        <v>34</v>
      </c>
      <c r="G37" s="16" t="s">
        <v>184</v>
      </c>
      <c r="H37" s="79">
        <f>(I37*0.04)+I37</f>
        <v>4546.4952</v>
      </c>
      <c r="I37" s="8">
        <v>4371.63</v>
      </c>
    </row>
    <row r="38" spans="1:9" ht="21" customHeight="1">
      <c r="A38" s="71">
        <v>2</v>
      </c>
      <c r="B38" s="71">
        <v>1</v>
      </c>
      <c r="C38" s="71">
        <v>5</v>
      </c>
      <c r="D38" s="71">
        <v>5</v>
      </c>
      <c r="E38" s="72" t="s">
        <v>6</v>
      </c>
      <c r="F38" s="72" t="s">
        <v>183</v>
      </c>
      <c r="G38" s="73" t="s">
        <v>184</v>
      </c>
      <c r="H38" s="82">
        <f>(I38*0.04)+I38</f>
        <v>1515.4984</v>
      </c>
      <c r="I38" s="8">
        <v>1457.21</v>
      </c>
    </row>
    <row r="39" spans="1:8" ht="9" customHeight="1">
      <c r="A39" s="119"/>
      <c r="B39" s="120"/>
      <c r="C39" s="120"/>
      <c r="D39" s="120"/>
      <c r="E39" s="120"/>
      <c r="F39" s="120"/>
      <c r="G39" s="120"/>
      <c r="H39" s="121"/>
    </row>
    <row r="40" spans="1:9" s="76" customFormat="1" ht="15" customHeight="1">
      <c r="A40" s="133"/>
      <c r="B40" s="133"/>
      <c r="C40" s="133"/>
      <c r="D40" s="133"/>
      <c r="E40" s="133"/>
      <c r="F40" s="133"/>
      <c r="G40" s="133"/>
      <c r="H40" s="133"/>
      <c r="I40" s="75"/>
    </row>
    <row r="41" spans="1:8" ht="21" customHeight="1">
      <c r="A41" s="18"/>
      <c r="B41" s="18"/>
      <c r="C41" s="18"/>
      <c r="D41" s="18"/>
      <c r="E41" s="18"/>
      <c r="F41" s="18"/>
      <c r="G41" s="18"/>
      <c r="H41" s="83"/>
    </row>
    <row r="42" spans="1:8" ht="17.25" customHeight="1">
      <c r="A42" s="112" t="s">
        <v>185</v>
      </c>
      <c r="B42" s="112"/>
      <c r="C42" s="112"/>
      <c r="D42" s="112"/>
      <c r="E42" s="112"/>
      <c r="F42" s="112"/>
      <c r="G42" s="112"/>
      <c r="H42" s="112"/>
    </row>
    <row r="43" spans="1:8" ht="17.25" customHeight="1">
      <c r="A43" s="113" t="s">
        <v>203</v>
      </c>
      <c r="B43" s="113"/>
      <c r="C43" s="113"/>
      <c r="D43" s="113"/>
      <c r="E43" s="113"/>
      <c r="F43" s="113"/>
      <c r="G43" s="113"/>
      <c r="H43" s="113"/>
    </row>
    <row r="44" spans="1:8" ht="13.5" customHeight="1">
      <c r="A44" s="114" t="s">
        <v>2</v>
      </c>
      <c r="B44" s="114" t="s">
        <v>27</v>
      </c>
      <c r="C44" s="114" t="s">
        <v>89</v>
      </c>
      <c r="D44" s="115" t="s">
        <v>3</v>
      </c>
      <c r="E44" s="66"/>
      <c r="F44" s="64"/>
      <c r="G44" s="64"/>
      <c r="H44" s="80"/>
    </row>
    <row r="45" spans="1:8" ht="13.5" customHeight="1">
      <c r="A45" s="114"/>
      <c r="B45" s="114"/>
      <c r="C45" s="114"/>
      <c r="D45" s="115"/>
      <c r="E45" s="116" t="s">
        <v>90</v>
      </c>
      <c r="F45" s="117"/>
      <c r="G45" s="117"/>
      <c r="H45" s="118"/>
    </row>
    <row r="46" spans="1:8" ht="13.5" customHeight="1">
      <c r="A46" s="114"/>
      <c r="B46" s="114"/>
      <c r="C46" s="114"/>
      <c r="D46" s="115"/>
      <c r="E46" s="116" t="s">
        <v>28</v>
      </c>
      <c r="F46" s="117"/>
      <c r="G46" s="117"/>
      <c r="H46" s="118"/>
    </row>
    <row r="47" spans="1:8" ht="13.5" customHeight="1">
      <c r="A47" s="114"/>
      <c r="B47" s="114"/>
      <c r="C47" s="114"/>
      <c r="D47" s="115"/>
      <c r="E47" s="116"/>
      <c r="F47" s="117"/>
      <c r="G47" s="117"/>
      <c r="H47" s="118"/>
    </row>
    <row r="48" spans="1:8" ht="13.5" customHeight="1">
      <c r="A48" s="114"/>
      <c r="B48" s="114"/>
      <c r="C48" s="114" t="s">
        <v>3</v>
      </c>
      <c r="D48" s="115" t="s">
        <v>4</v>
      </c>
      <c r="E48" s="65"/>
      <c r="F48" s="63"/>
      <c r="G48" s="63"/>
      <c r="H48" s="81"/>
    </row>
    <row r="49" spans="1:8" ht="21" customHeight="1">
      <c r="A49" s="122" t="s">
        <v>5</v>
      </c>
      <c r="B49" s="123"/>
      <c r="C49" s="123"/>
      <c r="D49" s="124"/>
      <c r="E49" s="125" t="s">
        <v>89</v>
      </c>
      <c r="F49" s="126"/>
      <c r="G49" s="16" t="s">
        <v>3</v>
      </c>
      <c r="H49" s="74" t="s">
        <v>111</v>
      </c>
    </row>
    <row r="50" spans="1:8" ht="9" customHeight="1">
      <c r="A50" s="119"/>
      <c r="B50" s="120"/>
      <c r="C50" s="120"/>
      <c r="D50" s="120"/>
      <c r="E50" s="120"/>
      <c r="F50" s="120"/>
      <c r="G50" s="120"/>
      <c r="H50" s="121"/>
    </row>
    <row r="51" spans="1:9" ht="21" customHeight="1">
      <c r="A51" s="54">
        <v>2</v>
      </c>
      <c r="B51" s="54">
        <v>1</v>
      </c>
      <c r="C51" s="54">
        <v>6</v>
      </c>
      <c r="D51" s="54">
        <v>1</v>
      </c>
      <c r="E51" s="77" t="s">
        <v>6</v>
      </c>
      <c r="F51" s="77" t="s">
        <v>35</v>
      </c>
      <c r="G51" s="12" t="s">
        <v>29</v>
      </c>
      <c r="H51" s="78">
        <f>(I51*0.04)+I51</f>
        <v>17906.564</v>
      </c>
      <c r="I51" s="8">
        <v>17217.85</v>
      </c>
    </row>
    <row r="52" spans="1:9" ht="21" customHeight="1">
      <c r="A52" s="14">
        <v>2</v>
      </c>
      <c r="B52" s="14">
        <v>1</v>
      </c>
      <c r="C52" s="14">
        <v>6</v>
      </c>
      <c r="D52" s="14">
        <v>2</v>
      </c>
      <c r="E52" s="15" t="s">
        <v>6</v>
      </c>
      <c r="F52" s="15" t="s">
        <v>35</v>
      </c>
      <c r="G52" s="16" t="s">
        <v>30</v>
      </c>
      <c r="H52" s="79">
        <f>(I52*0.04)+I52</f>
        <v>16074.188</v>
      </c>
      <c r="I52" s="8">
        <v>15455.95</v>
      </c>
    </row>
    <row r="53" spans="1:9" ht="21" customHeight="1">
      <c r="A53" s="14">
        <v>2</v>
      </c>
      <c r="B53" s="14">
        <v>1</v>
      </c>
      <c r="C53" s="14">
        <v>6</v>
      </c>
      <c r="D53" s="14">
        <v>3</v>
      </c>
      <c r="E53" s="15" t="s">
        <v>6</v>
      </c>
      <c r="F53" s="15" t="s">
        <v>35</v>
      </c>
      <c r="G53" s="16" t="s">
        <v>31</v>
      </c>
      <c r="H53" s="79">
        <f>(I53*0.04)+I53</f>
        <v>14956.2608</v>
      </c>
      <c r="I53" s="8">
        <v>14381.02</v>
      </c>
    </row>
    <row r="54" spans="1:9" ht="21" customHeight="1">
      <c r="A54" s="14">
        <v>2</v>
      </c>
      <c r="B54" s="14">
        <v>1</v>
      </c>
      <c r="C54" s="14">
        <v>6</v>
      </c>
      <c r="D54" s="14">
        <v>4</v>
      </c>
      <c r="E54" s="15" t="s">
        <v>6</v>
      </c>
      <c r="F54" s="15" t="s">
        <v>34</v>
      </c>
      <c r="G54" s="16" t="s">
        <v>184</v>
      </c>
      <c r="H54" s="79">
        <f>(I54*0.04)+I54</f>
        <v>7162.6256</v>
      </c>
      <c r="I54" s="8">
        <v>6887.14</v>
      </c>
    </row>
    <row r="55" spans="1:9" ht="21" customHeight="1">
      <c r="A55" s="14">
        <v>2</v>
      </c>
      <c r="B55" s="14">
        <v>1</v>
      </c>
      <c r="C55" s="14">
        <v>6</v>
      </c>
      <c r="D55" s="14">
        <v>5</v>
      </c>
      <c r="E55" s="15" t="s">
        <v>6</v>
      </c>
      <c r="F55" s="15" t="s">
        <v>183</v>
      </c>
      <c r="G55" s="16" t="s">
        <v>184</v>
      </c>
      <c r="H55" s="79">
        <f>(I55*0.04)+I55</f>
        <v>2387.5384</v>
      </c>
      <c r="I55" s="8">
        <v>2295.71</v>
      </c>
    </row>
    <row r="56" spans="1:8" ht="9" customHeight="1">
      <c r="A56" s="119"/>
      <c r="B56" s="120"/>
      <c r="C56" s="120"/>
      <c r="D56" s="120"/>
      <c r="E56" s="120"/>
      <c r="F56" s="120"/>
      <c r="G56" s="120"/>
      <c r="H56" s="121"/>
    </row>
    <row r="57" spans="1:9" ht="21" customHeight="1">
      <c r="A57" s="14">
        <v>2</v>
      </c>
      <c r="B57" s="14">
        <v>2</v>
      </c>
      <c r="C57" s="14">
        <v>1</v>
      </c>
      <c r="D57" s="14">
        <v>1</v>
      </c>
      <c r="E57" s="15" t="s">
        <v>10</v>
      </c>
      <c r="F57" s="15" t="s">
        <v>91</v>
      </c>
      <c r="G57" s="16" t="s">
        <v>29</v>
      </c>
      <c r="H57" s="79">
        <f>(I57*0.04)+I57</f>
        <v>3479.84</v>
      </c>
      <c r="I57" s="8">
        <v>3346</v>
      </c>
    </row>
    <row r="58" spans="1:9" ht="21" customHeight="1">
      <c r="A58" s="14">
        <v>2</v>
      </c>
      <c r="B58" s="14">
        <v>2</v>
      </c>
      <c r="C58" s="14">
        <v>1</v>
      </c>
      <c r="D58" s="14">
        <v>2</v>
      </c>
      <c r="E58" s="15" t="s">
        <v>10</v>
      </c>
      <c r="F58" s="15" t="s">
        <v>91</v>
      </c>
      <c r="G58" s="16" t="s">
        <v>30</v>
      </c>
      <c r="H58" s="79">
        <f>(I58*0.04)+I58</f>
        <v>2921.7760000000003</v>
      </c>
      <c r="I58" s="8">
        <v>2809.4</v>
      </c>
    </row>
    <row r="59" spans="1:9" ht="21" customHeight="1">
      <c r="A59" s="14">
        <v>2</v>
      </c>
      <c r="B59" s="14">
        <v>2</v>
      </c>
      <c r="C59" s="14">
        <v>1</v>
      </c>
      <c r="D59" s="14">
        <v>3</v>
      </c>
      <c r="E59" s="15" t="s">
        <v>10</v>
      </c>
      <c r="F59" s="15" t="s">
        <v>91</v>
      </c>
      <c r="G59" s="16" t="s">
        <v>31</v>
      </c>
      <c r="H59" s="79">
        <f>(I59*0.04)+I59</f>
        <v>2403.0863999999997</v>
      </c>
      <c r="I59" s="8">
        <v>2310.66</v>
      </c>
    </row>
    <row r="60" spans="1:8" ht="9" customHeight="1">
      <c r="A60" s="123"/>
      <c r="B60" s="123"/>
      <c r="C60" s="123"/>
      <c r="D60" s="123"/>
      <c r="E60" s="123"/>
      <c r="F60" s="123"/>
      <c r="G60" s="123"/>
      <c r="H60" s="123"/>
    </row>
    <row r="61" spans="1:9" ht="21" customHeight="1">
      <c r="A61" s="14">
        <v>2</v>
      </c>
      <c r="B61" s="14">
        <v>2</v>
      </c>
      <c r="C61" s="14">
        <v>2</v>
      </c>
      <c r="D61" s="14">
        <v>1</v>
      </c>
      <c r="E61" s="15" t="s">
        <v>10</v>
      </c>
      <c r="F61" s="15" t="s">
        <v>11</v>
      </c>
      <c r="G61" s="16" t="s">
        <v>29</v>
      </c>
      <c r="H61" s="79">
        <f>(I61*0.04)+I61</f>
        <v>4764.812</v>
      </c>
      <c r="I61" s="8">
        <v>4581.55</v>
      </c>
    </row>
    <row r="62" spans="1:9" ht="21" customHeight="1">
      <c r="A62" s="14">
        <v>2</v>
      </c>
      <c r="B62" s="14">
        <v>2</v>
      </c>
      <c r="C62" s="14">
        <v>2</v>
      </c>
      <c r="D62" s="14">
        <v>2</v>
      </c>
      <c r="E62" s="15" t="s">
        <v>10</v>
      </c>
      <c r="F62" s="15" t="s">
        <v>11</v>
      </c>
      <c r="G62" s="16" t="s">
        <v>30</v>
      </c>
      <c r="H62" s="79">
        <f>(I62*0.04)+I62</f>
        <v>3863.4336000000003</v>
      </c>
      <c r="I62" s="8">
        <v>3714.84</v>
      </c>
    </row>
    <row r="63" spans="1:9" ht="21" customHeight="1">
      <c r="A63" s="14">
        <v>2</v>
      </c>
      <c r="B63" s="14">
        <v>2</v>
      </c>
      <c r="C63" s="14">
        <v>2</v>
      </c>
      <c r="D63" s="14">
        <v>3</v>
      </c>
      <c r="E63" s="15" t="s">
        <v>10</v>
      </c>
      <c r="F63" s="15" t="s">
        <v>11</v>
      </c>
      <c r="G63" s="16" t="s">
        <v>31</v>
      </c>
      <c r="H63" s="79">
        <f>(I63*0.04)+I63</f>
        <v>3016.572</v>
      </c>
      <c r="I63" s="8">
        <v>2900.55</v>
      </c>
    </row>
    <row r="64" spans="1:8" ht="9" customHeight="1">
      <c r="A64" s="123"/>
      <c r="B64" s="123"/>
      <c r="C64" s="123"/>
      <c r="D64" s="123"/>
      <c r="E64" s="123"/>
      <c r="F64" s="123"/>
      <c r="G64" s="123"/>
      <c r="H64" s="123"/>
    </row>
    <row r="65" spans="1:9" ht="21" customHeight="1">
      <c r="A65" s="14">
        <v>2</v>
      </c>
      <c r="B65" s="14">
        <v>2</v>
      </c>
      <c r="C65" s="14">
        <v>3</v>
      </c>
      <c r="D65" s="14">
        <v>1</v>
      </c>
      <c r="E65" s="15" t="s">
        <v>10</v>
      </c>
      <c r="F65" s="15" t="s">
        <v>8</v>
      </c>
      <c r="G65" s="16" t="s">
        <v>29</v>
      </c>
      <c r="H65" s="79">
        <f>(I65*0.04)+I65</f>
        <v>7389.72</v>
      </c>
      <c r="I65" s="8">
        <v>7105.5</v>
      </c>
    </row>
    <row r="66" spans="1:9" ht="21" customHeight="1">
      <c r="A66" s="14">
        <v>2</v>
      </c>
      <c r="B66" s="14">
        <v>2</v>
      </c>
      <c r="C66" s="14">
        <v>3</v>
      </c>
      <c r="D66" s="14">
        <v>2</v>
      </c>
      <c r="E66" s="15" t="s">
        <v>10</v>
      </c>
      <c r="F66" s="15" t="s">
        <v>8</v>
      </c>
      <c r="G66" s="16" t="s">
        <v>30</v>
      </c>
      <c r="H66" s="79">
        <f>(I66*0.04)+I66</f>
        <v>6237.8992</v>
      </c>
      <c r="I66" s="8">
        <v>5997.98</v>
      </c>
    </row>
    <row r="67" spans="1:9" ht="21" customHeight="1">
      <c r="A67" s="14">
        <v>2</v>
      </c>
      <c r="B67" s="14">
        <v>2</v>
      </c>
      <c r="C67" s="14">
        <v>3</v>
      </c>
      <c r="D67" s="14">
        <v>3</v>
      </c>
      <c r="E67" s="15" t="s">
        <v>10</v>
      </c>
      <c r="F67" s="15" t="s">
        <v>8</v>
      </c>
      <c r="G67" s="16" t="s">
        <v>31</v>
      </c>
      <c r="H67" s="79">
        <f>(I67*0.04)+I67</f>
        <v>5503.950400000001</v>
      </c>
      <c r="I67" s="8">
        <v>5292.26</v>
      </c>
    </row>
    <row r="68" spans="1:8" ht="9" customHeight="1">
      <c r="A68" s="123"/>
      <c r="B68" s="123"/>
      <c r="C68" s="123"/>
      <c r="D68" s="123"/>
      <c r="E68" s="123"/>
      <c r="F68" s="123"/>
      <c r="G68" s="123"/>
      <c r="H68" s="123"/>
    </row>
    <row r="69" spans="1:9" ht="21" customHeight="1">
      <c r="A69" s="14">
        <v>2</v>
      </c>
      <c r="B69" s="14">
        <v>3</v>
      </c>
      <c r="C69" s="14">
        <v>1</v>
      </c>
      <c r="D69" s="14">
        <v>1</v>
      </c>
      <c r="E69" s="15" t="s">
        <v>12</v>
      </c>
      <c r="F69" s="15" t="s">
        <v>13</v>
      </c>
      <c r="G69" s="16" t="s">
        <v>29</v>
      </c>
      <c r="H69" s="79">
        <f>(I69*0.04)+I69</f>
        <v>4374.7496</v>
      </c>
      <c r="I69" s="8">
        <v>4206.49</v>
      </c>
    </row>
    <row r="70" spans="1:9" ht="21" customHeight="1">
      <c r="A70" s="71">
        <v>2</v>
      </c>
      <c r="B70" s="71">
        <v>3</v>
      </c>
      <c r="C70" s="71">
        <v>1</v>
      </c>
      <c r="D70" s="71">
        <v>2</v>
      </c>
      <c r="E70" s="72" t="s">
        <v>12</v>
      </c>
      <c r="F70" s="72" t="s">
        <v>13</v>
      </c>
      <c r="G70" s="73" t="s">
        <v>30</v>
      </c>
      <c r="H70" s="82">
        <f>(I70*0.04)+I70</f>
        <v>3815.5104</v>
      </c>
      <c r="I70" s="8">
        <v>3668.76</v>
      </c>
    </row>
    <row r="71" spans="1:9" ht="21" customHeight="1">
      <c r="A71" s="14">
        <v>2</v>
      </c>
      <c r="B71" s="14">
        <v>3</v>
      </c>
      <c r="C71" s="14">
        <v>1</v>
      </c>
      <c r="D71" s="14">
        <v>3</v>
      </c>
      <c r="E71" s="15" t="s">
        <v>12</v>
      </c>
      <c r="F71" s="15" t="s">
        <v>13</v>
      </c>
      <c r="G71" s="16" t="s">
        <v>31</v>
      </c>
      <c r="H71" s="79">
        <f>(I71*0.04)+I71</f>
        <v>3500.5256</v>
      </c>
      <c r="I71" s="8">
        <v>3365.89</v>
      </c>
    </row>
    <row r="72" spans="1:8" ht="21" customHeight="1">
      <c r="A72" s="18"/>
      <c r="B72" s="18"/>
      <c r="C72" s="18"/>
      <c r="D72" s="18"/>
      <c r="E72" s="19"/>
      <c r="F72" s="19"/>
      <c r="G72" s="17"/>
      <c r="H72" s="84"/>
    </row>
    <row r="73" spans="1:8" ht="17.25" customHeight="1">
      <c r="A73" s="112" t="s">
        <v>166</v>
      </c>
      <c r="B73" s="112"/>
      <c r="C73" s="112"/>
      <c r="D73" s="112"/>
      <c r="E73" s="112"/>
      <c r="F73" s="112"/>
      <c r="G73" s="112"/>
      <c r="H73" s="112"/>
    </row>
    <row r="74" spans="1:8" ht="17.25" customHeight="1">
      <c r="A74" s="130" t="s">
        <v>203</v>
      </c>
      <c r="B74" s="131"/>
      <c r="C74" s="131"/>
      <c r="D74" s="131"/>
      <c r="E74" s="131"/>
      <c r="F74" s="131"/>
      <c r="G74" s="131"/>
      <c r="H74" s="132"/>
    </row>
    <row r="75" spans="1:8" ht="14.25" customHeight="1">
      <c r="A75" s="114" t="s">
        <v>2</v>
      </c>
      <c r="B75" s="114" t="s">
        <v>27</v>
      </c>
      <c r="C75" s="114" t="s">
        <v>89</v>
      </c>
      <c r="D75" s="115" t="s">
        <v>3</v>
      </c>
      <c r="E75" s="66"/>
      <c r="F75" s="64"/>
      <c r="G75" s="64"/>
      <c r="H75" s="80"/>
    </row>
    <row r="76" spans="1:8" ht="14.25" customHeight="1">
      <c r="A76" s="114"/>
      <c r="B76" s="114"/>
      <c r="C76" s="114"/>
      <c r="D76" s="115"/>
      <c r="E76" s="116" t="s">
        <v>90</v>
      </c>
      <c r="F76" s="117"/>
      <c r="G76" s="117"/>
      <c r="H76" s="118"/>
    </row>
    <row r="77" spans="1:8" ht="14.25" customHeight="1">
      <c r="A77" s="114"/>
      <c r="B77" s="114"/>
      <c r="C77" s="114"/>
      <c r="D77" s="115"/>
      <c r="E77" s="116" t="s">
        <v>28</v>
      </c>
      <c r="F77" s="117"/>
      <c r="G77" s="117"/>
      <c r="H77" s="118"/>
    </row>
    <row r="78" spans="1:8" ht="14.25" customHeight="1">
      <c r="A78" s="114"/>
      <c r="B78" s="114"/>
      <c r="C78" s="114"/>
      <c r="D78" s="115"/>
      <c r="E78" s="116"/>
      <c r="F78" s="117"/>
      <c r="G78" s="117"/>
      <c r="H78" s="118"/>
    </row>
    <row r="79" spans="1:8" ht="14.25" customHeight="1">
      <c r="A79" s="114"/>
      <c r="B79" s="114"/>
      <c r="C79" s="114" t="s">
        <v>3</v>
      </c>
      <c r="D79" s="115" t="s">
        <v>4</v>
      </c>
      <c r="E79" s="65"/>
      <c r="F79" s="63"/>
      <c r="G79" s="63"/>
      <c r="H79" s="81"/>
    </row>
    <row r="80" spans="1:8" ht="25.5" customHeight="1">
      <c r="A80" s="122" t="s">
        <v>5</v>
      </c>
      <c r="B80" s="123"/>
      <c r="C80" s="123"/>
      <c r="D80" s="124"/>
      <c r="E80" s="125" t="s">
        <v>89</v>
      </c>
      <c r="F80" s="126"/>
      <c r="G80" s="16" t="s">
        <v>3</v>
      </c>
      <c r="H80" s="74" t="s">
        <v>111</v>
      </c>
    </row>
    <row r="81" spans="1:8" ht="7.5" customHeight="1">
      <c r="A81" s="135"/>
      <c r="B81" s="136"/>
      <c r="C81" s="136"/>
      <c r="D81" s="136"/>
      <c r="E81" s="136"/>
      <c r="F81" s="136"/>
      <c r="G81" s="136"/>
      <c r="H81" s="137"/>
    </row>
    <row r="82" spans="1:9" ht="21" customHeight="1">
      <c r="A82" s="14">
        <v>2</v>
      </c>
      <c r="B82" s="14">
        <v>3</v>
      </c>
      <c r="C82" s="14">
        <v>2</v>
      </c>
      <c r="D82" s="14">
        <v>1</v>
      </c>
      <c r="E82" s="15" t="s">
        <v>12</v>
      </c>
      <c r="F82" s="15" t="s">
        <v>11</v>
      </c>
      <c r="G82" s="16" t="s">
        <v>29</v>
      </c>
      <c r="H82" s="79">
        <f>(I82*0.04)+I82</f>
        <v>5330.468</v>
      </c>
      <c r="I82" s="8">
        <v>5125.45</v>
      </c>
    </row>
    <row r="83" spans="1:9" ht="21" customHeight="1">
      <c r="A83" s="14">
        <v>2</v>
      </c>
      <c r="B83" s="14">
        <v>3</v>
      </c>
      <c r="C83" s="14">
        <v>2</v>
      </c>
      <c r="D83" s="14">
        <v>2</v>
      </c>
      <c r="E83" s="15" t="s">
        <v>12</v>
      </c>
      <c r="F83" s="15" t="s">
        <v>11</v>
      </c>
      <c r="G83" s="16" t="s">
        <v>30</v>
      </c>
      <c r="H83" s="79">
        <f>(I83*0.04)+I83</f>
        <v>4986.2904</v>
      </c>
      <c r="I83" s="8">
        <v>4794.51</v>
      </c>
    </row>
    <row r="84" spans="1:9" ht="21" customHeight="1">
      <c r="A84" s="14">
        <v>2</v>
      </c>
      <c r="B84" s="14">
        <v>3</v>
      </c>
      <c r="C84" s="14">
        <v>2</v>
      </c>
      <c r="D84" s="14">
        <v>3</v>
      </c>
      <c r="E84" s="15" t="s">
        <v>12</v>
      </c>
      <c r="F84" s="15" t="s">
        <v>11</v>
      </c>
      <c r="G84" s="16" t="s">
        <v>31</v>
      </c>
      <c r="H84" s="79">
        <f>(I84*0.04)+I84</f>
        <v>4804.1344</v>
      </c>
      <c r="I84" s="8">
        <v>4619.36</v>
      </c>
    </row>
    <row r="85" spans="1:8" ht="9" customHeight="1">
      <c r="A85" s="124"/>
      <c r="B85" s="138"/>
      <c r="C85" s="138"/>
      <c r="D85" s="138"/>
      <c r="E85" s="138"/>
      <c r="F85" s="138"/>
      <c r="G85" s="138"/>
      <c r="H85" s="139"/>
    </row>
    <row r="86" spans="1:9" ht="21" customHeight="1">
      <c r="A86" s="14">
        <v>2</v>
      </c>
      <c r="B86" s="14">
        <v>4</v>
      </c>
      <c r="C86" s="14">
        <v>1</v>
      </c>
      <c r="D86" s="14">
        <v>1</v>
      </c>
      <c r="E86" s="15" t="s">
        <v>36</v>
      </c>
      <c r="F86" s="15" t="s">
        <v>93</v>
      </c>
      <c r="G86" s="16" t="s">
        <v>29</v>
      </c>
      <c r="H86" s="79">
        <f>(I86*0.04)+I86</f>
        <v>2258.672</v>
      </c>
      <c r="I86" s="8">
        <v>2171.8</v>
      </c>
    </row>
    <row r="87" spans="1:9" ht="21" customHeight="1">
      <c r="A87" s="14">
        <v>2</v>
      </c>
      <c r="B87" s="14">
        <v>4</v>
      </c>
      <c r="C87" s="14">
        <v>1</v>
      </c>
      <c r="D87" s="14">
        <v>2</v>
      </c>
      <c r="E87" s="15" t="s">
        <v>36</v>
      </c>
      <c r="F87" s="15" t="s">
        <v>93</v>
      </c>
      <c r="G87" s="16" t="s">
        <v>30</v>
      </c>
      <c r="H87" s="79">
        <f>(I87*0.04)+I87</f>
        <v>1750.9127999999998</v>
      </c>
      <c r="I87" s="8">
        <v>1683.57</v>
      </c>
    </row>
    <row r="88" spans="1:9" ht="21" customHeight="1">
      <c r="A88" s="14">
        <v>2</v>
      </c>
      <c r="B88" s="14">
        <v>4</v>
      </c>
      <c r="C88" s="14">
        <v>1</v>
      </c>
      <c r="D88" s="14">
        <v>3</v>
      </c>
      <c r="E88" s="15" t="s">
        <v>36</v>
      </c>
      <c r="F88" s="15" t="s">
        <v>93</v>
      </c>
      <c r="G88" s="16" t="s">
        <v>31</v>
      </c>
      <c r="H88" s="79">
        <f>(I88*0.04)+I88</f>
        <v>1357.2936</v>
      </c>
      <c r="I88" s="8">
        <v>1305.09</v>
      </c>
    </row>
    <row r="89" spans="1:8" ht="9" customHeight="1">
      <c r="A89" s="147"/>
      <c r="B89" s="148"/>
      <c r="C89" s="148"/>
      <c r="D89" s="148"/>
      <c r="E89" s="148"/>
      <c r="F89" s="148"/>
      <c r="G89" s="148"/>
      <c r="H89" s="149"/>
    </row>
    <row r="90" spans="1:9" s="21" customFormat="1" ht="33" customHeight="1">
      <c r="A90" s="140" t="s">
        <v>50</v>
      </c>
      <c r="B90" s="141"/>
      <c r="C90" s="141"/>
      <c r="D90" s="141"/>
      <c r="E90" s="141"/>
      <c r="F90" s="141"/>
      <c r="G90" s="141"/>
      <c r="H90" s="68" t="s">
        <v>112</v>
      </c>
      <c r="I90" s="20"/>
    </row>
    <row r="91" spans="1:9" ht="21" customHeight="1">
      <c r="A91" s="143" t="s">
        <v>184</v>
      </c>
      <c r="B91" s="144"/>
      <c r="C91" s="144"/>
      <c r="D91" s="145"/>
      <c r="E91" s="142" t="s">
        <v>37</v>
      </c>
      <c r="F91" s="142"/>
      <c r="G91" s="142"/>
      <c r="H91" s="78">
        <f aca="true" t="shared" si="0" ref="H91:H110">(I91*0.04)+I91</f>
        <v>1638</v>
      </c>
      <c r="I91" s="8">
        <v>1575</v>
      </c>
    </row>
    <row r="92" spans="1:9" ht="21" customHeight="1">
      <c r="A92" s="109" t="s">
        <v>184</v>
      </c>
      <c r="B92" s="110"/>
      <c r="C92" s="110"/>
      <c r="D92" s="111"/>
      <c r="E92" s="134" t="s">
        <v>94</v>
      </c>
      <c r="F92" s="134"/>
      <c r="G92" s="134"/>
      <c r="H92" s="79">
        <f t="shared" si="0"/>
        <v>2184</v>
      </c>
      <c r="I92" s="8">
        <v>2100</v>
      </c>
    </row>
    <row r="93" spans="1:9" ht="21" customHeight="1">
      <c r="A93" s="109" t="s">
        <v>184</v>
      </c>
      <c r="B93" s="110"/>
      <c r="C93" s="110"/>
      <c r="D93" s="111"/>
      <c r="E93" s="134" t="s">
        <v>38</v>
      </c>
      <c r="F93" s="134"/>
      <c r="G93" s="134"/>
      <c r="H93" s="79">
        <f t="shared" si="0"/>
        <v>709.8</v>
      </c>
      <c r="I93" s="8">
        <v>682.5</v>
      </c>
    </row>
    <row r="94" spans="1:9" ht="21" customHeight="1">
      <c r="A94" s="109" t="s">
        <v>184</v>
      </c>
      <c r="B94" s="110"/>
      <c r="C94" s="110"/>
      <c r="D94" s="111"/>
      <c r="E94" s="134" t="s">
        <v>39</v>
      </c>
      <c r="F94" s="134"/>
      <c r="G94" s="134"/>
      <c r="H94" s="79">
        <f t="shared" si="0"/>
        <v>54.6</v>
      </c>
      <c r="I94" s="8">
        <v>52.5</v>
      </c>
    </row>
    <row r="95" spans="1:9" ht="21" customHeight="1">
      <c r="A95" s="109" t="s">
        <v>184</v>
      </c>
      <c r="B95" s="110"/>
      <c r="C95" s="110"/>
      <c r="D95" s="111"/>
      <c r="E95" s="134" t="s">
        <v>95</v>
      </c>
      <c r="F95" s="134"/>
      <c r="G95" s="134"/>
      <c r="H95" s="79">
        <f t="shared" si="0"/>
        <v>5460</v>
      </c>
      <c r="I95" s="8">
        <v>5250</v>
      </c>
    </row>
    <row r="96" spans="1:9" ht="21" customHeight="1">
      <c r="A96" s="109" t="s">
        <v>184</v>
      </c>
      <c r="B96" s="110"/>
      <c r="C96" s="110"/>
      <c r="D96" s="111"/>
      <c r="E96" s="134" t="s">
        <v>40</v>
      </c>
      <c r="F96" s="134"/>
      <c r="G96" s="134"/>
      <c r="H96" s="79">
        <f t="shared" si="0"/>
        <v>1638</v>
      </c>
      <c r="I96" s="8">
        <v>1575</v>
      </c>
    </row>
    <row r="97" spans="1:9" ht="21" customHeight="1">
      <c r="A97" s="109" t="s">
        <v>184</v>
      </c>
      <c r="B97" s="110"/>
      <c r="C97" s="110"/>
      <c r="D97" s="111"/>
      <c r="E97" s="134" t="s">
        <v>96</v>
      </c>
      <c r="F97" s="134"/>
      <c r="G97" s="134"/>
      <c r="H97" s="79">
        <f t="shared" si="0"/>
        <v>273</v>
      </c>
      <c r="I97" s="8">
        <v>262.5</v>
      </c>
    </row>
    <row r="98" spans="1:9" ht="21" customHeight="1">
      <c r="A98" s="109" t="s">
        <v>184</v>
      </c>
      <c r="B98" s="110"/>
      <c r="C98" s="110"/>
      <c r="D98" s="111"/>
      <c r="E98" s="134" t="s">
        <v>41</v>
      </c>
      <c r="F98" s="134"/>
      <c r="G98" s="134"/>
      <c r="H98" s="79">
        <f t="shared" si="0"/>
        <v>109200</v>
      </c>
      <c r="I98" s="8">
        <v>105000</v>
      </c>
    </row>
    <row r="99" spans="1:9" ht="21" customHeight="1">
      <c r="A99" s="109" t="s">
        <v>184</v>
      </c>
      <c r="B99" s="110"/>
      <c r="C99" s="110"/>
      <c r="D99" s="111"/>
      <c r="E99" s="134" t="s">
        <v>97</v>
      </c>
      <c r="F99" s="134"/>
      <c r="G99" s="134"/>
      <c r="H99" s="79">
        <v>131</v>
      </c>
      <c r="I99" s="8">
        <v>126</v>
      </c>
    </row>
    <row r="100" spans="1:9" ht="21" customHeight="1">
      <c r="A100" s="109" t="s">
        <v>184</v>
      </c>
      <c r="B100" s="110"/>
      <c r="C100" s="110"/>
      <c r="D100" s="111"/>
      <c r="E100" s="134" t="s">
        <v>42</v>
      </c>
      <c r="F100" s="134"/>
      <c r="G100" s="134"/>
      <c r="H100" s="79">
        <f t="shared" si="0"/>
        <v>174.72</v>
      </c>
      <c r="I100" s="8">
        <v>168</v>
      </c>
    </row>
    <row r="101" spans="1:9" ht="21" customHeight="1">
      <c r="A101" s="109" t="s">
        <v>184</v>
      </c>
      <c r="B101" s="110"/>
      <c r="C101" s="110"/>
      <c r="D101" s="111"/>
      <c r="E101" s="134" t="s">
        <v>43</v>
      </c>
      <c r="F101" s="134"/>
      <c r="G101" s="134"/>
      <c r="H101" s="79">
        <f t="shared" si="0"/>
        <v>212.94</v>
      </c>
      <c r="I101" s="8">
        <v>204.75</v>
      </c>
    </row>
    <row r="102" spans="1:9" ht="21" customHeight="1">
      <c r="A102" s="109" t="s">
        <v>184</v>
      </c>
      <c r="B102" s="110"/>
      <c r="C102" s="110"/>
      <c r="D102" s="111"/>
      <c r="E102" s="134" t="s">
        <v>98</v>
      </c>
      <c r="F102" s="134"/>
      <c r="G102" s="134"/>
      <c r="H102" s="79">
        <f t="shared" si="0"/>
        <v>5460</v>
      </c>
      <c r="I102" s="8">
        <v>5250</v>
      </c>
    </row>
    <row r="103" spans="1:9" ht="21" customHeight="1">
      <c r="A103" s="109" t="s">
        <v>184</v>
      </c>
      <c r="B103" s="110"/>
      <c r="C103" s="110"/>
      <c r="D103" s="111"/>
      <c r="E103" s="134" t="s">
        <v>99</v>
      </c>
      <c r="F103" s="134"/>
      <c r="G103" s="134"/>
      <c r="H103" s="79">
        <f t="shared" si="0"/>
        <v>10920</v>
      </c>
      <c r="I103" s="8">
        <v>10500</v>
      </c>
    </row>
    <row r="104" spans="1:9" ht="21" customHeight="1">
      <c r="A104" s="109" t="s">
        <v>184</v>
      </c>
      <c r="B104" s="110"/>
      <c r="C104" s="110"/>
      <c r="D104" s="111"/>
      <c r="E104" s="134" t="s">
        <v>100</v>
      </c>
      <c r="F104" s="134"/>
      <c r="G104" s="134"/>
      <c r="H104" s="79">
        <f t="shared" si="0"/>
        <v>546</v>
      </c>
      <c r="I104" s="8">
        <v>525</v>
      </c>
    </row>
    <row r="105" spans="1:9" ht="21" customHeight="1">
      <c r="A105" s="109" t="s">
        <v>184</v>
      </c>
      <c r="B105" s="110"/>
      <c r="C105" s="110"/>
      <c r="D105" s="111"/>
      <c r="E105" s="134" t="s">
        <v>44</v>
      </c>
      <c r="F105" s="134"/>
      <c r="G105" s="134"/>
      <c r="H105" s="79">
        <v>327</v>
      </c>
      <c r="I105" s="8">
        <v>315</v>
      </c>
    </row>
    <row r="106" spans="1:9" ht="21" customHeight="1">
      <c r="A106" s="109" t="s">
        <v>184</v>
      </c>
      <c r="B106" s="110"/>
      <c r="C106" s="110"/>
      <c r="D106" s="111"/>
      <c r="E106" s="134" t="s">
        <v>45</v>
      </c>
      <c r="F106" s="134"/>
      <c r="G106" s="134"/>
      <c r="H106" s="79">
        <f t="shared" si="0"/>
        <v>54600</v>
      </c>
      <c r="I106" s="8">
        <v>52500</v>
      </c>
    </row>
    <row r="107" spans="1:9" ht="21" customHeight="1">
      <c r="A107" s="109" t="s">
        <v>184</v>
      </c>
      <c r="B107" s="110"/>
      <c r="C107" s="110"/>
      <c r="D107" s="111"/>
      <c r="E107" s="134" t="s">
        <v>101</v>
      </c>
      <c r="F107" s="134"/>
      <c r="G107" s="134"/>
      <c r="H107" s="79">
        <f t="shared" si="0"/>
        <v>10920</v>
      </c>
      <c r="I107" s="8">
        <v>10500</v>
      </c>
    </row>
    <row r="108" spans="1:9" ht="21" customHeight="1">
      <c r="A108" s="109" t="s">
        <v>184</v>
      </c>
      <c r="B108" s="110"/>
      <c r="C108" s="110"/>
      <c r="D108" s="111"/>
      <c r="E108" s="134" t="s">
        <v>46</v>
      </c>
      <c r="F108" s="134"/>
      <c r="G108" s="134"/>
      <c r="H108" s="79">
        <f t="shared" si="0"/>
        <v>2184</v>
      </c>
      <c r="I108" s="8">
        <v>2100</v>
      </c>
    </row>
    <row r="109" spans="1:9" ht="21" customHeight="1">
      <c r="A109" s="109" t="s">
        <v>184</v>
      </c>
      <c r="B109" s="110"/>
      <c r="C109" s="110"/>
      <c r="D109" s="111"/>
      <c r="E109" s="134" t="s">
        <v>47</v>
      </c>
      <c r="F109" s="134"/>
      <c r="G109" s="134"/>
      <c r="H109" s="79">
        <f t="shared" si="0"/>
        <v>327.6</v>
      </c>
      <c r="I109" s="8">
        <v>315</v>
      </c>
    </row>
    <row r="110" spans="1:9" ht="21" customHeight="1">
      <c r="A110" s="106" t="s">
        <v>184</v>
      </c>
      <c r="B110" s="107"/>
      <c r="C110" s="107"/>
      <c r="D110" s="108"/>
      <c r="E110" s="134" t="s">
        <v>48</v>
      </c>
      <c r="F110" s="134"/>
      <c r="G110" s="134"/>
      <c r="H110" s="79">
        <f t="shared" si="0"/>
        <v>54600</v>
      </c>
      <c r="I110" s="8">
        <v>52500</v>
      </c>
    </row>
    <row r="111" spans="1:8" ht="13.5">
      <c r="A111" s="18"/>
      <c r="B111" s="18"/>
      <c r="C111" s="18"/>
      <c r="D111" s="18"/>
      <c r="E111" s="146"/>
      <c r="F111" s="146"/>
      <c r="G111" s="17"/>
      <c r="H111" s="84"/>
    </row>
    <row r="112" spans="1:8" ht="13.5">
      <c r="A112" s="18"/>
      <c r="B112" s="18"/>
      <c r="C112" s="18"/>
      <c r="D112" s="18"/>
      <c r="E112" s="19"/>
      <c r="F112" s="19"/>
      <c r="G112" s="17"/>
      <c r="H112" s="84"/>
    </row>
  </sheetData>
  <sheetProtection/>
  <mergeCells count="90">
    <mergeCell ref="B44:B48"/>
    <mergeCell ref="C44:C48"/>
    <mergeCell ref="D44:D48"/>
    <mergeCell ref="E45:H45"/>
    <mergeCell ref="E46:H46"/>
    <mergeCell ref="E47:H47"/>
    <mergeCell ref="A89:H89"/>
    <mergeCell ref="A39:H39"/>
    <mergeCell ref="A49:D49"/>
    <mergeCell ref="E49:F49"/>
    <mergeCell ref="A50:H50"/>
    <mergeCell ref="E93:G93"/>
    <mergeCell ref="A75:A79"/>
    <mergeCell ref="B75:B79"/>
    <mergeCell ref="C75:C79"/>
    <mergeCell ref="D75:D79"/>
    <mergeCell ref="E94:G94"/>
    <mergeCell ref="E96:G96"/>
    <mergeCell ref="E97:G97"/>
    <mergeCell ref="E108:G108"/>
    <mergeCell ref="E105:G105"/>
    <mergeCell ref="E106:G106"/>
    <mergeCell ref="E111:F111"/>
    <mergeCell ref="E95:G95"/>
    <mergeCell ref="E99:G99"/>
    <mergeCell ref="E100:G100"/>
    <mergeCell ref="E101:G101"/>
    <mergeCell ref="E98:G98"/>
    <mergeCell ref="E102:G102"/>
    <mergeCell ref="E103:G103"/>
    <mergeCell ref="E104:G104"/>
    <mergeCell ref="E110:G110"/>
    <mergeCell ref="E109:G109"/>
    <mergeCell ref="A80:D80"/>
    <mergeCell ref="E80:F80"/>
    <mergeCell ref="A81:H81"/>
    <mergeCell ref="A85:H85"/>
    <mergeCell ref="A90:G90"/>
    <mergeCell ref="E107:G107"/>
    <mergeCell ref="E92:G92"/>
    <mergeCell ref="E91:G91"/>
    <mergeCell ref="A91:D91"/>
    <mergeCell ref="E76:H76"/>
    <mergeCell ref="E77:H77"/>
    <mergeCell ref="E78:H78"/>
    <mergeCell ref="A33:H33"/>
    <mergeCell ref="A60:H60"/>
    <mergeCell ref="A64:H64"/>
    <mergeCell ref="A68:H68"/>
    <mergeCell ref="A73:H73"/>
    <mergeCell ref="A74:H74"/>
    <mergeCell ref="A40:H40"/>
    <mergeCell ref="A56:H56"/>
    <mergeCell ref="A8:D8"/>
    <mergeCell ref="E8:F8"/>
    <mergeCell ref="A9:H9"/>
    <mergeCell ref="A15:H15"/>
    <mergeCell ref="A21:H21"/>
    <mergeCell ref="A27:H27"/>
    <mergeCell ref="A42:H42"/>
    <mergeCell ref="A43:H43"/>
    <mergeCell ref="A44:A48"/>
    <mergeCell ref="A1:H1"/>
    <mergeCell ref="A2:H2"/>
    <mergeCell ref="A3:A7"/>
    <mergeCell ref="B3:B7"/>
    <mergeCell ref="C3:C7"/>
    <mergeCell ref="D3:D7"/>
    <mergeCell ref="E4:H4"/>
    <mergeCell ref="E5:H5"/>
    <mergeCell ref="E6:H6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9:D109"/>
    <mergeCell ref="A110:D110"/>
    <mergeCell ref="A103:D103"/>
    <mergeCell ref="A104:D104"/>
    <mergeCell ref="A105:D105"/>
    <mergeCell ref="A106:D106"/>
    <mergeCell ref="A107:D107"/>
    <mergeCell ref="A108:D108"/>
  </mergeCells>
  <printOptions horizontalCentered="1"/>
  <pageMargins left="0.1968503937007874" right="0.1968503937007874" top="0.1968503937007874" bottom="0.1968503937007874" header="0.31496062992125984" footer="0.31496062992125984"/>
  <pageSetup fitToWidth="0" horizontalDpi="600" verticalDpi="600" orientation="portrait" scale="97" r:id="rId1"/>
  <rowBreaks count="3" manualBreakCount="3">
    <brk id="40" max="7" man="1"/>
    <brk id="71" max="7" man="1"/>
    <brk id="11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"/>
  <sheetViews>
    <sheetView view="pageBreakPreview" zoomScaleSheetLayoutView="100" workbookViewId="0" topLeftCell="A1">
      <selection activeCell="E8" sqref="E8"/>
    </sheetView>
  </sheetViews>
  <sheetFormatPr defaultColWidth="11.421875" defaultRowHeight="12.75"/>
  <cols>
    <col min="1" max="1" width="2.7109375" style="9" customWidth="1"/>
    <col min="2" max="4" width="11.421875" style="9" customWidth="1"/>
    <col min="5" max="5" width="13.00390625" style="9" customWidth="1"/>
    <col min="6" max="7" width="11.421875" style="9" customWidth="1"/>
    <col min="8" max="8" width="9.8515625" style="9" customWidth="1"/>
    <col min="9" max="9" width="14.7109375" style="67" customWidth="1"/>
    <col min="10" max="10" width="2.7109375" style="9" customWidth="1"/>
    <col min="11" max="16384" width="11.421875" style="9" customWidth="1"/>
  </cols>
  <sheetData>
    <row r="2" spans="2:9" ht="17.25" customHeight="1">
      <c r="B2" s="156" t="s">
        <v>185</v>
      </c>
      <c r="C2" s="156"/>
      <c r="D2" s="156"/>
      <c r="E2" s="156"/>
      <c r="F2" s="156"/>
      <c r="G2" s="156"/>
      <c r="H2" s="156"/>
      <c r="I2" s="156"/>
    </row>
    <row r="3" spans="2:9" ht="18" customHeight="1">
      <c r="B3" s="156" t="s">
        <v>203</v>
      </c>
      <c r="C3" s="156"/>
      <c r="D3" s="156"/>
      <c r="E3" s="156"/>
      <c r="F3" s="156"/>
      <c r="G3" s="156"/>
      <c r="H3" s="156"/>
      <c r="I3" s="156"/>
    </row>
    <row r="4" spans="2:9" ht="7.5" customHeight="1">
      <c r="B4" s="156" t="s">
        <v>19</v>
      </c>
      <c r="C4" s="156"/>
      <c r="D4" s="156"/>
      <c r="E4" s="156"/>
      <c r="F4" s="156"/>
      <c r="G4" s="156"/>
      <c r="H4" s="156"/>
      <c r="I4" s="156"/>
    </row>
    <row r="5" spans="2:9" ht="21.75" customHeight="1">
      <c r="B5" s="156"/>
      <c r="C5" s="156"/>
      <c r="D5" s="156"/>
      <c r="E5" s="156"/>
      <c r="F5" s="156"/>
      <c r="G5" s="156"/>
      <c r="H5" s="156"/>
      <c r="I5" s="156"/>
    </row>
    <row r="6" spans="2:9" s="22" customFormat="1" ht="30" customHeight="1">
      <c r="B6" s="214" t="s">
        <v>106</v>
      </c>
      <c r="C6" s="214"/>
      <c r="D6" s="214"/>
      <c r="E6" s="215" t="s">
        <v>20</v>
      </c>
      <c r="F6" s="214" t="s">
        <v>21</v>
      </c>
      <c r="G6" s="214"/>
      <c r="H6" s="215" t="s">
        <v>22</v>
      </c>
      <c r="I6" s="216" t="s">
        <v>195</v>
      </c>
    </row>
    <row r="7" spans="2:10" ht="27" customHeight="1">
      <c r="B7" s="150" t="s">
        <v>23</v>
      </c>
      <c r="C7" s="150"/>
      <c r="D7" s="150"/>
      <c r="E7" s="6" t="s">
        <v>24</v>
      </c>
      <c r="F7" s="150" t="s">
        <v>184</v>
      </c>
      <c r="G7" s="150"/>
      <c r="H7" s="23">
        <v>1</v>
      </c>
      <c r="I7" s="89">
        <v>74.66</v>
      </c>
      <c r="J7" s="10">
        <v>54.39</v>
      </c>
    </row>
    <row r="8" spans="2:10" ht="27" customHeight="1">
      <c r="B8" s="150" t="s">
        <v>23</v>
      </c>
      <c r="C8" s="150"/>
      <c r="D8" s="150"/>
      <c r="E8" s="6" t="s">
        <v>25</v>
      </c>
      <c r="F8" s="150" t="s">
        <v>184</v>
      </c>
      <c r="G8" s="150"/>
      <c r="H8" s="23">
        <v>1</v>
      </c>
      <c r="I8" s="89">
        <v>66.66</v>
      </c>
      <c r="J8" s="10">
        <v>48.56</v>
      </c>
    </row>
    <row r="9" spans="2:10" ht="27" customHeight="1">
      <c r="B9" s="150" t="s">
        <v>23</v>
      </c>
      <c r="C9" s="150"/>
      <c r="D9" s="150"/>
      <c r="E9" s="6" t="s">
        <v>26</v>
      </c>
      <c r="F9" s="150" t="s">
        <v>184</v>
      </c>
      <c r="G9" s="150"/>
      <c r="H9" s="23">
        <v>1</v>
      </c>
      <c r="I9" s="89">
        <v>58.67</v>
      </c>
      <c r="J9" s="10">
        <v>42.74</v>
      </c>
    </row>
    <row r="10" spans="2:10" ht="27" customHeight="1">
      <c r="B10" s="150" t="s">
        <v>23</v>
      </c>
      <c r="C10" s="150"/>
      <c r="D10" s="150"/>
      <c r="E10" s="6" t="s">
        <v>51</v>
      </c>
      <c r="F10" s="150" t="s">
        <v>184</v>
      </c>
      <c r="G10" s="150"/>
      <c r="H10" s="23">
        <v>1</v>
      </c>
      <c r="I10" s="89">
        <v>56.03</v>
      </c>
      <c r="J10" s="10">
        <v>40.79</v>
      </c>
    </row>
  </sheetData>
  <sheetProtection/>
  <mergeCells count="13">
    <mergeCell ref="F6:G6"/>
    <mergeCell ref="B7:D7"/>
    <mergeCell ref="B4:I5"/>
    <mergeCell ref="F10:G10"/>
    <mergeCell ref="F7:G7"/>
    <mergeCell ref="B9:D9"/>
    <mergeCell ref="F9:G9"/>
    <mergeCell ref="B10:D10"/>
    <mergeCell ref="B2:I2"/>
    <mergeCell ref="B3:I3"/>
    <mergeCell ref="B8:D8"/>
    <mergeCell ref="F8:G8"/>
    <mergeCell ref="B6:D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8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11.421875" defaultRowHeight="12.75"/>
  <cols>
    <col min="1" max="1" width="2.7109375" style="1" customWidth="1"/>
    <col min="2" max="2" width="14.7109375" style="1" customWidth="1"/>
    <col min="3" max="3" width="13.28125" style="1" customWidth="1"/>
    <col min="4" max="4" width="15.28125" style="1" customWidth="1"/>
    <col min="5" max="5" width="29.421875" style="1" customWidth="1"/>
    <col min="6" max="6" width="17.421875" style="1" customWidth="1"/>
    <col min="7" max="7" width="2.7109375" style="1" customWidth="1"/>
    <col min="8" max="16384" width="11.421875" style="1" customWidth="1"/>
  </cols>
  <sheetData>
    <row r="1" spans="2:6" s="7" customFormat="1" ht="21" customHeight="1">
      <c r="B1" s="151" t="s">
        <v>166</v>
      </c>
      <c r="C1" s="152"/>
      <c r="D1" s="152"/>
      <c r="E1" s="152"/>
      <c r="F1" s="153"/>
    </row>
    <row r="2" spans="2:6" s="7" customFormat="1" ht="21" customHeight="1">
      <c r="B2" s="130" t="s">
        <v>204</v>
      </c>
      <c r="C2" s="131"/>
      <c r="D2" s="131"/>
      <c r="E2" s="131"/>
      <c r="F2" s="132"/>
    </row>
    <row r="3" spans="2:6" ht="33" customHeight="1">
      <c r="B3" s="163" t="s">
        <v>113</v>
      </c>
      <c r="C3" s="164"/>
      <c r="D3" s="164"/>
      <c r="E3" s="164"/>
      <c r="F3" s="165"/>
    </row>
    <row r="4" spans="2:6" ht="9.75" customHeight="1">
      <c r="B4" s="166"/>
      <c r="C4" s="167"/>
      <c r="D4" s="167"/>
      <c r="E4" s="167"/>
      <c r="F4" s="168"/>
    </row>
    <row r="5" spans="2:6" ht="17.25" customHeight="1">
      <c r="B5" s="154" t="s">
        <v>167</v>
      </c>
      <c r="C5" s="154" t="s">
        <v>168</v>
      </c>
      <c r="D5" s="154" t="s">
        <v>114</v>
      </c>
      <c r="E5" s="156" t="s">
        <v>136</v>
      </c>
      <c r="F5" s="154" t="s">
        <v>112</v>
      </c>
    </row>
    <row r="6" spans="2:6" ht="18.75" customHeight="1">
      <c r="B6" s="155"/>
      <c r="C6" s="155" t="s">
        <v>0</v>
      </c>
      <c r="D6" s="155"/>
      <c r="E6" s="156"/>
      <c r="F6" s="155"/>
    </row>
    <row r="7" spans="2:6" ht="17.25" customHeight="1">
      <c r="B7" s="157">
        <v>1</v>
      </c>
      <c r="C7" s="2">
        <v>27</v>
      </c>
      <c r="D7" s="2" t="s">
        <v>115</v>
      </c>
      <c r="E7" s="2" t="s">
        <v>131</v>
      </c>
      <c r="F7" s="160">
        <v>74.66</v>
      </c>
    </row>
    <row r="8" spans="2:6" ht="17.25" customHeight="1">
      <c r="B8" s="158"/>
      <c r="C8" s="2">
        <v>28</v>
      </c>
      <c r="D8" s="2" t="s">
        <v>116</v>
      </c>
      <c r="E8" s="2" t="s">
        <v>186</v>
      </c>
      <c r="F8" s="161"/>
    </row>
    <row r="9" spans="2:6" ht="17.25" customHeight="1">
      <c r="B9" s="158"/>
      <c r="C9" s="2">
        <v>31</v>
      </c>
      <c r="D9" s="2" t="s">
        <v>62</v>
      </c>
      <c r="E9" s="2" t="s">
        <v>117</v>
      </c>
      <c r="F9" s="161"/>
    </row>
    <row r="10" spans="2:6" ht="17.25" customHeight="1">
      <c r="B10" s="158"/>
      <c r="C10" s="2">
        <v>33</v>
      </c>
      <c r="D10" s="2" t="s">
        <v>118</v>
      </c>
      <c r="E10" s="2" t="s">
        <v>197</v>
      </c>
      <c r="F10" s="161"/>
    </row>
    <row r="11" spans="2:6" ht="17.25" customHeight="1">
      <c r="B11" s="158"/>
      <c r="C11" s="2">
        <v>35</v>
      </c>
      <c r="D11" s="2" t="s">
        <v>62</v>
      </c>
      <c r="E11" s="2" t="s">
        <v>132</v>
      </c>
      <c r="F11" s="161"/>
    </row>
    <row r="12" spans="2:6" ht="17.25" customHeight="1">
      <c r="B12" s="158"/>
      <c r="C12" s="2">
        <v>37</v>
      </c>
      <c r="D12" s="2" t="s">
        <v>119</v>
      </c>
      <c r="E12" s="2" t="s">
        <v>133</v>
      </c>
      <c r="F12" s="161"/>
    </row>
    <row r="13" spans="2:6" ht="17.25" customHeight="1">
      <c r="B13" s="158"/>
      <c r="C13" s="2">
        <v>38</v>
      </c>
      <c r="D13" s="2" t="s">
        <v>62</v>
      </c>
      <c r="E13" s="2" t="s">
        <v>120</v>
      </c>
      <c r="F13" s="161"/>
    </row>
    <row r="14" spans="2:6" ht="17.25" customHeight="1">
      <c r="B14" s="158"/>
      <c r="C14" s="2">
        <v>46</v>
      </c>
      <c r="D14" s="2" t="s">
        <v>118</v>
      </c>
      <c r="E14" s="2" t="s">
        <v>134</v>
      </c>
      <c r="F14" s="161"/>
    </row>
    <row r="15" spans="2:6" ht="17.25" customHeight="1">
      <c r="B15" s="158"/>
      <c r="C15" s="2">
        <v>47</v>
      </c>
      <c r="D15" s="2" t="s">
        <v>116</v>
      </c>
      <c r="E15" s="2" t="s">
        <v>194</v>
      </c>
      <c r="F15" s="161"/>
    </row>
    <row r="16" spans="2:6" ht="17.25" customHeight="1">
      <c r="B16" s="158"/>
      <c r="C16" s="2">
        <v>48</v>
      </c>
      <c r="D16" s="2" t="s">
        <v>116</v>
      </c>
      <c r="E16" s="2" t="s">
        <v>121</v>
      </c>
      <c r="F16" s="161"/>
    </row>
    <row r="17" spans="2:6" ht="17.25" customHeight="1">
      <c r="B17" s="158"/>
      <c r="C17" s="2">
        <v>49</v>
      </c>
      <c r="D17" s="2" t="s">
        <v>118</v>
      </c>
      <c r="E17" s="2" t="s">
        <v>122</v>
      </c>
      <c r="F17" s="161"/>
    </row>
    <row r="18" spans="2:6" ht="17.25" customHeight="1">
      <c r="B18" s="158"/>
      <c r="C18" s="2">
        <v>51</v>
      </c>
      <c r="D18" s="2" t="s">
        <v>118</v>
      </c>
      <c r="E18" s="2" t="s">
        <v>123</v>
      </c>
      <c r="F18" s="161"/>
    </row>
    <row r="19" spans="2:6" ht="17.25" customHeight="1">
      <c r="B19" s="158"/>
      <c r="C19" s="2">
        <v>52</v>
      </c>
      <c r="D19" s="2" t="s">
        <v>115</v>
      </c>
      <c r="E19" s="2" t="s">
        <v>124</v>
      </c>
      <c r="F19" s="161"/>
    </row>
    <row r="20" spans="2:6" ht="17.25" customHeight="1">
      <c r="B20" s="158"/>
      <c r="C20" s="2">
        <v>56</v>
      </c>
      <c r="D20" s="2" t="s">
        <v>118</v>
      </c>
      <c r="E20" s="2" t="s">
        <v>125</v>
      </c>
      <c r="F20" s="161"/>
    </row>
    <row r="21" spans="2:6" ht="17.25" customHeight="1">
      <c r="B21" s="158"/>
      <c r="C21" s="2">
        <v>82</v>
      </c>
      <c r="D21" s="2" t="s">
        <v>126</v>
      </c>
      <c r="E21" s="2" t="s">
        <v>127</v>
      </c>
      <c r="F21" s="161"/>
    </row>
    <row r="22" spans="2:6" ht="17.25" customHeight="1">
      <c r="B22" s="158"/>
      <c r="C22" s="2">
        <v>65</v>
      </c>
      <c r="D22" s="2" t="s">
        <v>115</v>
      </c>
      <c r="E22" s="2" t="s">
        <v>196</v>
      </c>
      <c r="F22" s="161"/>
    </row>
    <row r="23" spans="2:6" ht="17.25" customHeight="1">
      <c r="B23" s="158"/>
      <c r="C23" s="2">
        <v>55</v>
      </c>
      <c r="D23" s="2" t="s">
        <v>118</v>
      </c>
      <c r="E23" s="2" t="s">
        <v>128</v>
      </c>
      <c r="F23" s="161"/>
    </row>
    <row r="24" spans="2:6" ht="17.25" customHeight="1">
      <c r="B24" s="158"/>
      <c r="C24" s="2">
        <v>63</v>
      </c>
      <c r="D24" s="2" t="s">
        <v>116</v>
      </c>
      <c r="E24" s="2" t="s">
        <v>129</v>
      </c>
      <c r="F24" s="161"/>
    </row>
    <row r="25" spans="2:6" ht="17.25" customHeight="1">
      <c r="B25" s="158"/>
      <c r="C25" s="2">
        <v>64</v>
      </c>
      <c r="D25" s="2" t="s">
        <v>62</v>
      </c>
      <c r="E25" s="2" t="s">
        <v>130</v>
      </c>
      <c r="F25" s="161"/>
    </row>
    <row r="26" spans="2:6" ht="17.25" customHeight="1">
      <c r="B26" s="159"/>
      <c r="C26" s="2">
        <v>58</v>
      </c>
      <c r="D26" s="2" t="s">
        <v>56</v>
      </c>
      <c r="E26" s="2" t="s">
        <v>135</v>
      </c>
      <c r="F26" s="162"/>
    </row>
    <row r="27" spans="3:5" ht="13.5">
      <c r="C27" s="29"/>
      <c r="D27" s="29"/>
      <c r="E27" s="29"/>
    </row>
    <row r="28" spans="3:5" ht="13.5">
      <c r="C28" s="29"/>
      <c r="D28" s="29"/>
      <c r="E28" s="29"/>
    </row>
  </sheetData>
  <sheetProtection/>
  <mergeCells count="11">
    <mergeCell ref="B4:F4"/>
    <mergeCell ref="B1:F1"/>
    <mergeCell ref="B2:F2"/>
    <mergeCell ref="D5:D6"/>
    <mergeCell ref="E5:E6"/>
    <mergeCell ref="F5:F6"/>
    <mergeCell ref="B7:B26"/>
    <mergeCell ref="F7:F26"/>
    <mergeCell ref="B3:F3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view="pageBreakPreview" zoomScaleSheetLayoutView="100" workbookViewId="0" topLeftCell="A10">
      <selection activeCell="B2" sqref="B2:I2"/>
    </sheetView>
  </sheetViews>
  <sheetFormatPr defaultColWidth="11.421875" defaultRowHeight="12.75"/>
  <cols>
    <col min="1" max="1" width="2.7109375" style="9" customWidth="1"/>
    <col min="2" max="2" width="11.421875" style="9" customWidth="1"/>
    <col min="3" max="3" width="13.00390625" style="9" customWidth="1"/>
    <col min="4" max="4" width="4.57421875" style="9" customWidth="1"/>
    <col min="5" max="8" width="11.421875" style="9" customWidth="1"/>
    <col min="9" max="9" width="12.140625" style="9" customWidth="1"/>
    <col min="10" max="10" width="2.7109375" style="9" customWidth="1"/>
    <col min="11" max="16384" width="11.421875" style="9" customWidth="1"/>
  </cols>
  <sheetData>
    <row r="1" spans="2:9" ht="24.75" customHeight="1">
      <c r="B1" s="112" t="s">
        <v>166</v>
      </c>
      <c r="C1" s="112"/>
      <c r="D1" s="112"/>
      <c r="E1" s="112"/>
      <c r="F1" s="112"/>
      <c r="G1" s="112"/>
      <c r="H1" s="112"/>
      <c r="I1" s="112"/>
    </row>
    <row r="2" spans="2:9" ht="19.5" customHeight="1">
      <c r="B2" s="185" t="s">
        <v>203</v>
      </c>
      <c r="C2" s="185"/>
      <c r="D2" s="185"/>
      <c r="E2" s="185"/>
      <c r="F2" s="185"/>
      <c r="G2" s="185"/>
      <c r="H2" s="185"/>
      <c r="I2" s="185"/>
    </row>
    <row r="3" spans="2:9" ht="9.75" customHeight="1">
      <c r="B3" s="187"/>
      <c r="C3" s="189"/>
      <c r="D3" s="189"/>
      <c r="E3" s="189"/>
      <c r="F3" s="189"/>
      <c r="G3" s="189"/>
      <c r="H3" s="189"/>
      <c r="I3" s="188"/>
    </row>
    <row r="4" spans="2:9" ht="41.25" customHeight="1">
      <c r="B4" s="175" t="s">
        <v>107</v>
      </c>
      <c r="C4" s="176"/>
      <c r="D4" s="176"/>
      <c r="E4" s="176"/>
      <c r="F4" s="176"/>
      <c r="G4" s="176"/>
      <c r="H4" s="176"/>
      <c r="I4" s="177"/>
    </row>
    <row r="5" spans="2:9" ht="9.75" customHeight="1">
      <c r="B5" s="159"/>
      <c r="C5" s="178"/>
      <c r="D5" s="178"/>
      <c r="E5" s="178"/>
      <c r="F5" s="178"/>
      <c r="G5" s="178"/>
      <c r="H5" s="178"/>
      <c r="I5" s="162"/>
    </row>
    <row r="6" spans="2:9" s="24" customFormat="1" ht="19.5" customHeight="1">
      <c r="B6" s="179" t="s">
        <v>108</v>
      </c>
      <c r="C6" s="180"/>
      <c r="D6" s="180"/>
      <c r="E6" s="180"/>
      <c r="F6" s="180"/>
      <c r="G6" s="180"/>
      <c r="H6" s="180"/>
      <c r="I6" s="181"/>
    </row>
    <row r="7" spans="2:9" s="24" customFormat="1" ht="27" customHeight="1">
      <c r="B7" s="182" t="s">
        <v>16</v>
      </c>
      <c r="C7" s="183"/>
      <c r="D7" s="183"/>
      <c r="E7" s="183"/>
      <c r="F7" s="183"/>
      <c r="G7" s="183"/>
      <c r="H7" s="183"/>
      <c r="I7" s="184"/>
    </row>
    <row r="8" spans="2:9" ht="9" customHeight="1">
      <c r="B8" s="158"/>
      <c r="C8" s="172"/>
      <c r="D8" s="172"/>
      <c r="E8" s="172"/>
      <c r="F8" s="172"/>
      <c r="G8" s="172"/>
      <c r="H8" s="172"/>
      <c r="I8" s="161"/>
    </row>
    <row r="9" spans="2:9" ht="16.5" customHeight="1">
      <c r="B9" s="156" t="s">
        <v>17</v>
      </c>
      <c r="C9" s="156"/>
      <c r="D9" s="156"/>
      <c r="E9" s="156" t="s">
        <v>18</v>
      </c>
      <c r="F9" s="156"/>
      <c r="G9" s="156"/>
      <c r="H9" s="156" t="s">
        <v>15</v>
      </c>
      <c r="I9" s="156"/>
    </row>
    <row r="10" spans="2:9" ht="16.5" customHeight="1">
      <c r="B10" s="169">
        <v>0.01</v>
      </c>
      <c r="C10" s="150"/>
      <c r="D10" s="150"/>
      <c r="E10" s="169">
        <v>1000</v>
      </c>
      <c r="F10" s="150"/>
      <c r="G10" s="150"/>
      <c r="H10" s="173">
        <v>1</v>
      </c>
      <c r="I10" s="173"/>
    </row>
    <row r="11" spans="2:9" ht="16.5" customHeight="1">
      <c r="B11" s="174">
        <v>1000.01</v>
      </c>
      <c r="C11" s="174"/>
      <c r="D11" s="174"/>
      <c r="E11" s="169">
        <v>2000</v>
      </c>
      <c r="F11" s="150"/>
      <c r="G11" s="150"/>
      <c r="H11" s="173">
        <v>0.95</v>
      </c>
      <c r="I11" s="173"/>
    </row>
    <row r="12" spans="2:9" ht="16.5" customHeight="1">
      <c r="B12" s="174">
        <v>2000.01</v>
      </c>
      <c r="C12" s="174"/>
      <c r="D12" s="174"/>
      <c r="E12" s="169">
        <v>3000</v>
      </c>
      <c r="F12" s="150"/>
      <c r="G12" s="150"/>
      <c r="H12" s="186">
        <v>0.9</v>
      </c>
      <c r="I12" s="186"/>
    </row>
    <row r="13" spans="2:9" ht="16.5" customHeight="1">
      <c r="B13" s="174">
        <v>3000.01</v>
      </c>
      <c r="C13" s="174"/>
      <c r="D13" s="174"/>
      <c r="E13" s="174">
        <v>4000</v>
      </c>
      <c r="F13" s="174"/>
      <c r="G13" s="174"/>
      <c r="H13" s="173">
        <v>0.85</v>
      </c>
      <c r="I13" s="173"/>
    </row>
    <row r="14" spans="2:9" ht="16.5" customHeight="1">
      <c r="B14" s="174">
        <v>4000.01</v>
      </c>
      <c r="C14" s="174"/>
      <c r="D14" s="174"/>
      <c r="E14" s="174">
        <v>5000</v>
      </c>
      <c r="F14" s="174"/>
      <c r="G14" s="174"/>
      <c r="H14" s="186">
        <v>0.8</v>
      </c>
      <c r="I14" s="186"/>
    </row>
    <row r="15" spans="2:9" ht="16.5" customHeight="1">
      <c r="B15" s="174">
        <v>5000.01</v>
      </c>
      <c r="C15" s="174"/>
      <c r="D15" s="174"/>
      <c r="E15" s="174" t="s">
        <v>137</v>
      </c>
      <c r="F15" s="174"/>
      <c r="G15" s="174"/>
      <c r="H15" s="174">
        <v>0.6</v>
      </c>
      <c r="I15" s="174"/>
    </row>
    <row r="16" spans="2:9" ht="16.5" customHeight="1">
      <c r="B16" s="158"/>
      <c r="C16" s="172"/>
      <c r="D16" s="172"/>
      <c r="E16" s="172"/>
      <c r="F16" s="172"/>
      <c r="G16" s="172"/>
      <c r="H16" s="172"/>
      <c r="I16" s="161"/>
    </row>
    <row r="17" spans="2:9" s="24" customFormat="1" ht="52.5" customHeight="1">
      <c r="B17" s="175" t="s">
        <v>198</v>
      </c>
      <c r="C17" s="176"/>
      <c r="D17" s="176"/>
      <c r="E17" s="176"/>
      <c r="F17" s="176"/>
      <c r="G17" s="176"/>
      <c r="H17" s="176"/>
      <c r="I17" s="177"/>
    </row>
    <row r="18" spans="2:9" ht="9.75" customHeight="1">
      <c r="B18" s="158"/>
      <c r="C18" s="172"/>
      <c r="D18" s="172"/>
      <c r="E18" s="172"/>
      <c r="F18" s="172"/>
      <c r="G18" s="172"/>
      <c r="H18" s="172"/>
      <c r="I18" s="161"/>
    </row>
    <row r="19" spans="2:9" ht="16.5" customHeight="1">
      <c r="B19" s="156" t="s">
        <v>17</v>
      </c>
      <c r="C19" s="156"/>
      <c r="D19" s="156"/>
      <c r="E19" s="156" t="s">
        <v>18</v>
      </c>
      <c r="F19" s="156"/>
      <c r="G19" s="156"/>
      <c r="H19" s="156" t="s">
        <v>15</v>
      </c>
      <c r="I19" s="156"/>
    </row>
    <row r="20" spans="2:9" ht="16.5" customHeight="1">
      <c r="B20" s="169">
        <v>0.01</v>
      </c>
      <c r="C20" s="150"/>
      <c r="D20" s="150"/>
      <c r="E20" s="169">
        <v>1000</v>
      </c>
      <c r="F20" s="150"/>
      <c r="G20" s="150"/>
      <c r="H20" s="173">
        <v>1</v>
      </c>
      <c r="I20" s="173"/>
    </row>
    <row r="21" spans="2:9" ht="16.5" customHeight="1">
      <c r="B21" s="174">
        <v>1000.01</v>
      </c>
      <c r="C21" s="174"/>
      <c r="D21" s="174"/>
      <c r="E21" s="169">
        <v>2000</v>
      </c>
      <c r="F21" s="150"/>
      <c r="G21" s="150"/>
      <c r="H21" s="173">
        <v>0.95</v>
      </c>
      <c r="I21" s="173"/>
    </row>
    <row r="22" spans="2:9" ht="16.5" customHeight="1">
      <c r="B22" s="174">
        <v>2000.01</v>
      </c>
      <c r="C22" s="174"/>
      <c r="D22" s="174"/>
      <c r="E22" s="169">
        <v>3000</v>
      </c>
      <c r="F22" s="150"/>
      <c r="G22" s="150"/>
      <c r="H22" s="186">
        <v>0.9</v>
      </c>
      <c r="I22" s="186"/>
    </row>
    <row r="23" spans="2:9" ht="16.5" customHeight="1">
      <c r="B23" s="174">
        <v>3000.01</v>
      </c>
      <c r="C23" s="174"/>
      <c r="D23" s="174"/>
      <c r="E23" s="174">
        <v>4000</v>
      </c>
      <c r="F23" s="174"/>
      <c r="G23" s="174"/>
      <c r="H23" s="173">
        <v>0.85</v>
      </c>
      <c r="I23" s="173"/>
    </row>
    <row r="24" spans="2:9" ht="16.5" customHeight="1">
      <c r="B24" s="174">
        <v>4000.01</v>
      </c>
      <c r="C24" s="174"/>
      <c r="D24" s="174"/>
      <c r="E24" s="174">
        <v>5000</v>
      </c>
      <c r="F24" s="174"/>
      <c r="G24" s="174"/>
      <c r="H24" s="186">
        <v>0.8</v>
      </c>
      <c r="I24" s="186"/>
    </row>
    <row r="25" spans="2:9" ht="16.5" customHeight="1">
      <c r="B25" s="174">
        <v>5000.01</v>
      </c>
      <c r="C25" s="174"/>
      <c r="D25" s="174"/>
      <c r="E25" s="174" t="s">
        <v>137</v>
      </c>
      <c r="F25" s="174"/>
      <c r="G25" s="174"/>
      <c r="H25" s="174">
        <v>0.6</v>
      </c>
      <c r="I25" s="174"/>
    </row>
    <row r="26" spans="2:9" ht="9.75" customHeight="1">
      <c r="B26" s="158"/>
      <c r="C26" s="172"/>
      <c r="D26" s="172"/>
      <c r="E26" s="172"/>
      <c r="F26" s="172"/>
      <c r="G26" s="172"/>
      <c r="H26" s="172"/>
      <c r="I26" s="161"/>
    </row>
    <row r="27" spans="2:9" s="24" customFormat="1" ht="16.5" customHeight="1">
      <c r="B27" s="151" t="s">
        <v>108</v>
      </c>
      <c r="C27" s="152"/>
      <c r="D27" s="152"/>
      <c r="E27" s="152"/>
      <c r="F27" s="152"/>
      <c r="G27" s="152"/>
      <c r="H27" s="152"/>
      <c r="I27" s="153"/>
    </row>
    <row r="28" spans="2:9" s="24" customFormat="1" ht="16.5" customHeight="1">
      <c r="B28" s="130" t="s">
        <v>109</v>
      </c>
      <c r="C28" s="131"/>
      <c r="D28" s="131"/>
      <c r="E28" s="131"/>
      <c r="F28" s="131"/>
      <c r="G28" s="131"/>
      <c r="H28" s="131"/>
      <c r="I28" s="132"/>
    </row>
    <row r="29" spans="2:9" ht="9.75" customHeight="1">
      <c r="B29" s="158"/>
      <c r="C29" s="172"/>
      <c r="D29" s="172"/>
      <c r="E29" s="172"/>
      <c r="F29" s="172"/>
      <c r="G29" s="172"/>
      <c r="H29" s="172"/>
      <c r="I29" s="161"/>
    </row>
    <row r="30" spans="2:9" ht="16.5" customHeight="1">
      <c r="B30" s="156" t="s">
        <v>17</v>
      </c>
      <c r="C30" s="156"/>
      <c r="D30" s="156"/>
      <c r="E30" s="156" t="s">
        <v>18</v>
      </c>
      <c r="F30" s="156"/>
      <c r="G30" s="156"/>
      <c r="H30" s="156" t="s">
        <v>15</v>
      </c>
      <c r="I30" s="156"/>
    </row>
    <row r="31" spans="2:9" ht="16.5" customHeight="1">
      <c r="B31" s="169">
        <v>0.01</v>
      </c>
      <c r="C31" s="150"/>
      <c r="D31" s="150"/>
      <c r="E31" s="169">
        <v>1000</v>
      </c>
      <c r="F31" s="150"/>
      <c r="G31" s="150"/>
      <c r="H31" s="170">
        <v>1</v>
      </c>
      <c r="I31" s="171"/>
    </row>
    <row r="32" spans="2:9" ht="16.5" customHeight="1">
      <c r="B32" s="169">
        <v>1000.01</v>
      </c>
      <c r="C32" s="150"/>
      <c r="D32" s="150"/>
      <c r="E32" s="169">
        <v>2000</v>
      </c>
      <c r="F32" s="150"/>
      <c r="G32" s="150"/>
      <c r="H32" s="187">
        <v>0.95</v>
      </c>
      <c r="I32" s="188"/>
    </row>
    <row r="33" spans="2:9" ht="16.5" customHeight="1">
      <c r="B33" s="174">
        <v>2000.01</v>
      </c>
      <c r="C33" s="174"/>
      <c r="D33" s="174"/>
      <c r="E33" s="169">
        <v>5000</v>
      </c>
      <c r="F33" s="150"/>
      <c r="G33" s="150"/>
      <c r="H33" s="173">
        <v>0.9</v>
      </c>
      <c r="I33" s="173"/>
    </row>
    <row r="34" spans="2:9" ht="16.5" customHeight="1">
      <c r="B34" s="174">
        <v>5000.01</v>
      </c>
      <c r="C34" s="174"/>
      <c r="D34" s="174"/>
      <c r="E34" s="169">
        <v>10000</v>
      </c>
      <c r="F34" s="150"/>
      <c r="G34" s="150"/>
      <c r="H34" s="173">
        <v>0.85</v>
      </c>
      <c r="I34" s="173"/>
    </row>
    <row r="35" spans="2:9" ht="16.5" customHeight="1">
      <c r="B35" s="174">
        <v>10000.01</v>
      </c>
      <c r="C35" s="174"/>
      <c r="D35" s="174"/>
      <c r="E35" s="174" t="s">
        <v>137</v>
      </c>
      <c r="F35" s="174"/>
      <c r="G35" s="174"/>
      <c r="H35" s="123">
        <v>0.65</v>
      </c>
      <c r="I35" s="123"/>
    </row>
    <row r="36" ht="8.25" customHeight="1"/>
    <row r="40" ht="13.5">
      <c r="B40" s="24"/>
    </row>
  </sheetData>
  <sheetProtection/>
  <mergeCells count="75">
    <mergeCell ref="B3:I3"/>
    <mergeCell ref="B23:D23"/>
    <mergeCell ref="B24:D24"/>
    <mergeCell ref="E23:G23"/>
    <mergeCell ref="E24:G24"/>
    <mergeCell ref="H23:I23"/>
    <mergeCell ref="H24:I24"/>
    <mergeCell ref="H11:I11"/>
    <mergeCell ref="B12:D12"/>
    <mergeCell ref="E15:G15"/>
    <mergeCell ref="E34:G34"/>
    <mergeCell ref="H34:I34"/>
    <mergeCell ref="B34:D34"/>
    <mergeCell ref="B27:I27"/>
    <mergeCell ref="B32:D32"/>
    <mergeCell ref="E32:G32"/>
    <mergeCell ref="H32:I32"/>
    <mergeCell ref="H33:I33"/>
    <mergeCell ref="E30:G30"/>
    <mergeCell ref="H30:I30"/>
    <mergeCell ref="B35:D35"/>
    <mergeCell ref="E35:G35"/>
    <mergeCell ref="H35:I35"/>
    <mergeCell ref="B33:D33"/>
    <mergeCell ref="E33:G33"/>
    <mergeCell ref="B22:D22"/>
    <mergeCell ref="E22:G22"/>
    <mergeCell ref="H22:I22"/>
    <mergeCell ref="B28:I28"/>
    <mergeCell ref="B30:D30"/>
    <mergeCell ref="E25:G25"/>
    <mergeCell ref="H25:I25"/>
    <mergeCell ref="B19:D19"/>
    <mergeCell ref="E19:G19"/>
    <mergeCell ref="H19:I19"/>
    <mergeCell ref="B21:D21"/>
    <mergeCell ref="E21:G21"/>
    <mergeCell ref="H21:I21"/>
    <mergeCell ref="B20:D20"/>
    <mergeCell ref="H9:I9"/>
    <mergeCell ref="E10:G10"/>
    <mergeCell ref="H10:I10"/>
    <mergeCell ref="H13:I13"/>
    <mergeCell ref="E13:G13"/>
    <mergeCell ref="B13:D13"/>
    <mergeCell ref="B1:I1"/>
    <mergeCell ref="B2:I2"/>
    <mergeCell ref="B4:I4"/>
    <mergeCell ref="B14:D14"/>
    <mergeCell ref="E14:G14"/>
    <mergeCell ref="E12:G12"/>
    <mergeCell ref="H12:I12"/>
    <mergeCell ref="B10:D10"/>
    <mergeCell ref="H14:I14"/>
    <mergeCell ref="B11:D11"/>
    <mergeCell ref="B15:D15"/>
    <mergeCell ref="B17:I17"/>
    <mergeCell ref="E11:G11"/>
    <mergeCell ref="B5:I5"/>
    <mergeCell ref="H15:I15"/>
    <mergeCell ref="B6:I6"/>
    <mergeCell ref="B7:I7"/>
    <mergeCell ref="B8:I8"/>
    <mergeCell ref="B9:D9"/>
    <mergeCell ref="E9:G9"/>
    <mergeCell ref="B31:D31"/>
    <mergeCell ref="E31:G31"/>
    <mergeCell ref="H31:I31"/>
    <mergeCell ref="B16:I16"/>
    <mergeCell ref="B18:I18"/>
    <mergeCell ref="B26:I26"/>
    <mergeCell ref="B29:I29"/>
    <mergeCell ref="E20:G20"/>
    <mergeCell ref="H20:I20"/>
    <mergeCell ref="B25:D25"/>
  </mergeCells>
  <printOptions/>
  <pageMargins left="0.7480314960629921" right="0.7480314960629921" top="0.8267716535433072" bottom="0.7086614173228347" header="0" footer="0"/>
  <pageSetup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workbookViewId="0" topLeftCell="A1">
      <selection activeCell="A2" sqref="A2:I2"/>
    </sheetView>
  </sheetViews>
  <sheetFormatPr defaultColWidth="11.421875" defaultRowHeight="12.75"/>
  <cols>
    <col min="1" max="4" width="5.421875" style="11" customWidth="1"/>
    <col min="5" max="5" width="22.421875" style="11" customWidth="1"/>
    <col min="6" max="6" width="17.421875" style="11" customWidth="1"/>
    <col min="7" max="7" width="10.00390625" style="11" customWidth="1"/>
    <col min="8" max="8" width="8.8515625" style="11" customWidth="1"/>
    <col min="9" max="9" width="14.140625" style="88" customWidth="1"/>
    <col min="10" max="16384" width="11.421875" style="11" customWidth="1"/>
  </cols>
  <sheetData>
    <row r="1" spans="1:9" ht="19.5" customHeight="1">
      <c r="A1" s="198" t="s">
        <v>187</v>
      </c>
      <c r="B1" s="198"/>
      <c r="C1" s="198"/>
      <c r="D1" s="198"/>
      <c r="E1" s="198"/>
      <c r="F1" s="198"/>
      <c r="G1" s="198"/>
      <c r="H1" s="198"/>
      <c r="I1" s="198"/>
    </row>
    <row r="2" spans="1:9" ht="19.5" customHeight="1">
      <c r="A2" s="199" t="s">
        <v>203</v>
      </c>
      <c r="B2" s="199"/>
      <c r="C2" s="199"/>
      <c r="D2" s="199"/>
      <c r="E2" s="199"/>
      <c r="F2" s="199"/>
      <c r="G2" s="199"/>
      <c r="H2" s="199"/>
      <c r="I2" s="199"/>
    </row>
    <row r="3" spans="1:9" ht="9" customHeight="1">
      <c r="A3" s="200"/>
      <c r="B3" s="200"/>
      <c r="C3" s="200"/>
      <c r="D3" s="200"/>
      <c r="E3" s="200"/>
      <c r="F3" s="200"/>
      <c r="G3" s="200"/>
      <c r="H3" s="200"/>
      <c r="I3" s="200"/>
    </row>
    <row r="4" spans="1:9" ht="18" customHeight="1">
      <c r="A4" s="114" t="s">
        <v>102</v>
      </c>
      <c r="B4" s="114" t="s">
        <v>64</v>
      </c>
      <c r="C4" s="114" t="s">
        <v>65</v>
      </c>
      <c r="D4" s="114" t="s">
        <v>2</v>
      </c>
      <c r="E4" s="196"/>
      <c r="F4" s="196"/>
      <c r="G4" s="196"/>
      <c r="H4" s="196"/>
      <c r="I4" s="197"/>
    </row>
    <row r="5" spans="1:9" ht="18" customHeight="1">
      <c r="A5" s="114"/>
      <c r="B5" s="114"/>
      <c r="C5" s="114"/>
      <c r="D5" s="114"/>
      <c r="E5" s="118" t="s">
        <v>103</v>
      </c>
      <c r="F5" s="190"/>
      <c r="G5" s="190"/>
      <c r="H5" s="190"/>
      <c r="I5" s="190"/>
    </row>
    <row r="6" spans="1:9" ht="18" customHeight="1">
      <c r="A6" s="114"/>
      <c r="B6" s="114"/>
      <c r="C6" s="114"/>
      <c r="D6" s="114"/>
      <c r="E6" s="118" t="s">
        <v>138</v>
      </c>
      <c r="F6" s="190"/>
      <c r="G6" s="190"/>
      <c r="H6" s="190"/>
      <c r="I6" s="190"/>
    </row>
    <row r="7" spans="1:9" ht="18" customHeight="1">
      <c r="A7" s="114"/>
      <c r="B7" s="114"/>
      <c r="C7" s="114"/>
      <c r="D7" s="114"/>
      <c r="E7" s="118"/>
      <c r="F7" s="190"/>
      <c r="G7" s="190"/>
      <c r="H7" s="190"/>
      <c r="I7" s="190"/>
    </row>
    <row r="8" spans="1:9" ht="18" customHeight="1">
      <c r="A8" s="114"/>
      <c r="B8" s="114"/>
      <c r="C8" s="114" t="s">
        <v>3</v>
      </c>
      <c r="D8" s="114" t="s">
        <v>4</v>
      </c>
      <c r="E8" s="194"/>
      <c r="F8" s="194"/>
      <c r="G8" s="194"/>
      <c r="H8" s="194"/>
      <c r="I8" s="195"/>
    </row>
    <row r="9" spans="1:9" s="26" customFormat="1" ht="39" customHeight="1">
      <c r="A9" s="192" t="s">
        <v>5</v>
      </c>
      <c r="B9" s="193"/>
      <c r="C9" s="193"/>
      <c r="D9" s="193"/>
      <c r="E9" s="56" t="s">
        <v>102</v>
      </c>
      <c r="F9" s="56" t="s">
        <v>66</v>
      </c>
      <c r="G9" s="56" t="s">
        <v>65</v>
      </c>
      <c r="H9" s="57" t="s">
        <v>67</v>
      </c>
      <c r="I9" s="68" t="s">
        <v>139</v>
      </c>
    </row>
    <row r="10" spans="1:10" ht="17.25" customHeight="1">
      <c r="A10" s="54">
        <v>1</v>
      </c>
      <c r="B10" s="54">
        <v>0</v>
      </c>
      <c r="C10" s="54">
        <v>1</v>
      </c>
      <c r="D10" s="54">
        <v>1</v>
      </c>
      <c r="E10" s="35" t="s">
        <v>68</v>
      </c>
      <c r="F10" s="35" t="s">
        <v>69</v>
      </c>
      <c r="G10" s="54">
        <v>1</v>
      </c>
      <c r="H10" s="55">
        <v>0.95</v>
      </c>
      <c r="I10" s="86">
        <v>132216.92</v>
      </c>
      <c r="J10" s="27">
        <v>114429.93</v>
      </c>
    </row>
    <row r="11" spans="1:10" ht="17.25" customHeight="1">
      <c r="A11" s="14">
        <v>1</v>
      </c>
      <c r="B11" s="14">
        <v>0</v>
      </c>
      <c r="C11" s="14">
        <v>2</v>
      </c>
      <c r="D11" s="14">
        <v>1</v>
      </c>
      <c r="E11" s="5" t="s">
        <v>68</v>
      </c>
      <c r="F11" s="5" t="s">
        <v>69</v>
      </c>
      <c r="G11" s="16">
        <v>2</v>
      </c>
      <c r="H11" s="25">
        <v>0.95</v>
      </c>
      <c r="I11" s="87">
        <v>99245.82</v>
      </c>
      <c r="J11" s="27">
        <v>85894.39</v>
      </c>
    </row>
    <row r="12" spans="1:10" ht="17.25" customHeight="1">
      <c r="A12" s="14">
        <v>1</v>
      </c>
      <c r="B12" s="14">
        <v>0</v>
      </c>
      <c r="C12" s="14">
        <v>3</v>
      </c>
      <c r="D12" s="14">
        <v>1</v>
      </c>
      <c r="E12" s="5" t="s">
        <v>68</v>
      </c>
      <c r="F12" s="5" t="s">
        <v>69</v>
      </c>
      <c r="G12" s="16">
        <v>3</v>
      </c>
      <c r="H12" s="25">
        <v>0.95</v>
      </c>
      <c r="I12" s="87">
        <v>49960.24</v>
      </c>
      <c r="J12" s="27">
        <v>43239.15</v>
      </c>
    </row>
    <row r="13" spans="1:10" ht="17.25" customHeight="1">
      <c r="A13" s="14">
        <v>1</v>
      </c>
      <c r="B13" s="14">
        <v>0</v>
      </c>
      <c r="C13" s="14">
        <v>4</v>
      </c>
      <c r="D13" s="14">
        <v>1</v>
      </c>
      <c r="E13" s="5" t="s">
        <v>68</v>
      </c>
      <c r="F13" s="5" t="s">
        <v>69</v>
      </c>
      <c r="G13" s="16">
        <v>4</v>
      </c>
      <c r="H13" s="25">
        <v>0.95</v>
      </c>
      <c r="I13" s="87">
        <v>22908.12</v>
      </c>
      <c r="J13" s="27">
        <v>19826.32</v>
      </c>
    </row>
    <row r="14" spans="1:10" ht="17.2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27"/>
    </row>
    <row r="15" spans="1:10" ht="17.25" customHeight="1">
      <c r="A15" s="14">
        <v>2</v>
      </c>
      <c r="B15" s="14">
        <v>0</v>
      </c>
      <c r="C15" s="14">
        <v>1</v>
      </c>
      <c r="D15" s="14">
        <v>1</v>
      </c>
      <c r="E15" s="5" t="s">
        <v>70</v>
      </c>
      <c r="F15" s="5" t="s">
        <v>69</v>
      </c>
      <c r="G15" s="14">
        <v>1</v>
      </c>
      <c r="H15" s="25">
        <v>0.95</v>
      </c>
      <c r="I15" s="87">
        <v>95547.81</v>
      </c>
      <c r="J15" s="27">
        <v>80097.46</v>
      </c>
    </row>
    <row r="16" spans="1:10" ht="17.25" customHeight="1">
      <c r="A16" s="14">
        <v>2</v>
      </c>
      <c r="B16" s="14">
        <v>0</v>
      </c>
      <c r="C16" s="14">
        <v>2</v>
      </c>
      <c r="D16" s="14">
        <v>1</v>
      </c>
      <c r="E16" s="5" t="s">
        <v>70</v>
      </c>
      <c r="F16" s="5" t="s">
        <v>69</v>
      </c>
      <c r="G16" s="16">
        <v>2</v>
      </c>
      <c r="H16" s="25">
        <v>0.95</v>
      </c>
      <c r="I16" s="87">
        <v>69472.76</v>
      </c>
      <c r="J16" s="27">
        <v>60126.67</v>
      </c>
    </row>
    <row r="17" spans="1:10" ht="17.25" customHeight="1">
      <c r="A17" s="14">
        <v>2</v>
      </c>
      <c r="B17" s="14">
        <v>0</v>
      </c>
      <c r="C17" s="14">
        <v>3</v>
      </c>
      <c r="D17" s="14">
        <v>1</v>
      </c>
      <c r="E17" s="5" t="s">
        <v>70</v>
      </c>
      <c r="F17" s="5" t="s">
        <v>69</v>
      </c>
      <c r="G17" s="16">
        <v>3</v>
      </c>
      <c r="H17" s="25">
        <v>0.95</v>
      </c>
      <c r="I17" s="87">
        <v>34976.67</v>
      </c>
      <c r="J17" s="27">
        <v>30271.31</v>
      </c>
    </row>
    <row r="18" spans="1:10" ht="17.25" customHeight="1">
      <c r="A18" s="14">
        <v>2</v>
      </c>
      <c r="B18" s="14">
        <v>0</v>
      </c>
      <c r="C18" s="14">
        <v>4</v>
      </c>
      <c r="D18" s="14">
        <v>1</v>
      </c>
      <c r="E18" s="5" t="s">
        <v>70</v>
      </c>
      <c r="F18" s="5" t="s">
        <v>69</v>
      </c>
      <c r="G18" s="16">
        <v>4</v>
      </c>
      <c r="H18" s="25">
        <v>0.95</v>
      </c>
      <c r="I18" s="87">
        <v>16036.25</v>
      </c>
      <c r="J18" s="27">
        <v>13878.91</v>
      </c>
    </row>
    <row r="19" spans="1:10" ht="17.2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27"/>
    </row>
    <row r="20" spans="1:10" ht="17.25" customHeight="1">
      <c r="A20" s="14">
        <v>3</v>
      </c>
      <c r="B20" s="14">
        <v>0</v>
      </c>
      <c r="C20" s="14">
        <v>1</v>
      </c>
      <c r="D20" s="14">
        <v>1</v>
      </c>
      <c r="E20" s="15" t="s">
        <v>104</v>
      </c>
      <c r="F20" s="5" t="s">
        <v>188</v>
      </c>
      <c r="G20" s="16">
        <v>1</v>
      </c>
      <c r="H20" s="25">
        <v>0.95</v>
      </c>
      <c r="I20" s="87">
        <v>113024.61</v>
      </c>
      <c r="J20" s="27">
        <v>23447.97</v>
      </c>
    </row>
    <row r="21" spans="1:10" ht="17.25" customHeight="1">
      <c r="A21" s="14">
        <v>3</v>
      </c>
      <c r="B21" s="14">
        <v>0</v>
      </c>
      <c r="C21" s="14">
        <v>2</v>
      </c>
      <c r="D21" s="14">
        <v>1</v>
      </c>
      <c r="E21" s="15" t="s">
        <v>104</v>
      </c>
      <c r="F21" s="5" t="s">
        <v>188</v>
      </c>
      <c r="G21" s="16">
        <v>2</v>
      </c>
      <c r="H21" s="25">
        <v>0.95</v>
      </c>
      <c r="I21" s="87">
        <v>93293.67</v>
      </c>
      <c r="J21" s="27">
        <v>20606.7</v>
      </c>
    </row>
    <row r="22" spans="1:10" ht="17.25" customHeight="1">
      <c r="A22" s="14">
        <v>3</v>
      </c>
      <c r="B22" s="14">
        <v>0</v>
      </c>
      <c r="C22" s="14">
        <v>3</v>
      </c>
      <c r="D22" s="14">
        <v>1</v>
      </c>
      <c r="E22" s="15" t="s">
        <v>104</v>
      </c>
      <c r="F22" s="5" t="s">
        <v>188</v>
      </c>
      <c r="G22" s="16">
        <v>3</v>
      </c>
      <c r="H22" s="25">
        <v>0.95</v>
      </c>
      <c r="I22" s="87">
        <v>61503.34</v>
      </c>
      <c r="J22" s="27">
        <v>20606.7</v>
      </c>
    </row>
    <row r="23" spans="1:10" ht="17.2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27"/>
    </row>
    <row r="24" spans="1:10" ht="17.25" customHeight="1">
      <c r="A24" s="14">
        <v>5</v>
      </c>
      <c r="B24" s="14">
        <v>0</v>
      </c>
      <c r="C24" s="14">
        <v>1</v>
      </c>
      <c r="D24" s="14">
        <v>1</v>
      </c>
      <c r="E24" s="15" t="s">
        <v>105</v>
      </c>
      <c r="F24" s="5" t="s">
        <v>189</v>
      </c>
      <c r="G24" s="16">
        <v>1</v>
      </c>
      <c r="H24" s="25">
        <v>0.95</v>
      </c>
      <c r="I24" s="87">
        <v>159309.65</v>
      </c>
      <c r="J24" s="27">
        <v>144181.51</v>
      </c>
    </row>
    <row r="25" spans="1:10" ht="17.25" customHeight="1">
      <c r="A25" s="14">
        <v>5</v>
      </c>
      <c r="B25" s="14">
        <v>0</v>
      </c>
      <c r="C25" s="14">
        <v>2</v>
      </c>
      <c r="D25" s="14">
        <v>1</v>
      </c>
      <c r="E25" s="15" t="s">
        <v>105</v>
      </c>
      <c r="F25" s="5" t="s">
        <v>189</v>
      </c>
      <c r="G25" s="16">
        <v>2</v>
      </c>
      <c r="H25" s="25">
        <v>0.95</v>
      </c>
      <c r="I25" s="87">
        <v>123055.63</v>
      </c>
      <c r="J25" s="27">
        <v>31216.19</v>
      </c>
    </row>
    <row r="26" spans="1:10" ht="17.25" customHeight="1">
      <c r="A26" s="14">
        <v>5</v>
      </c>
      <c r="B26" s="14">
        <v>0</v>
      </c>
      <c r="C26" s="14">
        <v>3</v>
      </c>
      <c r="D26" s="14">
        <v>1</v>
      </c>
      <c r="E26" s="15" t="s">
        <v>105</v>
      </c>
      <c r="F26" s="5" t="s">
        <v>189</v>
      </c>
      <c r="G26" s="16">
        <v>3</v>
      </c>
      <c r="H26" s="25">
        <v>0.95</v>
      </c>
      <c r="I26" s="87">
        <v>70437.16</v>
      </c>
      <c r="J26" s="27">
        <v>31216.19</v>
      </c>
    </row>
    <row r="27" spans="1:10" ht="17.2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27"/>
    </row>
    <row r="28" spans="1:10" ht="17.25" customHeight="1">
      <c r="A28" s="14">
        <v>7</v>
      </c>
      <c r="B28" s="14">
        <v>0</v>
      </c>
      <c r="C28" s="14">
        <v>1</v>
      </c>
      <c r="D28" s="14">
        <v>1</v>
      </c>
      <c r="E28" s="15" t="s">
        <v>71</v>
      </c>
      <c r="F28" s="5" t="s">
        <v>69</v>
      </c>
      <c r="G28" s="16">
        <v>1</v>
      </c>
      <c r="H28" s="25">
        <v>0.95</v>
      </c>
      <c r="I28" s="87">
        <v>18327.33</v>
      </c>
      <c r="J28" s="27">
        <v>15861.78</v>
      </c>
    </row>
    <row r="29" spans="1:10" ht="17.25" customHeight="1">
      <c r="A29" s="14">
        <v>7</v>
      </c>
      <c r="B29" s="14">
        <v>0</v>
      </c>
      <c r="C29" s="14">
        <v>2</v>
      </c>
      <c r="D29" s="14">
        <v>1</v>
      </c>
      <c r="E29" s="15" t="s">
        <v>71</v>
      </c>
      <c r="F29" s="5" t="s">
        <v>69</v>
      </c>
      <c r="G29" s="16">
        <v>2</v>
      </c>
      <c r="H29" s="25">
        <v>0.95</v>
      </c>
      <c r="I29" s="87">
        <v>14097.94</v>
      </c>
      <c r="J29" s="27">
        <v>12689.42</v>
      </c>
    </row>
    <row r="30" spans="1:10" ht="17.25" customHeight="1">
      <c r="A30" s="14">
        <v>7</v>
      </c>
      <c r="B30" s="14">
        <v>0</v>
      </c>
      <c r="C30" s="14">
        <v>3</v>
      </c>
      <c r="D30" s="14">
        <v>1</v>
      </c>
      <c r="E30" s="15" t="s">
        <v>71</v>
      </c>
      <c r="F30" s="5" t="s">
        <v>69</v>
      </c>
      <c r="G30" s="16">
        <v>3</v>
      </c>
      <c r="H30" s="25">
        <v>0.95</v>
      </c>
      <c r="I30" s="87">
        <v>12277.05</v>
      </c>
      <c r="J30" s="27">
        <v>10151.53</v>
      </c>
    </row>
    <row r="31" spans="1:10" ht="17.25" customHeight="1">
      <c r="A31" s="14">
        <v>7</v>
      </c>
      <c r="B31" s="14">
        <v>0</v>
      </c>
      <c r="C31" s="14">
        <v>4</v>
      </c>
      <c r="D31" s="14">
        <v>1</v>
      </c>
      <c r="E31" s="15" t="s">
        <v>71</v>
      </c>
      <c r="F31" s="5" t="s">
        <v>69</v>
      </c>
      <c r="G31" s="16">
        <v>4</v>
      </c>
      <c r="H31" s="25">
        <v>0.95</v>
      </c>
      <c r="I31" s="87">
        <v>11729.48</v>
      </c>
      <c r="J31" s="27">
        <v>8120.51</v>
      </c>
    </row>
    <row r="32" spans="1:10" ht="17.2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27"/>
    </row>
    <row r="33" spans="1:10" ht="17.25" customHeight="1">
      <c r="A33" s="14">
        <v>8</v>
      </c>
      <c r="B33" s="14">
        <v>0</v>
      </c>
      <c r="C33" s="14">
        <v>1</v>
      </c>
      <c r="D33" s="14">
        <v>1</v>
      </c>
      <c r="E33" s="15" t="s">
        <v>72</v>
      </c>
      <c r="F33" s="5" t="s">
        <v>69</v>
      </c>
      <c r="G33" s="16">
        <v>1</v>
      </c>
      <c r="H33" s="25">
        <v>0.95</v>
      </c>
      <c r="I33" s="87">
        <v>1820.91</v>
      </c>
      <c r="J33" s="27">
        <v>1575.95</v>
      </c>
    </row>
    <row r="34" spans="1:10" ht="17.25" customHeight="1">
      <c r="A34" s="14">
        <v>8</v>
      </c>
      <c r="B34" s="14">
        <v>0</v>
      </c>
      <c r="C34" s="14">
        <v>2</v>
      </c>
      <c r="D34" s="14">
        <v>1</v>
      </c>
      <c r="E34" s="15" t="s">
        <v>72</v>
      </c>
      <c r="F34" s="5" t="s">
        <v>69</v>
      </c>
      <c r="G34" s="16">
        <v>2</v>
      </c>
      <c r="H34" s="25">
        <v>0.95</v>
      </c>
      <c r="I34" s="87">
        <v>1488</v>
      </c>
      <c r="J34" s="27">
        <v>1288.21</v>
      </c>
    </row>
    <row r="35" spans="1:10" ht="17.25" customHeight="1">
      <c r="A35" s="14">
        <v>8</v>
      </c>
      <c r="B35" s="14">
        <v>0</v>
      </c>
      <c r="C35" s="14">
        <v>3</v>
      </c>
      <c r="D35" s="14">
        <v>1</v>
      </c>
      <c r="E35" s="15" t="s">
        <v>72</v>
      </c>
      <c r="F35" s="5" t="s">
        <v>69</v>
      </c>
      <c r="G35" s="16">
        <v>3</v>
      </c>
      <c r="H35" s="25">
        <v>0.95</v>
      </c>
      <c r="I35" s="87">
        <v>1402.01</v>
      </c>
      <c r="J35" s="27">
        <v>1117.25</v>
      </c>
    </row>
    <row r="36" spans="1:10" ht="17.25" customHeight="1">
      <c r="A36" s="14">
        <v>8</v>
      </c>
      <c r="B36" s="14">
        <v>0</v>
      </c>
      <c r="C36" s="14">
        <v>4</v>
      </c>
      <c r="D36" s="14">
        <v>1</v>
      </c>
      <c r="E36" s="15" t="s">
        <v>72</v>
      </c>
      <c r="F36" s="5" t="s">
        <v>69</v>
      </c>
      <c r="G36" s="16">
        <v>4</v>
      </c>
      <c r="H36" s="25">
        <v>0.95</v>
      </c>
      <c r="I36" s="87">
        <v>1272.52</v>
      </c>
      <c r="J36" s="27">
        <v>396.1</v>
      </c>
    </row>
    <row r="37" spans="1:9" ht="13.5">
      <c r="A37" s="18"/>
      <c r="B37" s="133"/>
      <c r="C37" s="133"/>
      <c r="D37" s="133"/>
      <c r="E37" s="133"/>
      <c r="F37" s="133"/>
      <c r="G37" s="133"/>
      <c r="H37" s="133"/>
      <c r="I37" s="133"/>
    </row>
  </sheetData>
  <sheetProtection/>
  <mergeCells count="19">
    <mergeCell ref="A1:I1"/>
    <mergeCell ref="A2:I2"/>
    <mergeCell ref="A3:I3"/>
    <mergeCell ref="A4:A8"/>
    <mergeCell ref="B4:B8"/>
    <mergeCell ref="B37:I37"/>
    <mergeCell ref="A19:I19"/>
    <mergeCell ref="A23:I23"/>
    <mergeCell ref="A27:I27"/>
    <mergeCell ref="A32:I32"/>
    <mergeCell ref="E6:I6"/>
    <mergeCell ref="A14:I14"/>
    <mergeCell ref="C4:C8"/>
    <mergeCell ref="A9:D9"/>
    <mergeCell ref="E8:I8"/>
    <mergeCell ref="D4:D8"/>
    <mergeCell ref="E4:I4"/>
    <mergeCell ref="E5:I5"/>
    <mergeCell ref="E7:I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9">
      <selection activeCell="H11" sqref="H11"/>
    </sheetView>
  </sheetViews>
  <sheetFormatPr defaultColWidth="11.421875" defaultRowHeight="12.75"/>
  <cols>
    <col min="1" max="4" width="5.421875" style="11" customWidth="1"/>
    <col min="5" max="5" width="22.57421875" style="11" customWidth="1"/>
    <col min="6" max="6" width="14.28125" style="11" customWidth="1"/>
    <col min="7" max="7" width="10.8515625" style="11" customWidth="1"/>
    <col min="8" max="8" width="9.421875" style="11" customWidth="1"/>
    <col min="9" max="9" width="14.28125" style="88" customWidth="1"/>
    <col min="10" max="16384" width="11.421875" style="11" customWidth="1"/>
  </cols>
  <sheetData>
    <row r="1" spans="1:9" ht="18" customHeight="1">
      <c r="A1" s="198" t="s">
        <v>166</v>
      </c>
      <c r="B1" s="198"/>
      <c r="C1" s="198"/>
      <c r="D1" s="198"/>
      <c r="E1" s="198"/>
      <c r="F1" s="198"/>
      <c r="G1" s="198"/>
      <c r="H1" s="198"/>
      <c r="I1" s="198"/>
    </row>
    <row r="2" spans="1:9" ht="18.75" customHeight="1">
      <c r="A2" s="199" t="s">
        <v>203</v>
      </c>
      <c r="B2" s="199"/>
      <c r="C2" s="199"/>
      <c r="D2" s="199"/>
      <c r="E2" s="199"/>
      <c r="F2" s="199"/>
      <c r="G2" s="199"/>
      <c r="H2" s="199"/>
      <c r="I2" s="199"/>
    </row>
    <row r="3" spans="1:9" ht="9" customHeight="1">
      <c r="A3" s="200"/>
      <c r="B3" s="200"/>
      <c r="C3" s="200"/>
      <c r="D3" s="200"/>
      <c r="E3" s="200"/>
      <c r="F3" s="200"/>
      <c r="G3" s="200"/>
      <c r="H3" s="200"/>
      <c r="I3" s="200"/>
    </row>
    <row r="4" spans="1:9" ht="19.5" customHeight="1">
      <c r="A4" s="201" t="s">
        <v>102</v>
      </c>
      <c r="B4" s="201" t="s">
        <v>64</v>
      </c>
      <c r="C4" s="201" t="s">
        <v>65</v>
      </c>
      <c r="D4" s="201" t="s">
        <v>2</v>
      </c>
      <c r="E4" s="204"/>
      <c r="F4" s="196"/>
      <c r="G4" s="196"/>
      <c r="H4" s="196"/>
      <c r="I4" s="197"/>
    </row>
    <row r="5" spans="1:9" ht="19.5" customHeight="1">
      <c r="A5" s="202"/>
      <c r="B5" s="202"/>
      <c r="C5" s="202"/>
      <c r="D5" s="202"/>
      <c r="E5" s="190" t="s">
        <v>103</v>
      </c>
      <c r="F5" s="190"/>
      <c r="G5" s="190"/>
      <c r="H5" s="190"/>
      <c r="I5" s="190"/>
    </row>
    <row r="6" spans="1:9" ht="19.5" customHeight="1">
      <c r="A6" s="202"/>
      <c r="B6" s="202"/>
      <c r="C6" s="202"/>
      <c r="D6" s="202"/>
      <c r="E6" s="190" t="s">
        <v>138</v>
      </c>
      <c r="F6" s="190"/>
      <c r="G6" s="190"/>
      <c r="H6" s="190"/>
      <c r="I6" s="190"/>
    </row>
    <row r="7" spans="1:9" ht="19.5" customHeight="1">
      <c r="A7" s="202"/>
      <c r="B7" s="202"/>
      <c r="C7" s="202"/>
      <c r="D7" s="202"/>
      <c r="E7" s="190"/>
      <c r="F7" s="190"/>
      <c r="G7" s="190"/>
      <c r="H7" s="190"/>
      <c r="I7" s="190"/>
    </row>
    <row r="8" spans="1:9" ht="19.5" customHeight="1">
      <c r="A8" s="203"/>
      <c r="B8" s="203"/>
      <c r="C8" s="203" t="s">
        <v>3</v>
      </c>
      <c r="D8" s="203" t="s">
        <v>4</v>
      </c>
      <c r="E8" s="205"/>
      <c r="F8" s="194"/>
      <c r="G8" s="194"/>
      <c r="H8" s="194"/>
      <c r="I8" s="195"/>
    </row>
    <row r="9" spans="1:9" s="26" customFormat="1" ht="36.75" customHeight="1">
      <c r="A9" s="190" t="s">
        <v>5</v>
      </c>
      <c r="B9" s="206"/>
      <c r="C9" s="206"/>
      <c r="D9" s="206"/>
      <c r="E9" s="53" t="s">
        <v>102</v>
      </c>
      <c r="F9" s="53" t="s">
        <v>66</v>
      </c>
      <c r="G9" s="53" t="s">
        <v>65</v>
      </c>
      <c r="H9" s="53" t="s">
        <v>67</v>
      </c>
      <c r="I9" s="69" t="s">
        <v>139</v>
      </c>
    </row>
    <row r="10" spans="1:10" ht="18.75" customHeight="1">
      <c r="A10" s="14">
        <v>1</v>
      </c>
      <c r="B10" s="14">
        <v>1</v>
      </c>
      <c r="C10" s="14">
        <v>1</v>
      </c>
      <c r="D10" s="14">
        <v>1</v>
      </c>
      <c r="E10" s="5" t="s">
        <v>68</v>
      </c>
      <c r="F10" s="5" t="s">
        <v>73</v>
      </c>
      <c r="G10" s="14">
        <v>1</v>
      </c>
      <c r="H10" s="25">
        <v>0.85</v>
      </c>
      <c r="I10" s="87">
        <v>132216.92</v>
      </c>
      <c r="J10" s="27">
        <v>114429.93</v>
      </c>
    </row>
    <row r="11" spans="1:10" ht="18.75" customHeight="1">
      <c r="A11" s="14">
        <v>1</v>
      </c>
      <c r="B11" s="14">
        <v>1</v>
      </c>
      <c r="C11" s="14">
        <v>2</v>
      </c>
      <c r="D11" s="14">
        <v>1</v>
      </c>
      <c r="E11" s="5" t="s">
        <v>68</v>
      </c>
      <c r="F11" s="5" t="s">
        <v>73</v>
      </c>
      <c r="G11" s="16">
        <v>2</v>
      </c>
      <c r="H11" s="25">
        <v>0.85</v>
      </c>
      <c r="I11" s="87">
        <v>99245.82</v>
      </c>
      <c r="J11" s="27">
        <v>85894.39</v>
      </c>
    </row>
    <row r="12" spans="1:10" ht="18.75" customHeight="1">
      <c r="A12" s="14">
        <v>1</v>
      </c>
      <c r="B12" s="14">
        <v>1</v>
      </c>
      <c r="C12" s="14">
        <v>3</v>
      </c>
      <c r="D12" s="14">
        <v>1</v>
      </c>
      <c r="E12" s="5" t="s">
        <v>68</v>
      </c>
      <c r="F12" s="5" t="s">
        <v>73</v>
      </c>
      <c r="G12" s="16">
        <v>3</v>
      </c>
      <c r="H12" s="25">
        <v>0.85</v>
      </c>
      <c r="I12" s="87">
        <v>49960.24</v>
      </c>
      <c r="J12" s="27">
        <v>43239.15</v>
      </c>
    </row>
    <row r="13" spans="1:10" ht="18.75" customHeight="1">
      <c r="A13" s="14">
        <v>1</v>
      </c>
      <c r="B13" s="14">
        <v>1</v>
      </c>
      <c r="C13" s="14">
        <v>4</v>
      </c>
      <c r="D13" s="14">
        <v>1</v>
      </c>
      <c r="E13" s="5" t="s">
        <v>68</v>
      </c>
      <c r="F13" s="5" t="s">
        <v>73</v>
      </c>
      <c r="G13" s="16">
        <v>4</v>
      </c>
      <c r="H13" s="25">
        <v>0.85</v>
      </c>
      <c r="I13" s="87">
        <v>22908.12</v>
      </c>
      <c r="J13" s="27">
        <v>19826.32</v>
      </c>
    </row>
    <row r="14" spans="1:10" ht="18.7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27"/>
    </row>
    <row r="15" spans="1:10" ht="18.75" customHeight="1">
      <c r="A15" s="14">
        <v>2</v>
      </c>
      <c r="B15" s="14">
        <v>1</v>
      </c>
      <c r="C15" s="14">
        <v>1</v>
      </c>
      <c r="D15" s="14">
        <v>1</v>
      </c>
      <c r="E15" s="5" t="s">
        <v>70</v>
      </c>
      <c r="F15" s="5" t="s">
        <v>73</v>
      </c>
      <c r="G15" s="14">
        <v>1</v>
      </c>
      <c r="H15" s="25">
        <v>0.85</v>
      </c>
      <c r="I15" s="87">
        <v>95547.81</v>
      </c>
      <c r="J15" s="27">
        <v>80097.46</v>
      </c>
    </row>
    <row r="16" spans="1:10" ht="18.75" customHeight="1">
      <c r="A16" s="14">
        <v>2</v>
      </c>
      <c r="B16" s="14">
        <v>1</v>
      </c>
      <c r="C16" s="14">
        <v>2</v>
      </c>
      <c r="D16" s="14">
        <v>1</v>
      </c>
      <c r="E16" s="5" t="s">
        <v>70</v>
      </c>
      <c r="F16" s="5" t="s">
        <v>73</v>
      </c>
      <c r="G16" s="16">
        <v>2</v>
      </c>
      <c r="H16" s="25">
        <v>0.85</v>
      </c>
      <c r="I16" s="87">
        <v>69472.76</v>
      </c>
      <c r="J16" s="27">
        <v>60126.67</v>
      </c>
    </row>
    <row r="17" spans="1:10" ht="18.75" customHeight="1">
      <c r="A17" s="14">
        <v>2</v>
      </c>
      <c r="B17" s="14">
        <v>1</v>
      </c>
      <c r="C17" s="14">
        <v>3</v>
      </c>
      <c r="D17" s="14">
        <v>1</v>
      </c>
      <c r="E17" s="5" t="s">
        <v>70</v>
      </c>
      <c r="F17" s="5" t="s">
        <v>73</v>
      </c>
      <c r="G17" s="16">
        <v>3</v>
      </c>
      <c r="H17" s="25">
        <v>0.85</v>
      </c>
      <c r="I17" s="87">
        <v>34976.67</v>
      </c>
      <c r="J17" s="27">
        <v>30271.31</v>
      </c>
    </row>
    <row r="18" spans="1:10" ht="18.75" customHeight="1">
      <c r="A18" s="14">
        <v>2</v>
      </c>
      <c r="B18" s="14">
        <v>1</v>
      </c>
      <c r="C18" s="14">
        <v>4</v>
      </c>
      <c r="D18" s="14">
        <v>1</v>
      </c>
      <c r="E18" s="5" t="s">
        <v>70</v>
      </c>
      <c r="F18" s="5" t="s">
        <v>73</v>
      </c>
      <c r="G18" s="16">
        <v>4</v>
      </c>
      <c r="H18" s="25">
        <v>0.85</v>
      </c>
      <c r="I18" s="87">
        <v>16036.25</v>
      </c>
      <c r="J18" s="27">
        <v>13878.91</v>
      </c>
    </row>
    <row r="19" spans="1:10" ht="18.7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27"/>
    </row>
    <row r="20" spans="1:10" ht="18.75" customHeight="1">
      <c r="A20" s="14">
        <v>3</v>
      </c>
      <c r="B20" s="14">
        <v>1</v>
      </c>
      <c r="C20" s="14">
        <v>1</v>
      </c>
      <c r="D20" s="14">
        <v>1</v>
      </c>
      <c r="E20" s="15" t="s">
        <v>104</v>
      </c>
      <c r="F20" s="5" t="s">
        <v>73</v>
      </c>
      <c r="G20" s="16">
        <v>1</v>
      </c>
      <c r="H20" s="25">
        <v>0.85</v>
      </c>
      <c r="I20" s="87">
        <v>113024.61</v>
      </c>
      <c r="J20" s="27">
        <v>23447.97</v>
      </c>
    </row>
    <row r="21" spans="1:10" ht="18.75" customHeight="1">
      <c r="A21" s="14">
        <v>3</v>
      </c>
      <c r="B21" s="14">
        <v>1</v>
      </c>
      <c r="C21" s="14">
        <v>2</v>
      </c>
      <c r="D21" s="14">
        <v>1</v>
      </c>
      <c r="E21" s="15" t="s">
        <v>104</v>
      </c>
      <c r="F21" s="5" t="s">
        <v>73</v>
      </c>
      <c r="G21" s="16">
        <v>2</v>
      </c>
      <c r="H21" s="25">
        <v>0.85</v>
      </c>
      <c r="I21" s="87">
        <v>93293.67</v>
      </c>
      <c r="J21" s="27">
        <v>20606.7</v>
      </c>
    </row>
    <row r="22" spans="1:10" ht="18.75" customHeight="1">
      <c r="A22" s="14">
        <v>3</v>
      </c>
      <c r="B22" s="14">
        <v>1</v>
      </c>
      <c r="C22" s="14">
        <v>3</v>
      </c>
      <c r="D22" s="14">
        <v>1</v>
      </c>
      <c r="E22" s="15" t="s">
        <v>104</v>
      </c>
      <c r="F22" s="5" t="s">
        <v>73</v>
      </c>
      <c r="G22" s="16">
        <v>3</v>
      </c>
      <c r="H22" s="25">
        <v>0.85</v>
      </c>
      <c r="I22" s="87">
        <v>61503.34</v>
      </c>
      <c r="J22" s="27">
        <v>20606.7</v>
      </c>
    </row>
    <row r="23" spans="1:10" ht="18.7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27"/>
    </row>
    <row r="24" spans="1:10" ht="18.75" customHeight="1">
      <c r="A24" s="14">
        <v>5</v>
      </c>
      <c r="B24" s="14">
        <v>1</v>
      </c>
      <c r="C24" s="14">
        <v>1</v>
      </c>
      <c r="D24" s="14">
        <v>1</v>
      </c>
      <c r="E24" s="15" t="s">
        <v>105</v>
      </c>
      <c r="F24" s="5" t="s">
        <v>73</v>
      </c>
      <c r="G24" s="16">
        <v>1</v>
      </c>
      <c r="H24" s="25">
        <v>0.85</v>
      </c>
      <c r="I24" s="87">
        <v>159309.65</v>
      </c>
      <c r="J24" s="27">
        <v>144181.51</v>
      </c>
    </row>
    <row r="25" spans="1:10" ht="18.75" customHeight="1">
      <c r="A25" s="14">
        <v>5</v>
      </c>
      <c r="B25" s="14">
        <v>1</v>
      </c>
      <c r="C25" s="14">
        <v>2</v>
      </c>
      <c r="D25" s="14">
        <v>1</v>
      </c>
      <c r="E25" s="15" t="s">
        <v>105</v>
      </c>
      <c r="F25" s="5" t="s">
        <v>73</v>
      </c>
      <c r="G25" s="16">
        <v>2</v>
      </c>
      <c r="H25" s="25">
        <v>0.85</v>
      </c>
      <c r="I25" s="87">
        <v>123055.63</v>
      </c>
      <c r="J25" s="27">
        <v>31216.19</v>
      </c>
    </row>
    <row r="26" spans="1:10" ht="18.75" customHeight="1">
      <c r="A26" s="14">
        <v>5</v>
      </c>
      <c r="B26" s="14">
        <v>1</v>
      </c>
      <c r="C26" s="14">
        <v>3</v>
      </c>
      <c r="D26" s="14">
        <v>1</v>
      </c>
      <c r="E26" s="15" t="s">
        <v>105</v>
      </c>
      <c r="F26" s="5" t="s">
        <v>73</v>
      </c>
      <c r="G26" s="16">
        <v>3</v>
      </c>
      <c r="H26" s="25">
        <v>0.85</v>
      </c>
      <c r="I26" s="87">
        <v>70437.16</v>
      </c>
      <c r="J26" s="27">
        <v>31216.19</v>
      </c>
    </row>
    <row r="27" spans="1:10" ht="18.7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27"/>
    </row>
    <row r="28" spans="1:10" ht="18.75" customHeight="1">
      <c r="A28" s="14">
        <v>7</v>
      </c>
      <c r="B28" s="14">
        <v>1</v>
      </c>
      <c r="C28" s="14">
        <v>1</v>
      </c>
      <c r="D28" s="14">
        <v>1</v>
      </c>
      <c r="E28" s="15" t="s">
        <v>71</v>
      </c>
      <c r="F28" s="5" t="s">
        <v>73</v>
      </c>
      <c r="G28" s="16">
        <v>1</v>
      </c>
      <c r="H28" s="25">
        <v>0.85</v>
      </c>
      <c r="I28" s="87">
        <v>18327.33</v>
      </c>
      <c r="J28" s="27">
        <v>15861.78</v>
      </c>
    </row>
    <row r="29" spans="1:10" ht="18.75" customHeight="1">
      <c r="A29" s="14">
        <v>7</v>
      </c>
      <c r="B29" s="14">
        <v>1</v>
      </c>
      <c r="C29" s="14">
        <v>2</v>
      </c>
      <c r="D29" s="14">
        <v>1</v>
      </c>
      <c r="E29" s="15" t="s">
        <v>71</v>
      </c>
      <c r="F29" s="5" t="s">
        <v>73</v>
      </c>
      <c r="G29" s="16">
        <v>2</v>
      </c>
      <c r="H29" s="25">
        <v>0.85</v>
      </c>
      <c r="I29" s="87">
        <v>14097.94</v>
      </c>
      <c r="J29" s="27">
        <v>12689.42</v>
      </c>
    </row>
    <row r="30" spans="1:10" ht="18.75" customHeight="1">
      <c r="A30" s="14">
        <v>7</v>
      </c>
      <c r="B30" s="14">
        <v>1</v>
      </c>
      <c r="C30" s="14">
        <v>3</v>
      </c>
      <c r="D30" s="14">
        <v>1</v>
      </c>
      <c r="E30" s="15" t="s">
        <v>71</v>
      </c>
      <c r="F30" s="5" t="s">
        <v>73</v>
      </c>
      <c r="G30" s="16">
        <v>3</v>
      </c>
      <c r="H30" s="25">
        <v>0.85</v>
      </c>
      <c r="I30" s="87">
        <v>12277.05</v>
      </c>
      <c r="J30" s="27">
        <v>10151.53</v>
      </c>
    </row>
    <row r="31" spans="1:10" ht="18.75" customHeight="1">
      <c r="A31" s="14">
        <v>7</v>
      </c>
      <c r="B31" s="14">
        <v>1</v>
      </c>
      <c r="C31" s="14">
        <v>4</v>
      </c>
      <c r="D31" s="14">
        <v>1</v>
      </c>
      <c r="E31" s="15" t="s">
        <v>71</v>
      </c>
      <c r="F31" s="5" t="s">
        <v>73</v>
      </c>
      <c r="G31" s="16">
        <v>4</v>
      </c>
      <c r="H31" s="25">
        <v>0.85</v>
      </c>
      <c r="I31" s="87">
        <v>11729.48</v>
      </c>
      <c r="J31" s="27">
        <v>8120.51</v>
      </c>
    </row>
    <row r="32" spans="1:10" ht="18.7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27"/>
    </row>
    <row r="33" spans="1:10" ht="18.75" customHeight="1">
      <c r="A33" s="14">
        <v>8</v>
      </c>
      <c r="B33" s="14">
        <v>1</v>
      </c>
      <c r="C33" s="14">
        <v>1</v>
      </c>
      <c r="D33" s="14">
        <v>1</v>
      </c>
      <c r="E33" s="15" t="s">
        <v>72</v>
      </c>
      <c r="F33" s="5" t="s">
        <v>73</v>
      </c>
      <c r="G33" s="16">
        <v>1</v>
      </c>
      <c r="H33" s="25">
        <v>0.85</v>
      </c>
      <c r="I33" s="87">
        <v>1820.91</v>
      </c>
      <c r="J33" s="27">
        <v>1575.95</v>
      </c>
    </row>
    <row r="34" spans="1:10" ht="18.75" customHeight="1">
      <c r="A34" s="14">
        <v>8</v>
      </c>
      <c r="B34" s="14">
        <v>1</v>
      </c>
      <c r="C34" s="14">
        <v>2</v>
      </c>
      <c r="D34" s="14">
        <v>1</v>
      </c>
      <c r="E34" s="15" t="s">
        <v>72</v>
      </c>
      <c r="F34" s="5" t="s">
        <v>73</v>
      </c>
      <c r="G34" s="16">
        <v>2</v>
      </c>
      <c r="H34" s="25">
        <v>0.85</v>
      </c>
      <c r="I34" s="87">
        <v>1488</v>
      </c>
      <c r="J34" s="27">
        <v>1288.21</v>
      </c>
    </row>
    <row r="35" spans="1:10" ht="18.75" customHeight="1">
      <c r="A35" s="14">
        <v>8</v>
      </c>
      <c r="B35" s="14">
        <v>1</v>
      </c>
      <c r="C35" s="14">
        <v>3</v>
      </c>
      <c r="D35" s="14">
        <v>1</v>
      </c>
      <c r="E35" s="15" t="s">
        <v>72</v>
      </c>
      <c r="F35" s="5" t="s">
        <v>73</v>
      </c>
      <c r="G35" s="16">
        <v>3</v>
      </c>
      <c r="H35" s="25">
        <v>0.85</v>
      </c>
      <c r="I35" s="87">
        <v>1402.01</v>
      </c>
      <c r="J35" s="27">
        <v>1117.25</v>
      </c>
    </row>
    <row r="36" spans="1:10" ht="18.75" customHeight="1">
      <c r="A36" s="14">
        <v>8</v>
      </c>
      <c r="B36" s="14">
        <v>1</v>
      </c>
      <c r="C36" s="14">
        <v>5</v>
      </c>
      <c r="D36" s="14">
        <v>1</v>
      </c>
      <c r="E36" s="15" t="s">
        <v>72</v>
      </c>
      <c r="F36" s="5" t="s">
        <v>73</v>
      </c>
      <c r="G36" s="16">
        <v>5</v>
      </c>
      <c r="H36" s="25">
        <v>0.85</v>
      </c>
      <c r="I36" s="87">
        <v>1272.52</v>
      </c>
      <c r="J36" s="27">
        <v>396.1</v>
      </c>
    </row>
  </sheetData>
  <sheetProtection/>
  <mergeCells count="18">
    <mergeCell ref="A19:I19"/>
    <mergeCell ref="A23:I23"/>
    <mergeCell ref="A27:I27"/>
    <mergeCell ref="A32:I32"/>
    <mergeCell ref="E6:I6"/>
    <mergeCell ref="E7:I7"/>
    <mergeCell ref="E8:I8"/>
    <mergeCell ref="A9:D9"/>
    <mergeCell ref="A14:I14"/>
    <mergeCell ref="A1:I1"/>
    <mergeCell ref="A2:I2"/>
    <mergeCell ref="A3:I3"/>
    <mergeCell ref="A4:A8"/>
    <mergeCell ref="B4:B8"/>
    <mergeCell ref="C4:C8"/>
    <mergeCell ref="D4:D8"/>
    <mergeCell ref="E4:I4"/>
    <mergeCell ref="E5:I5"/>
  </mergeCells>
  <printOptions horizontalCentered="1"/>
  <pageMargins left="0.1968503937007874" right="0.1968503937007874" top="0.3937007874015748" bottom="0.1968503937007874" header="0.4330708661417323" footer="0.31496062992125984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92"/>
  <sheetViews>
    <sheetView view="pageBreakPreview" zoomScaleSheetLayoutView="100" zoomScalePageLayoutView="0" workbookViewId="0" topLeftCell="A73">
      <selection activeCell="B3" sqref="B3:F3"/>
    </sheetView>
  </sheetViews>
  <sheetFormatPr defaultColWidth="11.421875" defaultRowHeight="12.75"/>
  <cols>
    <col min="1" max="1" width="2.7109375" style="1" customWidth="1"/>
    <col min="2" max="2" width="14.421875" style="38" customWidth="1"/>
    <col min="3" max="6" width="17.140625" style="1" customWidth="1"/>
    <col min="7" max="7" width="2.7109375" style="1" customWidth="1"/>
    <col min="8" max="16384" width="11.421875" style="1" customWidth="1"/>
  </cols>
  <sheetData>
    <row r="1" spans="2:6" ht="13.5">
      <c r="B1" s="207" t="s">
        <v>140</v>
      </c>
      <c r="C1" s="207"/>
      <c r="D1" s="207"/>
      <c r="E1" s="207"/>
      <c r="F1" s="207"/>
    </row>
    <row r="2" spans="2:6" ht="13.5">
      <c r="B2" s="211" t="s">
        <v>202</v>
      </c>
      <c r="C2" s="211"/>
      <c r="D2" s="211"/>
      <c r="E2" s="211"/>
      <c r="F2" s="211"/>
    </row>
    <row r="3" spans="2:6" ht="13.5">
      <c r="B3" s="208" t="s">
        <v>110</v>
      </c>
      <c r="C3" s="209"/>
      <c r="D3" s="209"/>
      <c r="E3" s="209"/>
      <c r="F3" s="210"/>
    </row>
    <row r="4" spans="2:6" ht="13.5">
      <c r="B4" s="36" t="s">
        <v>74</v>
      </c>
      <c r="C4" s="36">
        <v>55</v>
      </c>
      <c r="D4" s="36">
        <v>65</v>
      </c>
      <c r="E4" s="36">
        <v>75</v>
      </c>
      <c r="F4" s="36">
        <v>85</v>
      </c>
    </row>
    <row r="5" spans="2:6" ht="13.5">
      <c r="B5" s="37">
        <v>1</v>
      </c>
      <c r="C5" s="2">
        <v>0.9922</v>
      </c>
      <c r="D5" s="2">
        <v>0.9922</v>
      </c>
      <c r="E5" s="2">
        <v>0.9932</v>
      </c>
      <c r="F5" s="3">
        <v>0.994</v>
      </c>
    </row>
    <row r="6" spans="2:6" ht="13.5">
      <c r="B6" s="37">
        <v>2</v>
      </c>
      <c r="C6" s="2">
        <v>0.9841</v>
      </c>
      <c r="D6" s="2">
        <v>0.9841</v>
      </c>
      <c r="E6" s="2">
        <v>0.9863</v>
      </c>
      <c r="F6" s="3">
        <v>0.988</v>
      </c>
    </row>
    <row r="7" spans="2:6" ht="13.5">
      <c r="B7" s="37">
        <v>3</v>
      </c>
      <c r="C7" s="2">
        <v>0.9759</v>
      </c>
      <c r="D7" s="2">
        <v>0.9759</v>
      </c>
      <c r="E7" s="2">
        <v>0.9792</v>
      </c>
      <c r="F7" s="2">
        <v>0.9817</v>
      </c>
    </row>
    <row r="8" spans="2:8" ht="13.5">
      <c r="B8" s="37">
        <v>4</v>
      </c>
      <c r="C8" s="2">
        <v>0.9673</v>
      </c>
      <c r="D8" s="2">
        <v>0.9673</v>
      </c>
      <c r="E8" s="2">
        <v>0.9719</v>
      </c>
      <c r="F8" s="2">
        <v>0.9754</v>
      </c>
      <c r="H8" s="4"/>
    </row>
    <row r="9" spans="2:8" ht="13.5">
      <c r="B9" s="37">
        <v>5</v>
      </c>
      <c r="C9" s="2">
        <v>0.9586</v>
      </c>
      <c r="D9" s="2">
        <v>0.9586</v>
      </c>
      <c r="E9" s="2">
        <v>0.9644</v>
      </c>
      <c r="F9" s="2">
        <v>0.9689</v>
      </c>
      <c r="H9" s="4"/>
    </row>
    <row r="10" spans="2:8" ht="13.5">
      <c r="B10" s="37">
        <v>6</v>
      </c>
      <c r="C10" s="2">
        <v>0.9496</v>
      </c>
      <c r="D10" s="2">
        <v>0.9496</v>
      </c>
      <c r="E10" s="2">
        <v>0.9568</v>
      </c>
      <c r="F10" s="2">
        <v>0.9622</v>
      </c>
      <c r="H10" s="4"/>
    </row>
    <row r="11" spans="2:6" ht="13.5">
      <c r="B11" s="37">
        <v>7</v>
      </c>
      <c r="C11" s="2">
        <v>0.9404</v>
      </c>
      <c r="D11" s="2">
        <v>0.9404</v>
      </c>
      <c r="E11" s="3">
        <v>0.949</v>
      </c>
      <c r="F11" s="2">
        <v>0.9554</v>
      </c>
    </row>
    <row r="12" spans="2:6" ht="13.5">
      <c r="B12" s="37">
        <v>8</v>
      </c>
      <c r="C12" s="2">
        <v>0.9309</v>
      </c>
      <c r="D12" s="2">
        <v>0.9309</v>
      </c>
      <c r="E12" s="3">
        <v>0.941</v>
      </c>
      <c r="F12" s="2">
        <v>0.9485</v>
      </c>
    </row>
    <row r="13" spans="2:6" ht="13.5">
      <c r="B13" s="37">
        <v>9</v>
      </c>
      <c r="C13" s="2">
        <v>0.9212</v>
      </c>
      <c r="D13" s="2">
        <v>0.9212</v>
      </c>
      <c r="E13" s="2">
        <v>0.9328</v>
      </c>
      <c r="F13" s="2">
        <v>0.9415</v>
      </c>
    </row>
    <row r="14" spans="2:6" ht="13.5">
      <c r="B14" s="37">
        <v>10</v>
      </c>
      <c r="C14" s="2">
        <v>0.9112</v>
      </c>
      <c r="D14" s="2">
        <v>0.9112</v>
      </c>
      <c r="E14" s="2">
        <v>0.9244</v>
      </c>
      <c r="F14" s="2">
        <v>0.9343</v>
      </c>
    </row>
    <row r="15" spans="2:6" ht="13.5">
      <c r="B15" s="37">
        <v>11</v>
      </c>
      <c r="C15" s="2">
        <v>0.9011</v>
      </c>
      <c r="D15" s="2">
        <v>0.9011</v>
      </c>
      <c r="E15" s="2">
        <v>0.9159</v>
      </c>
      <c r="F15" s="2">
        <v>0.9269</v>
      </c>
    </row>
    <row r="16" spans="2:6" ht="13.5">
      <c r="B16" s="37">
        <v>12</v>
      </c>
      <c r="C16" s="2">
        <v>0.8907</v>
      </c>
      <c r="D16" s="2">
        <v>0.8907</v>
      </c>
      <c r="E16" s="2">
        <v>0.9072</v>
      </c>
      <c r="F16" s="2">
        <v>0.9194</v>
      </c>
    </row>
    <row r="17" spans="2:6" ht="13.5">
      <c r="B17" s="37">
        <v>13</v>
      </c>
      <c r="C17" s="3">
        <v>0.88</v>
      </c>
      <c r="D17" s="3">
        <v>0.88</v>
      </c>
      <c r="E17" s="2">
        <v>0.8983</v>
      </c>
      <c r="F17" s="2">
        <v>0.9118</v>
      </c>
    </row>
    <row r="18" spans="2:6" ht="13.5">
      <c r="B18" s="37">
        <v>14</v>
      </c>
      <c r="C18" s="2">
        <v>0.8691</v>
      </c>
      <c r="D18" s="2">
        <v>0.8691</v>
      </c>
      <c r="E18" s="2">
        <v>0.8892</v>
      </c>
      <c r="F18" s="2">
        <v>0.9041</v>
      </c>
    </row>
    <row r="19" spans="2:6" ht="13.5">
      <c r="B19" s="37">
        <v>15</v>
      </c>
      <c r="C19" s="3">
        <v>0.858</v>
      </c>
      <c r="D19" s="3">
        <v>0.858</v>
      </c>
      <c r="E19" s="3">
        <v>0.88</v>
      </c>
      <c r="F19" s="2">
        <v>0.8962</v>
      </c>
    </row>
    <row r="20" spans="2:6" ht="13.5">
      <c r="B20" s="37">
        <v>16</v>
      </c>
      <c r="C20" s="2">
        <v>0.8466</v>
      </c>
      <c r="D20" s="2">
        <v>0.8466</v>
      </c>
      <c r="E20" s="2">
        <v>0.8706</v>
      </c>
      <c r="F20" s="2">
        <v>0.8882</v>
      </c>
    </row>
    <row r="21" spans="2:6" ht="13.5">
      <c r="B21" s="37">
        <v>17</v>
      </c>
      <c r="C21" s="3">
        <v>0.835</v>
      </c>
      <c r="D21" s="3">
        <v>0.835</v>
      </c>
      <c r="E21" s="3">
        <v>0.861</v>
      </c>
      <c r="F21" s="3">
        <v>0.88</v>
      </c>
    </row>
    <row r="22" spans="2:6" ht="13.5">
      <c r="B22" s="37">
        <v>18</v>
      </c>
      <c r="C22" s="2">
        <v>0.8232</v>
      </c>
      <c r="D22" s="2">
        <v>0.8232</v>
      </c>
      <c r="E22" s="2">
        <v>0.8512</v>
      </c>
      <c r="F22" s="2">
        <v>0.8717</v>
      </c>
    </row>
    <row r="23" spans="2:6" ht="13.5">
      <c r="B23" s="37">
        <v>19</v>
      </c>
      <c r="C23" s="3">
        <v>0.8111</v>
      </c>
      <c r="D23" s="3">
        <v>0.8111</v>
      </c>
      <c r="E23" s="3">
        <v>0.8412</v>
      </c>
      <c r="F23" s="3">
        <v>0.8633</v>
      </c>
    </row>
    <row r="24" spans="2:6" ht="13.5">
      <c r="B24" s="37">
        <v>20</v>
      </c>
      <c r="C24" s="2">
        <v>0.7988</v>
      </c>
      <c r="D24" s="2">
        <v>0.7988</v>
      </c>
      <c r="E24" s="2">
        <v>0.8311</v>
      </c>
      <c r="F24" s="2">
        <v>0.8547</v>
      </c>
    </row>
    <row r="25" spans="2:6" ht="13.5">
      <c r="B25" s="37">
        <v>21</v>
      </c>
      <c r="C25" s="3">
        <v>0.7863</v>
      </c>
      <c r="D25" s="3">
        <v>0.7863</v>
      </c>
      <c r="E25" s="3">
        <v>0.8208</v>
      </c>
      <c r="F25" s="3">
        <v>0.846</v>
      </c>
    </row>
    <row r="26" spans="2:6" ht="13.5">
      <c r="B26" s="37">
        <v>22</v>
      </c>
      <c r="C26" s="2">
        <v>0.7735</v>
      </c>
      <c r="D26" s="2">
        <v>0.7735</v>
      </c>
      <c r="E26" s="2">
        <v>0.8103</v>
      </c>
      <c r="F26" s="2">
        <v>0.8371</v>
      </c>
    </row>
    <row r="27" spans="2:6" ht="13.5">
      <c r="B27" s="37">
        <v>23</v>
      </c>
      <c r="C27" s="3">
        <v>0.7605</v>
      </c>
      <c r="D27" s="3">
        <v>0.7605</v>
      </c>
      <c r="E27" s="3">
        <v>0.7996</v>
      </c>
      <c r="F27" s="3">
        <v>0.8281</v>
      </c>
    </row>
    <row r="28" spans="2:6" ht="13.5">
      <c r="B28" s="37">
        <v>24</v>
      </c>
      <c r="C28" s="2">
        <v>0.7472</v>
      </c>
      <c r="D28" s="2">
        <v>0.7472</v>
      </c>
      <c r="E28" s="2">
        <v>0.7888</v>
      </c>
      <c r="F28" s="3">
        <v>0.819</v>
      </c>
    </row>
    <row r="29" spans="2:6" ht="13.5">
      <c r="B29" s="37">
        <v>25</v>
      </c>
      <c r="C29" s="3">
        <v>0.7337</v>
      </c>
      <c r="D29" s="3">
        <v>0.7337</v>
      </c>
      <c r="E29" s="3">
        <v>0.7778</v>
      </c>
      <c r="F29" s="3">
        <v>0.8097</v>
      </c>
    </row>
    <row r="30" spans="2:6" ht="13.5">
      <c r="B30" s="37">
        <v>26</v>
      </c>
      <c r="C30" s="3">
        <v>0.72</v>
      </c>
      <c r="D30" s="3">
        <v>0.72</v>
      </c>
      <c r="E30" s="2">
        <v>0.7666</v>
      </c>
      <c r="F30" s="3">
        <v>0.8003</v>
      </c>
    </row>
    <row r="31" spans="2:6" ht="13.5">
      <c r="B31" s="37">
        <v>27</v>
      </c>
      <c r="C31" s="3">
        <v>0.706</v>
      </c>
      <c r="D31" s="3">
        <v>0.706</v>
      </c>
      <c r="E31" s="3">
        <v>0.7552</v>
      </c>
      <c r="F31" s="3">
        <v>0.7907</v>
      </c>
    </row>
    <row r="32" spans="2:6" ht="13.5">
      <c r="B32" s="37">
        <v>28</v>
      </c>
      <c r="C32" s="3">
        <v>0.6918</v>
      </c>
      <c r="D32" s="3">
        <v>0.6918</v>
      </c>
      <c r="E32" s="2">
        <v>0.7436</v>
      </c>
      <c r="F32" s="3">
        <v>0.781</v>
      </c>
    </row>
    <row r="33" spans="2:6" ht="13.5">
      <c r="B33" s="37">
        <v>29</v>
      </c>
      <c r="C33" s="3">
        <v>0.6774</v>
      </c>
      <c r="D33" s="3">
        <v>0.6774</v>
      </c>
      <c r="E33" s="3">
        <v>0.7319</v>
      </c>
      <c r="F33" s="3">
        <v>0.7712</v>
      </c>
    </row>
    <row r="34" spans="2:6" ht="13.5">
      <c r="B34" s="37">
        <v>30</v>
      </c>
      <c r="C34" s="3">
        <v>0.6627</v>
      </c>
      <c r="D34" s="39">
        <v>0.6627</v>
      </c>
      <c r="E34" s="3">
        <v>0.72</v>
      </c>
      <c r="F34" s="3">
        <v>0.7612</v>
      </c>
    </row>
    <row r="35" spans="2:6" ht="13.5">
      <c r="B35" s="37">
        <v>31</v>
      </c>
      <c r="C35" s="3">
        <v>0.6478</v>
      </c>
      <c r="D35" s="3">
        <v>0.6478</v>
      </c>
      <c r="E35" s="3">
        <v>0.7079</v>
      </c>
      <c r="F35" s="3">
        <v>0.7511</v>
      </c>
    </row>
    <row r="36" spans="2:6" ht="13.5">
      <c r="B36" s="37">
        <v>32</v>
      </c>
      <c r="C36" s="3">
        <v>0.6327</v>
      </c>
      <c r="D36" s="3">
        <v>0.6327</v>
      </c>
      <c r="E36" s="3">
        <v>0.6956</v>
      </c>
      <c r="F36" s="3">
        <v>0.7409</v>
      </c>
    </row>
    <row r="37" spans="2:6" ht="13.5">
      <c r="B37" s="37">
        <v>33</v>
      </c>
      <c r="C37" s="3">
        <v>0.6173</v>
      </c>
      <c r="D37" s="3">
        <v>0.6173</v>
      </c>
      <c r="E37" s="3">
        <v>0.6832</v>
      </c>
      <c r="F37" s="3">
        <v>0.7305</v>
      </c>
    </row>
    <row r="38" spans="2:6" ht="13.5">
      <c r="B38" s="37">
        <v>34</v>
      </c>
      <c r="C38" s="3">
        <v>0.6017</v>
      </c>
      <c r="D38" s="3">
        <v>0.6017</v>
      </c>
      <c r="E38" s="3">
        <v>0.6706</v>
      </c>
      <c r="F38" s="3">
        <v>0.72</v>
      </c>
    </row>
    <row r="39" spans="2:6" ht="13.5">
      <c r="B39" s="37">
        <v>35</v>
      </c>
      <c r="C39" s="3">
        <v>0.5858</v>
      </c>
      <c r="D39" s="3">
        <v>0.5858</v>
      </c>
      <c r="E39" s="3">
        <v>0.6578</v>
      </c>
      <c r="F39" s="3">
        <v>0.7093</v>
      </c>
    </row>
    <row r="40" spans="2:6" ht="13.5">
      <c r="B40" s="37">
        <v>36</v>
      </c>
      <c r="C40" s="3">
        <v>0.5697</v>
      </c>
      <c r="D40" s="3">
        <v>0.5697</v>
      </c>
      <c r="E40" s="3">
        <v>0.6448</v>
      </c>
      <c r="F40" s="3">
        <v>0.6985</v>
      </c>
    </row>
    <row r="41" spans="2:6" ht="13.5">
      <c r="B41" s="37">
        <v>37</v>
      </c>
      <c r="C41" s="3">
        <v>0.5534</v>
      </c>
      <c r="D41" s="3">
        <v>0.5534</v>
      </c>
      <c r="E41" s="3">
        <v>0.6316</v>
      </c>
      <c r="F41" s="3">
        <v>0.6876</v>
      </c>
    </row>
    <row r="42" spans="2:6" ht="13.5">
      <c r="B42" s="37">
        <v>38</v>
      </c>
      <c r="C42" s="3">
        <v>0.5368</v>
      </c>
      <c r="D42" s="3">
        <v>0.5368</v>
      </c>
      <c r="E42" s="3">
        <v>0.6183</v>
      </c>
      <c r="F42" s="3">
        <v>0.6765</v>
      </c>
    </row>
    <row r="43" spans="2:6" ht="13.5">
      <c r="B43" s="37">
        <v>39</v>
      </c>
      <c r="C43" s="3">
        <v>0.52</v>
      </c>
      <c r="D43" s="3">
        <v>0.52</v>
      </c>
      <c r="E43" s="3">
        <v>0.6048</v>
      </c>
      <c r="F43" s="3">
        <v>0.6653</v>
      </c>
    </row>
    <row r="44" spans="2:6" ht="13.5">
      <c r="B44" s="37">
        <v>40</v>
      </c>
      <c r="C44" s="3">
        <v>0.503</v>
      </c>
      <c r="D44" s="3">
        <v>0.503</v>
      </c>
      <c r="E44" s="3">
        <v>0.5911</v>
      </c>
      <c r="F44" s="3">
        <v>0.654</v>
      </c>
    </row>
    <row r="45" spans="2:6" ht="13.5">
      <c r="B45" s="37">
        <v>41</v>
      </c>
      <c r="C45" s="3">
        <v>0.4857</v>
      </c>
      <c r="D45" s="3">
        <v>0.4857</v>
      </c>
      <c r="E45" s="3">
        <v>0.5772</v>
      </c>
      <c r="F45" s="3">
        <v>0.6425</v>
      </c>
    </row>
    <row r="46" spans="2:6" ht="13.5">
      <c r="B46" s="37">
        <v>42</v>
      </c>
      <c r="C46" s="3">
        <v>0.4682</v>
      </c>
      <c r="D46" s="3">
        <v>0.4682</v>
      </c>
      <c r="E46" s="3">
        <v>0.5632</v>
      </c>
      <c r="F46" s="3">
        <v>0.6309</v>
      </c>
    </row>
    <row r="47" spans="2:6" ht="13.5">
      <c r="B47" s="37">
        <v>43</v>
      </c>
      <c r="C47" s="3">
        <v>0.4504</v>
      </c>
      <c r="D47" s="3">
        <v>0.4504</v>
      </c>
      <c r="E47" s="3">
        <v>0.549</v>
      </c>
      <c r="F47" s="3">
        <v>0.6191</v>
      </c>
    </row>
    <row r="48" spans="2:6" ht="13.5">
      <c r="B48" s="37">
        <v>44</v>
      </c>
      <c r="C48" s="3">
        <v>0.4324</v>
      </c>
      <c r="D48" s="3">
        <v>0.4324</v>
      </c>
      <c r="E48" s="3">
        <v>0.5346</v>
      </c>
      <c r="F48" s="3">
        <v>0.6072</v>
      </c>
    </row>
    <row r="49" spans="2:6" ht="13.5">
      <c r="B49" s="37">
        <v>45</v>
      </c>
      <c r="C49" s="3">
        <v>0.4142</v>
      </c>
      <c r="D49" s="3">
        <v>0.4142</v>
      </c>
      <c r="E49" s="3">
        <v>0.52</v>
      </c>
      <c r="F49" s="3">
        <v>0.5952</v>
      </c>
    </row>
    <row r="50" spans="2:6" ht="13.5">
      <c r="B50" s="37">
        <v>46</v>
      </c>
      <c r="C50" s="3">
        <v>0.3957</v>
      </c>
      <c r="D50" s="3">
        <v>0.3957</v>
      </c>
      <c r="E50" s="3">
        <v>0.5052</v>
      </c>
      <c r="F50" s="3">
        <v>0.583</v>
      </c>
    </row>
    <row r="51" spans="2:6" ht="13.5">
      <c r="B51" s="37">
        <v>47</v>
      </c>
      <c r="C51" s="3">
        <v>0.377</v>
      </c>
      <c r="D51" s="3">
        <v>0.377</v>
      </c>
      <c r="E51" s="3">
        <v>0.4903</v>
      </c>
      <c r="F51" s="3">
        <v>0.5707</v>
      </c>
    </row>
    <row r="52" spans="2:6" ht="13.5">
      <c r="B52" s="37">
        <v>48</v>
      </c>
      <c r="C52" s="3">
        <v>0.3581</v>
      </c>
      <c r="D52" s="3">
        <v>0.3581</v>
      </c>
      <c r="E52" s="3">
        <v>0.4752</v>
      </c>
      <c r="F52" s="3">
        <v>0.5582</v>
      </c>
    </row>
    <row r="53" spans="2:6" ht="13.5">
      <c r="B53" s="37">
        <v>49</v>
      </c>
      <c r="C53" s="3">
        <v>0.3389</v>
      </c>
      <c r="D53" s="3">
        <v>0.3389</v>
      </c>
      <c r="E53" s="3">
        <v>0.4599</v>
      </c>
      <c r="F53" s="3">
        <v>0.5456</v>
      </c>
    </row>
    <row r="54" spans="2:6" ht="13.5">
      <c r="B54" s="37">
        <v>50</v>
      </c>
      <c r="C54" s="3">
        <v>0.3195</v>
      </c>
      <c r="D54" s="3">
        <v>0.3195</v>
      </c>
      <c r="E54" s="3">
        <v>0.4444</v>
      </c>
      <c r="F54" s="3">
        <v>0.5329</v>
      </c>
    </row>
    <row r="55" spans="2:6" ht="13.5">
      <c r="B55" s="37">
        <v>51</v>
      </c>
      <c r="C55" s="3">
        <v>0.2999</v>
      </c>
      <c r="D55" s="3">
        <v>0.2999</v>
      </c>
      <c r="E55" s="3">
        <v>0.4288</v>
      </c>
      <c r="F55" s="3">
        <v>0.52</v>
      </c>
    </row>
    <row r="56" spans="2:6" ht="13.5">
      <c r="B56" s="37">
        <v>52</v>
      </c>
      <c r="C56" s="3">
        <v>0.28</v>
      </c>
      <c r="D56" s="3">
        <v>0.28</v>
      </c>
      <c r="E56" s="3">
        <v>0.413</v>
      </c>
      <c r="F56" s="3">
        <v>0.507</v>
      </c>
    </row>
    <row r="57" spans="2:6" ht="13.5">
      <c r="B57" s="37">
        <v>53</v>
      </c>
      <c r="C57" s="3">
        <v>0.2599</v>
      </c>
      <c r="D57" s="3">
        <v>0.2599</v>
      </c>
      <c r="E57" s="3">
        <v>0.397</v>
      </c>
      <c r="F57" s="3">
        <v>0.4938</v>
      </c>
    </row>
    <row r="58" spans="2:6" ht="13.5">
      <c r="B58" s="37">
        <v>54</v>
      </c>
      <c r="C58" s="3">
        <v>0.2395</v>
      </c>
      <c r="D58" s="3">
        <v>0.2395</v>
      </c>
      <c r="E58" s="3">
        <v>0.3808</v>
      </c>
      <c r="F58" s="3">
        <v>0.4806</v>
      </c>
    </row>
    <row r="59" spans="2:6" ht="13.5">
      <c r="B59" s="37">
        <v>55</v>
      </c>
      <c r="C59" s="3">
        <v>0.2189</v>
      </c>
      <c r="D59" s="3">
        <v>0.2189</v>
      </c>
      <c r="E59" s="3">
        <v>0.3644</v>
      </c>
      <c r="F59" s="3">
        <v>0.4671</v>
      </c>
    </row>
    <row r="60" spans="2:6" ht="13.5">
      <c r="B60" s="37">
        <v>56</v>
      </c>
      <c r="C60" s="2"/>
      <c r="D60" s="3">
        <v>0.1981</v>
      </c>
      <c r="E60" s="3">
        <v>0.3479</v>
      </c>
      <c r="F60" s="3">
        <v>0.4536</v>
      </c>
    </row>
    <row r="61" spans="2:6" ht="13.5">
      <c r="B61" s="37">
        <v>57</v>
      </c>
      <c r="C61" s="2"/>
      <c r="D61" s="3">
        <v>0.177</v>
      </c>
      <c r="E61" s="3">
        <v>0.3312</v>
      </c>
      <c r="F61" s="3">
        <v>0.4399</v>
      </c>
    </row>
    <row r="62" spans="2:6" ht="13.5">
      <c r="B62" s="37">
        <v>58</v>
      </c>
      <c r="C62" s="2"/>
      <c r="D62" s="3">
        <v>0.1557</v>
      </c>
      <c r="E62" s="3">
        <v>0.3143</v>
      </c>
      <c r="F62" s="3">
        <v>0.426</v>
      </c>
    </row>
    <row r="63" spans="2:6" ht="13.5">
      <c r="B63" s="37">
        <v>59</v>
      </c>
      <c r="C63" s="2"/>
      <c r="D63" s="3">
        <v>0.1342</v>
      </c>
      <c r="E63" s="3">
        <v>0.2972</v>
      </c>
      <c r="F63" s="3">
        <v>0.412</v>
      </c>
    </row>
    <row r="64" spans="2:6" ht="13.5">
      <c r="B64" s="37">
        <v>60</v>
      </c>
      <c r="C64" s="2"/>
      <c r="D64" s="3">
        <v>0.1124</v>
      </c>
      <c r="E64" s="3">
        <v>0.28</v>
      </c>
      <c r="F64" s="3">
        <v>0.3979</v>
      </c>
    </row>
    <row r="65" spans="2:6" ht="13.5">
      <c r="B65" s="37">
        <v>61</v>
      </c>
      <c r="C65" s="2"/>
      <c r="D65" s="3">
        <v>0.0904</v>
      </c>
      <c r="E65" s="3">
        <v>0.2626</v>
      </c>
      <c r="F65" s="3">
        <v>0.3837</v>
      </c>
    </row>
    <row r="66" spans="2:6" ht="13.5">
      <c r="B66" s="37">
        <v>62</v>
      </c>
      <c r="C66" s="2"/>
      <c r="D66" s="3">
        <v>0.0682</v>
      </c>
      <c r="E66" s="3">
        <v>0.245</v>
      </c>
      <c r="F66" s="3">
        <v>0.3693</v>
      </c>
    </row>
    <row r="67" spans="2:6" ht="13.5">
      <c r="B67" s="37">
        <v>63</v>
      </c>
      <c r="C67" s="2"/>
      <c r="D67" s="3">
        <v>0.0457</v>
      </c>
      <c r="E67" s="3">
        <v>0.2272</v>
      </c>
      <c r="F67" s="3">
        <v>0.3547</v>
      </c>
    </row>
    <row r="68" spans="2:6" ht="13.5">
      <c r="B68" s="37">
        <v>64</v>
      </c>
      <c r="C68" s="2"/>
      <c r="D68" s="3">
        <v>0.023</v>
      </c>
      <c r="E68" s="3">
        <v>0.2092</v>
      </c>
      <c r="F68" s="3">
        <v>0.3401</v>
      </c>
    </row>
    <row r="69" spans="2:6" ht="13.5">
      <c r="B69" s="37">
        <v>65</v>
      </c>
      <c r="C69" s="2"/>
      <c r="D69" s="3">
        <v>0</v>
      </c>
      <c r="E69" s="3">
        <v>0.1911</v>
      </c>
      <c r="F69" s="3">
        <v>0.3253</v>
      </c>
    </row>
    <row r="70" spans="2:6" ht="13.5">
      <c r="B70" s="37">
        <v>66</v>
      </c>
      <c r="C70" s="2"/>
      <c r="D70" s="2"/>
      <c r="E70" s="3">
        <v>0.1718</v>
      </c>
      <c r="F70" s="3">
        <v>0.3116</v>
      </c>
    </row>
    <row r="71" spans="2:6" ht="13.5">
      <c r="B71" s="37">
        <v>67</v>
      </c>
      <c r="C71" s="2"/>
      <c r="D71" s="2"/>
      <c r="E71" s="3">
        <v>0.1543</v>
      </c>
      <c r="F71" s="3">
        <v>0.2952</v>
      </c>
    </row>
    <row r="72" spans="2:6" ht="13.5">
      <c r="B72" s="37">
        <v>68</v>
      </c>
      <c r="C72" s="2"/>
      <c r="D72" s="2"/>
      <c r="E72" s="3">
        <v>0.1356</v>
      </c>
      <c r="F72" s="3">
        <v>0.28</v>
      </c>
    </row>
    <row r="73" spans="2:6" ht="13.5">
      <c r="B73" s="37">
        <v>69</v>
      </c>
      <c r="C73" s="2"/>
      <c r="D73" s="2"/>
      <c r="E73" s="3">
        <v>0.1168</v>
      </c>
      <c r="F73" s="3">
        <v>0.2646</v>
      </c>
    </row>
    <row r="74" spans="2:6" ht="13.5">
      <c r="B74" s="37">
        <v>70</v>
      </c>
      <c r="C74" s="2"/>
      <c r="D74" s="2"/>
      <c r="E74" s="3">
        <v>0.0978</v>
      </c>
      <c r="F74" s="3">
        <v>0.2491</v>
      </c>
    </row>
    <row r="75" spans="2:6" ht="13.5">
      <c r="B75" s="37">
        <v>71</v>
      </c>
      <c r="C75" s="2"/>
      <c r="D75" s="2"/>
      <c r="E75" s="3">
        <v>0.0786</v>
      </c>
      <c r="F75" s="3">
        <v>0.2335</v>
      </c>
    </row>
    <row r="76" spans="2:6" ht="13.5">
      <c r="B76" s="37">
        <v>72</v>
      </c>
      <c r="C76" s="2"/>
      <c r="D76" s="2"/>
      <c r="E76" s="3">
        <v>0.0592</v>
      </c>
      <c r="F76" s="3">
        <v>0.2177</v>
      </c>
    </row>
    <row r="77" spans="2:6" ht="13.5">
      <c r="B77" s="37">
        <v>73</v>
      </c>
      <c r="C77" s="2"/>
      <c r="D77" s="2"/>
      <c r="E77" s="3">
        <v>0.0396</v>
      </c>
      <c r="F77" s="3">
        <v>0.2018</v>
      </c>
    </row>
    <row r="78" spans="2:6" ht="13.5">
      <c r="B78" s="37">
        <v>74</v>
      </c>
      <c r="C78" s="2"/>
      <c r="D78" s="2"/>
      <c r="E78" s="3">
        <v>0.0199</v>
      </c>
      <c r="F78" s="3">
        <v>0.1857</v>
      </c>
    </row>
    <row r="79" spans="2:6" ht="13.5">
      <c r="B79" s="37">
        <v>75</v>
      </c>
      <c r="C79" s="2"/>
      <c r="D79" s="2"/>
      <c r="E79" s="3">
        <v>0</v>
      </c>
      <c r="F79" s="3">
        <v>0.1696</v>
      </c>
    </row>
    <row r="80" spans="2:6" ht="13.5">
      <c r="B80" s="37">
        <v>76</v>
      </c>
      <c r="C80" s="2"/>
      <c r="D80" s="2"/>
      <c r="E80" s="2"/>
      <c r="F80" s="3">
        <v>0.1532</v>
      </c>
    </row>
    <row r="81" spans="2:6" ht="13.5">
      <c r="B81" s="37">
        <v>77</v>
      </c>
      <c r="C81" s="2"/>
      <c r="D81" s="2"/>
      <c r="E81" s="2"/>
      <c r="F81" s="3">
        <v>0.1367</v>
      </c>
    </row>
    <row r="82" spans="2:6" ht="13.5">
      <c r="B82" s="37">
        <v>78</v>
      </c>
      <c r="C82" s="2"/>
      <c r="D82" s="2"/>
      <c r="E82" s="2"/>
      <c r="F82" s="3">
        <v>0.1201</v>
      </c>
    </row>
    <row r="83" spans="2:6" ht="13.5">
      <c r="B83" s="37">
        <v>79</v>
      </c>
      <c r="C83" s="2"/>
      <c r="D83" s="2"/>
      <c r="E83" s="2"/>
      <c r="F83" s="3">
        <v>0.1034</v>
      </c>
    </row>
    <row r="84" spans="2:6" ht="13.5">
      <c r="B84" s="37">
        <v>80</v>
      </c>
      <c r="C84" s="2"/>
      <c r="D84" s="2"/>
      <c r="E84" s="2"/>
      <c r="F84" s="3">
        <v>0.0865</v>
      </c>
    </row>
    <row r="85" spans="2:6" ht="13.5">
      <c r="B85" s="37">
        <v>81</v>
      </c>
      <c r="C85" s="2"/>
      <c r="D85" s="2"/>
      <c r="E85" s="2"/>
      <c r="F85" s="3">
        <v>0.0696</v>
      </c>
    </row>
    <row r="86" spans="2:6" ht="13.5">
      <c r="B86" s="37">
        <v>82</v>
      </c>
      <c r="C86" s="2"/>
      <c r="D86" s="2"/>
      <c r="E86" s="2"/>
      <c r="F86" s="3">
        <v>0.0523</v>
      </c>
    </row>
    <row r="87" spans="2:6" ht="13.5">
      <c r="B87" s="37">
        <v>83</v>
      </c>
      <c r="C87" s="2"/>
      <c r="D87" s="2"/>
      <c r="E87" s="2"/>
      <c r="F87" s="3">
        <v>0.035</v>
      </c>
    </row>
    <row r="88" spans="2:6" ht="13.5">
      <c r="B88" s="37">
        <v>84</v>
      </c>
      <c r="C88" s="2"/>
      <c r="D88" s="2"/>
      <c r="E88" s="2"/>
      <c r="F88" s="3">
        <v>0.0176</v>
      </c>
    </row>
    <row r="89" spans="2:6" ht="13.5">
      <c r="B89" s="37">
        <v>85</v>
      </c>
      <c r="C89" s="2"/>
      <c r="D89" s="2"/>
      <c r="E89" s="2"/>
      <c r="F89" s="3">
        <v>0</v>
      </c>
    </row>
    <row r="91" spans="2:6" ht="13.5">
      <c r="B91" s="212" t="s">
        <v>199</v>
      </c>
      <c r="C91" s="212"/>
      <c r="D91" s="212"/>
      <c r="E91" s="212"/>
      <c r="F91" s="212"/>
    </row>
    <row r="92" spans="2:6" ht="13.5">
      <c r="B92" s="212" t="s">
        <v>190</v>
      </c>
      <c r="C92" s="212"/>
      <c r="D92" s="212"/>
      <c r="E92" s="212"/>
      <c r="F92" s="212"/>
    </row>
  </sheetData>
  <sheetProtection/>
  <mergeCells count="5">
    <mergeCell ref="B1:F1"/>
    <mergeCell ref="B3:F3"/>
    <mergeCell ref="B2:F2"/>
    <mergeCell ref="B91:F91"/>
    <mergeCell ref="B92:F9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28">
      <selection activeCell="J3" sqref="J3"/>
    </sheetView>
  </sheetViews>
  <sheetFormatPr defaultColWidth="11.421875" defaultRowHeight="12.75"/>
  <cols>
    <col min="1" max="1" width="10.140625" style="1" customWidth="1"/>
    <col min="2" max="8" width="11.421875" style="1" customWidth="1"/>
    <col min="9" max="9" width="12.140625" style="1" customWidth="1"/>
    <col min="10" max="10" width="11.421875" style="1" customWidth="1"/>
    <col min="11" max="12" width="3.28125" style="61" customWidth="1"/>
    <col min="13" max="16384" width="11.421875" style="1" customWidth="1"/>
  </cols>
  <sheetData>
    <row r="1" spans="1:12" ht="15">
      <c r="A1" s="28" t="s">
        <v>75</v>
      </c>
      <c r="B1" s="44">
        <v>65</v>
      </c>
      <c r="C1" s="29"/>
      <c r="D1" s="29"/>
      <c r="E1" s="29"/>
      <c r="F1" s="29"/>
      <c r="G1" s="29"/>
      <c r="H1" s="29"/>
      <c r="I1" s="29"/>
      <c r="J1" s="29"/>
      <c r="K1" s="58"/>
      <c r="L1" s="58"/>
    </row>
    <row r="2" spans="1:12" ht="13.5">
      <c r="A2" s="213" t="s">
        <v>76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5.5">
      <c r="A3" s="40" t="s">
        <v>77</v>
      </c>
      <c r="B3" s="41" t="s">
        <v>78</v>
      </c>
      <c r="C3" s="42" t="s">
        <v>79</v>
      </c>
      <c r="D3" s="42" t="s">
        <v>80</v>
      </c>
      <c r="E3" s="42" t="s">
        <v>81</v>
      </c>
      <c r="F3" s="42" t="s">
        <v>82</v>
      </c>
      <c r="G3" s="42" t="s">
        <v>83</v>
      </c>
      <c r="H3" s="42" t="s">
        <v>84</v>
      </c>
      <c r="I3" s="42" t="s">
        <v>85</v>
      </c>
      <c r="J3" s="42" t="s">
        <v>86</v>
      </c>
      <c r="K3" s="59"/>
      <c r="L3" s="59"/>
    </row>
    <row r="4" spans="1:12" ht="14.25">
      <c r="A4" s="30"/>
      <c r="B4" s="31">
        <v>1</v>
      </c>
      <c r="C4" s="31">
        <f>1-0.0032</f>
        <v>0.9968</v>
      </c>
      <c r="D4" s="31">
        <f>1-0.0252</f>
        <v>0.9748</v>
      </c>
      <c r="E4" s="31">
        <f>1-0.0809</f>
        <v>0.9191</v>
      </c>
      <c r="F4" s="31">
        <f>1-0.1801</f>
        <v>0.8199</v>
      </c>
      <c r="G4" s="31">
        <f>1-0.332</f>
        <v>0.6679999999999999</v>
      </c>
      <c r="H4" s="31">
        <f>1-0.526</f>
        <v>0.474</v>
      </c>
      <c r="I4" s="31">
        <f>1-0.752</f>
        <v>0.248</v>
      </c>
      <c r="J4" s="31">
        <v>0.1</v>
      </c>
      <c r="K4" s="60"/>
      <c r="L4" s="60"/>
    </row>
    <row r="5" spans="1:12" ht="14.25">
      <c r="A5" s="32">
        <v>0</v>
      </c>
      <c r="B5" s="33">
        <v>1</v>
      </c>
      <c r="C5" s="34">
        <v>0.99</v>
      </c>
      <c r="D5" s="34">
        <v>0.975</v>
      </c>
      <c r="E5" s="34">
        <v>0.92</v>
      </c>
      <c r="F5" s="34">
        <v>0.82</v>
      </c>
      <c r="G5" s="34">
        <v>0.66</v>
      </c>
      <c r="H5" s="34">
        <v>0.47</v>
      </c>
      <c r="I5" s="34">
        <v>0.25</v>
      </c>
      <c r="J5" s="34">
        <v>0.135</v>
      </c>
      <c r="K5" s="60"/>
      <c r="L5" s="60"/>
    </row>
    <row r="6" spans="1:12" ht="14.25">
      <c r="A6" s="32">
        <v>1</v>
      </c>
      <c r="B6" s="3">
        <f>(1-(A6/L6)^1.4)*1</f>
        <v>0.9971031813976786</v>
      </c>
      <c r="C6" s="3">
        <f>(1-(A6/L6)^1.4)*0.99</f>
        <v>0.9871321495837018</v>
      </c>
      <c r="D6" s="3">
        <f>(1-(K6/L6)^1.4)*0.975</f>
        <v>0.9721756018627367</v>
      </c>
      <c r="E6" s="3">
        <f>(1-((K6/L6)^1.4))*0.92</f>
        <v>0.9173349268858644</v>
      </c>
      <c r="F6" s="3">
        <f>(1-((K6/L6)^1.4))*0.82</f>
        <v>0.8176246087460964</v>
      </c>
      <c r="G6" s="3">
        <f aca="true" t="shared" si="0" ref="G6:G55">(1-((K6/L6)^1.4))*0.66</f>
        <v>0.658088099722468</v>
      </c>
      <c r="H6" s="3">
        <f>(1-((K6/L6)^1.4))*0.47</f>
        <v>0.4686384952569089</v>
      </c>
      <c r="I6" s="3">
        <f>(1-(K6/L6)^1.4)*0.25</f>
        <v>0.24927579534941965</v>
      </c>
      <c r="J6" s="3">
        <f>(1-((A6/L6)^1.4))*0.135</f>
        <v>0.13460892948868663</v>
      </c>
      <c r="K6" s="43">
        <v>1</v>
      </c>
      <c r="L6" s="60">
        <v>65</v>
      </c>
    </row>
    <row r="7" spans="1:12" ht="14.25">
      <c r="A7" s="32">
        <v>2</v>
      </c>
      <c r="B7" s="3">
        <f>(1-(A7/L7)^1.4)*1</f>
        <v>0.9923552498763257</v>
      </c>
      <c r="C7" s="3">
        <f>(1-(A7/L7)^1.4)*0.99</f>
        <v>0.9824316973775624</v>
      </c>
      <c r="D7" s="3">
        <f>(1-(K7/L7)^1.4)*0.975</f>
        <v>0.9675463686294176</v>
      </c>
      <c r="E7" s="3">
        <f aca="true" t="shared" si="1" ref="E7:E54">(1-((K7/L7)^1.4))*0.92</f>
        <v>0.9129668298862197</v>
      </c>
      <c r="F7" s="3">
        <f aca="true" t="shared" si="2" ref="F7:F55">(1-((K7/L7)^1.4))*0.82</f>
        <v>0.813731304898587</v>
      </c>
      <c r="G7" s="3">
        <f t="shared" si="0"/>
        <v>0.6549544649183751</v>
      </c>
      <c r="H7" s="3">
        <f aca="true" t="shared" si="3" ref="H7:H55">(1-((K7/L7)^1.4))*0.47</f>
        <v>0.46640696744187304</v>
      </c>
      <c r="I7" s="3">
        <f>(1-(K7/L7)^1.4)*0.25</f>
        <v>0.24808881246908143</v>
      </c>
      <c r="J7" s="3">
        <f>(1-((A7/L7)^1.4))*0.135</f>
        <v>0.13396795873330397</v>
      </c>
      <c r="K7" s="43">
        <v>2</v>
      </c>
      <c r="L7" s="60">
        <v>65</v>
      </c>
    </row>
    <row r="8" spans="1:12" ht="14.25">
      <c r="A8" s="32">
        <v>3</v>
      </c>
      <c r="B8" s="3">
        <f>(1-(A8/L8)^1.4)*1</f>
        <v>0.9865137546206557</v>
      </c>
      <c r="C8" s="3">
        <f>(1-(A8/L8)^1.4)*0.99</f>
        <v>0.9766486170744492</v>
      </c>
      <c r="D8" s="3">
        <f aca="true" t="shared" si="4" ref="D8:D55">(1-(K8/L8)^1.4)*0.975</f>
        <v>0.9618509107551393</v>
      </c>
      <c r="E8" s="3">
        <f t="shared" si="1"/>
        <v>0.9075926542510033</v>
      </c>
      <c r="F8" s="3">
        <f t="shared" si="2"/>
        <v>0.8089412787889376</v>
      </c>
      <c r="G8" s="3">
        <f t="shared" si="0"/>
        <v>0.6510990780496329</v>
      </c>
      <c r="H8" s="3">
        <f t="shared" si="3"/>
        <v>0.46366146467170816</v>
      </c>
      <c r="I8" s="3">
        <f>(1-(K8/L8)^1.4)*0.25</f>
        <v>0.24662843865516393</v>
      </c>
      <c r="J8" s="3">
        <f aca="true" t="shared" si="5" ref="J8:J55">(1-((A8/L8)^1.4))*0.135</f>
        <v>0.13317935687378854</v>
      </c>
      <c r="K8" s="43">
        <v>3</v>
      </c>
      <c r="L8" s="60">
        <v>65</v>
      </c>
    </row>
    <row r="9" spans="1:12" ht="14.25">
      <c r="A9" s="32">
        <v>4</v>
      </c>
      <c r="B9" s="3">
        <f>(1-(A9/L9)^1.4)*1</f>
        <v>0.9798253834718594</v>
      </c>
      <c r="C9" s="3">
        <f aca="true" t="shared" si="6" ref="C9:C46">(1-(A9/L9)^1.4)*0.99</f>
        <v>0.9700271296371409</v>
      </c>
      <c r="D9" s="3">
        <f t="shared" si="4"/>
        <v>0.955329748885063</v>
      </c>
      <c r="E9" s="3">
        <f t="shared" si="1"/>
        <v>0.9014393527941107</v>
      </c>
      <c r="F9" s="3">
        <f t="shared" si="2"/>
        <v>0.8034568144469247</v>
      </c>
      <c r="G9" s="3">
        <f t="shared" si="0"/>
        <v>0.6466847530914273</v>
      </c>
      <c r="H9" s="3">
        <f t="shared" si="3"/>
        <v>0.4605179302317739</v>
      </c>
      <c r="I9" s="3">
        <f aca="true" t="shared" si="7" ref="I9:I31">(1-(K9/L9)^1.4)*0.25</f>
        <v>0.24495634586796486</v>
      </c>
      <c r="J9" s="3">
        <f t="shared" si="5"/>
        <v>0.13227642676870102</v>
      </c>
      <c r="K9" s="43">
        <v>4</v>
      </c>
      <c r="L9" s="60">
        <v>65</v>
      </c>
    </row>
    <row r="10" spans="1:12" ht="14.25">
      <c r="A10" s="32">
        <v>5</v>
      </c>
      <c r="B10" s="3">
        <f>(1-(A10/L10)^1.4)*1</f>
        <v>0.9724272992897274</v>
      </c>
      <c r="C10" s="3">
        <f t="shared" si="6"/>
        <v>0.9627030262968301</v>
      </c>
      <c r="D10" s="3">
        <f t="shared" si="4"/>
        <v>0.9481166168074842</v>
      </c>
      <c r="E10" s="3">
        <f t="shared" si="1"/>
        <v>0.8946331153465492</v>
      </c>
      <c r="F10" s="3">
        <f t="shared" si="2"/>
        <v>0.7973903854175765</v>
      </c>
      <c r="G10" s="3">
        <f t="shared" si="0"/>
        <v>0.6418020175312201</v>
      </c>
      <c r="H10" s="3">
        <f t="shared" si="3"/>
        <v>0.45704083066617185</v>
      </c>
      <c r="I10" s="3">
        <f t="shared" si="7"/>
        <v>0.24310682482243184</v>
      </c>
      <c r="J10" s="3">
        <f t="shared" si="5"/>
        <v>0.1312776854041132</v>
      </c>
      <c r="K10" s="43">
        <v>5</v>
      </c>
      <c r="L10" s="60">
        <v>65</v>
      </c>
    </row>
    <row r="11" spans="1:12" ht="14.25">
      <c r="A11" s="32">
        <v>6</v>
      </c>
      <c r="B11" s="3">
        <f aca="true" t="shared" si="8" ref="B11:B18">(1-(A11/L11)^1.4)*1</f>
        <v>0.9644095850706615</v>
      </c>
      <c r="C11" s="3">
        <f t="shared" si="6"/>
        <v>0.954765489219955</v>
      </c>
      <c r="D11" s="3">
        <f t="shared" si="4"/>
        <v>0.940299345443895</v>
      </c>
      <c r="E11" s="3">
        <f t="shared" si="1"/>
        <v>0.8872568182650087</v>
      </c>
      <c r="F11" s="3">
        <f t="shared" si="2"/>
        <v>0.7908158597579424</v>
      </c>
      <c r="G11" s="3">
        <f t="shared" si="0"/>
        <v>0.6365103261466366</v>
      </c>
      <c r="H11" s="3">
        <f t="shared" si="3"/>
        <v>0.4532725049832109</v>
      </c>
      <c r="I11" s="3">
        <f t="shared" si="7"/>
        <v>0.2411023962676654</v>
      </c>
      <c r="J11" s="3">
        <f t="shared" si="5"/>
        <v>0.13019529398453933</v>
      </c>
      <c r="K11" s="43">
        <v>6</v>
      </c>
      <c r="L11" s="60">
        <v>65</v>
      </c>
    </row>
    <row r="12" spans="1:12" ht="14.25">
      <c r="A12" s="32">
        <v>7</v>
      </c>
      <c r="B12" s="3">
        <f t="shared" si="8"/>
        <v>0.9558370010881013</v>
      </c>
      <c r="C12" s="3">
        <f t="shared" si="6"/>
        <v>0.9462786310772203</v>
      </c>
      <c r="D12" s="3">
        <f t="shared" si="4"/>
        <v>0.9319410760608988</v>
      </c>
      <c r="E12" s="3">
        <f t="shared" si="1"/>
        <v>0.8793700410010532</v>
      </c>
      <c r="F12" s="3">
        <f t="shared" si="2"/>
        <v>0.7837863408922431</v>
      </c>
      <c r="G12" s="3">
        <f t="shared" si="0"/>
        <v>0.630852420718147</v>
      </c>
      <c r="H12" s="3">
        <f t="shared" si="3"/>
        <v>0.4492433905114076</v>
      </c>
      <c r="I12" s="3">
        <f t="shared" si="7"/>
        <v>0.23895925027202533</v>
      </c>
      <c r="J12" s="3">
        <f t="shared" si="5"/>
        <v>0.12903799514689368</v>
      </c>
      <c r="K12" s="43">
        <v>7</v>
      </c>
      <c r="L12" s="60">
        <v>65</v>
      </c>
    </row>
    <row r="13" spans="1:12" ht="14.25">
      <c r="A13" s="32">
        <v>8</v>
      </c>
      <c r="B13" s="3">
        <f t="shared" si="8"/>
        <v>0.946758867788618</v>
      </c>
      <c r="C13" s="3">
        <f t="shared" si="6"/>
        <v>0.9372912791107317</v>
      </c>
      <c r="D13" s="3">
        <f t="shared" si="4"/>
        <v>0.9230898960939025</v>
      </c>
      <c r="E13" s="3">
        <f t="shared" si="1"/>
        <v>0.8710181583655285</v>
      </c>
      <c r="F13" s="3">
        <f t="shared" si="2"/>
        <v>0.7763422715866667</v>
      </c>
      <c r="G13" s="3">
        <f t="shared" si="0"/>
        <v>0.6248608527404879</v>
      </c>
      <c r="H13" s="3">
        <f t="shared" si="3"/>
        <v>0.44497666786065043</v>
      </c>
      <c r="I13" s="3">
        <f t="shared" si="7"/>
        <v>0.2366897169471545</v>
      </c>
      <c r="J13" s="3">
        <f t="shared" si="5"/>
        <v>0.12781244715146342</v>
      </c>
      <c r="K13" s="43">
        <v>8</v>
      </c>
      <c r="L13" s="60">
        <v>65</v>
      </c>
    </row>
    <row r="14" spans="1:12" ht="14.25">
      <c r="A14" s="32">
        <v>9</v>
      </c>
      <c r="B14" s="3">
        <f t="shared" si="8"/>
        <v>0.9372142893979841</v>
      </c>
      <c r="C14" s="3">
        <f t="shared" si="6"/>
        <v>0.9278421465040043</v>
      </c>
      <c r="D14" s="3">
        <f t="shared" si="4"/>
        <v>0.9137839321630346</v>
      </c>
      <c r="E14" s="3">
        <f t="shared" si="1"/>
        <v>0.8622371462461454</v>
      </c>
      <c r="F14" s="3">
        <f t="shared" si="2"/>
        <v>0.7685157173063469</v>
      </c>
      <c r="G14" s="3">
        <f t="shared" si="0"/>
        <v>0.6185614310026696</v>
      </c>
      <c r="H14" s="3">
        <f t="shared" si="3"/>
        <v>0.44049071601705253</v>
      </c>
      <c r="I14" s="3">
        <f t="shared" si="7"/>
        <v>0.23430357234949603</v>
      </c>
      <c r="J14" s="3">
        <f>(1-((A14/L14)^1.4))*0.135</f>
        <v>0.12652392906872786</v>
      </c>
      <c r="K14" s="43">
        <v>9</v>
      </c>
      <c r="L14" s="60">
        <v>65</v>
      </c>
    </row>
    <row r="15" spans="1:12" ht="14.25">
      <c r="A15" s="32">
        <v>10</v>
      </c>
      <c r="B15" s="3">
        <f t="shared" si="8"/>
        <v>0.9272352065828439</v>
      </c>
      <c r="C15" s="3">
        <f t="shared" si="6"/>
        <v>0.9179628545170154</v>
      </c>
      <c r="D15" s="3">
        <f t="shared" si="4"/>
        <v>0.9040543264182728</v>
      </c>
      <c r="E15" s="3">
        <f t="shared" si="1"/>
        <v>0.8530563900562164</v>
      </c>
      <c r="F15" s="3">
        <f t="shared" si="2"/>
        <v>0.7603328693979319</v>
      </c>
      <c r="G15" s="3">
        <f t="shared" si="0"/>
        <v>0.611975236344677</v>
      </c>
      <c r="H15" s="3">
        <f t="shared" si="3"/>
        <v>0.43580054709393656</v>
      </c>
      <c r="I15" s="3">
        <f t="shared" si="7"/>
        <v>0.23180880164571097</v>
      </c>
      <c r="J15" s="3">
        <f t="shared" si="5"/>
        <v>0.12517675288868393</v>
      </c>
      <c r="K15" s="43">
        <v>10</v>
      </c>
      <c r="L15" s="60">
        <v>65</v>
      </c>
    </row>
    <row r="16" spans="1:12" ht="14.25">
      <c r="A16" s="32">
        <v>11</v>
      </c>
      <c r="B16" s="3">
        <f t="shared" si="8"/>
        <v>0.916848313916511</v>
      </c>
      <c r="C16" s="3">
        <f>(1-(A16/L16)^1.4)*0.99</f>
        <v>0.9076798307773459</v>
      </c>
      <c r="D16" s="3">
        <f t="shared" si="4"/>
        <v>0.8939271060685982</v>
      </c>
      <c r="E16" s="3">
        <f t="shared" si="1"/>
        <v>0.8435004488031902</v>
      </c>
      <c r="F16" s="3">
        <f t="shared" si="2"/>
        <v>0.751815617411539</v>
      </c>
      <c r="G16" s="3">
        <f t="shared" si="0"/>
        <v>0.6051198871848973</v>
      </c>
      <c r="H16" s="3">
        <f t="shared" si="3"/>
        <v>0.43091870754076017</v>
      </c>
      <c r="I16" s="3">
        <f t="shared" si="7"/>
        <v>0.22921207847912775</v>
      </c>
      <c r="J16" s="3">
        <f t="shared" si="5"/>
        <v>0.12377452237872899</v>
      </c>
      <c r="K16" s="43">
        <v>11</v>
      </c>
      <c r="L16" s="60">
        <v>65</v>
      </c>
    </row>
    <row r="17" spans="1:12" ht="14.25">
      <c r="A17" s="32">
        <v>12</v>
      </c>
      <c r="B17" s="3">
        <f t="shared" si="8"/>
        <v>0.9060763319060964</v>
      </c>
      <c r="C17" s="3">
        <f t="shared" si="6"/>
        <v>0.8970155685870354</v>
      </c>
      <c r="D17" s="3">
        <f t="shared" si="4"/>
        <v>0.883424423608444</v>
      </c>
      <c r="E17" s="3">
        <f t="shared" si="1"/>
        <v>0.8335902253536087</v>
      </c>
      <c r="F17" s="3">
        <f t="shared" si="2"/>
        <v>0.742982592162999</v>
      </c>
      <c r="G17" s="3">
        <f t="shared" si="0"/>
        <v>0.5980103790580237</v>
      </c>
      <c r="H17" s="3">
        <f t="shared" si="3"/>
        <v>0.4258558759958653</v>
      </c>
      <c r="I17" s="3">
        <f t="shared" si="7"/>
        <v>0.2265190829765241</v>
      </c>
      <c r="J17" s="3">
        <f t="shared" si="5"/>
        <v>0.12232030480732302</v>
      </c>
      <c r="K17" s="43">
        <v>12</v>
      </c>
      <c r="L17" s="60">
        <v>65</v>
      </c>
    </row>
    <row r="18" spans="1:12" ht="14.25">
      <c r="A18" s="32">
        <v>13</v>
      </c>
      <c r="B18" s="3">
        <f t="shared" si="8"/>
        <v>0.8949388878238493</v>
      </c>
      <c r="C18" s="3">
        <f t="shared" si="6"/>
        <v>0.8859894989456109</v>
      </c>
      <c r="D18" s="3">
        <f t="shared" si="4"/>
        <v>0.8725654156282531</v>
      </c>
      <c r="E18" s="3">
        <f t="shared" si="1"/>
        <v>0.8233437767979415</v>
      </c>
      <c r="F18" s="3">
        <f t="shared" si="2"/>
        <v>0.7338498880155564</v>
      </c>
      <c r="G18" s="3">
        <f t="shared" si="0"/>
        <v>0.5906596659637406</v>
      </c>
      <c r="H18" s="3">
        <f t="shared" si="3"/>
        <v>0.42062127727720916</v>
      </c>
      <c r="I18" s="3">
        <f t="shared" si="7"/>
        <v>0.22373472195596233</v>
      </c>
      <c r="J18" s="3">
        <f t="shared" si="5"/>
        <v>0.12081674985621967</v>
      </c>
      <c r="K18" s="43">
        <v>13</v>
      </c>
      <c r="L18" s="60">
        <v>65</v>
      </c>
    </row>
    <row r="19" spans="1:12" ht="14.25">
      <c r="A19" s="32">
        <v>14</v>
      </c>
      <c r="B19" s="3">
        <f>(1-(A19/L19)^1.4)*1</f>
        <v>0.8834531471445899</v>
      </c>
      <c r="C19" s="3">
        <f t="shared" si="6"/>
        <v>0.874618615673144</v>
      </c>
      <c r="D19" s="3">
        <f t="shared" si="4"/>
        <v>0.8613668184659751</v>
      </c>
      <c r="E19" s="3">
        <f t="shared" si="1"/>
        <v>0.8127768953730228</v>
      </c>
      <c r="F19" s="3">
        <f t="shared" si="2"/>
        <v>0.7244315806585636</v>
      </c>
      <c r="G19" s="3">
        <f t="shared" si="0"/>
        <v>0.5830790771154294</v>
      </c>
      <c r="H19" s="3">
        <f t="shared" si="3"/>
        <v>0.41522297915795725</v>
      </c>
      <c r="I19" s="3">
        <f t="shared" si="7"/>
        <v>0.22086328678614747</v>
      </c>
      <c r="J19" s="3">
        <f t="shared" si="5"/>
        <v>0.11926617486451964</v>
      </c>
      <c r="K19" s="43">
        <v>14</v>
      </c>
      <c r="L19" s="60">
        <v>65</v>
      </c>
    </row>
    <row r="20" spans="1:12" ht="14.25">
      <c r="A20" s="32">
        <v>15</v>
      </c>
      <c r="B20" s="3">
        <f>(1-(A20/L20)^1.4)*1</f>
        <v>0.8716342793256118</v>
      </c>
      <c r="C20" s="3">
        <f t="shared" si="6"/>
        <v>0.8629179365323556</v>
      </c>
      <c r="D20" s="3">
        <f t="shared" si="4"/>
        <v>0.8498434223424715</v>
      </c>
      <c r="E20" s="3">
        <f t="shared" si="1"/>
        <v>0.8019035369795628</v>
      </c>
      <c r="F20" s="3">
        <f t="shared" si="2"/>
        <v>0.7147401090470016</v>
      </c>
      <c r="G20" s="3">
        <f t="shared" si="0"/>
        <v>0.5752786243549038</v>
      </c>
      <c r="H20" s="3">
        <f t="shared" si="3"/>
        <v>0.4096681112830375</v>
      </c>
      <c r="I20" s="3">
        <f t="shared" si="7"/>
        <v>0.21790856983140294</v>
      </c>
      <c r="J20" s="3">
        <f>(1-((A20/L20)^1.4))*0.135</f>
        <v>0.1176706277089576</v>
      </c>
      <c r="K20" s="43">
        <v>15</v>
      </c>
      <c r="L20" s="60">
        <v>65</v>
      </c>
    </row>
    <row r="21" spans="1:12" ht="14.25">
      <c r="A21" s="32">
        <v>16</v>
      </c>
      <c r="B21" s="3">
        <f aca="true" t="shared" si="9" ref="B21:B26">(1-(A21/L21)^1.4)*1</f>
        <v>0.8594958097371517</v>
      </c>
      <c r="C21" s="3">
        <f t="shared" si="6"/>
        <v>0.8509008516397801</v>
      </c>
      <c r="D21" s="3">
        <f t="shared" si="4"/>
        <v>0.8380084144937229</v>
      </c>
      <c r="E21" s="3">
        <f t="shared" si="1"/>
        <v>0.7907361449581796</v>
      </c>
      <c r="F21" s="3">
        <f t="shared" si="2"/>
        <v>0.7047865639844644</v>
      </c>
      <c r="G21" s="3">
        <f t="shared" si="0"/>
        <v>0.5672672344265202</v>
      </c>
      <c r="H21" s="3">
        <f t="shared" si="3"/>
        <v>0.40396303057646127</v>
      </c>
      <c r="I21" s="3">
        <f t="shared" si="7"/>
        <v>0.21487395243428792</v>
      </c>
      <c r="J21" s="3">
        <f t="shared" si="5"/>
        <v>0.11603193431451549</v>
      </c>
      <c r="K21" s="43">
        <v>16</v>
      </c>
      <c r="L21" s="60">
        <v>65</v>
      </c>
    </row>
    <row r="22" spans="1:12" ht="14.25">
      <c r="A22" s="32">
        <v>17</v>
      </c>
      <c r="B22" s="3">
        <f t="shared" si="9"/>
        <v>0.8470498910674363</v>
      </c>
      <c r="C22" s="3">
        <f t="shared" si="6"/>
        <v>0.8385793921567619</v>
      </c>
      <c r="D22" s="3">
        <f t="shared" si="4"/>
        <v>0.8258736437907505</v>
      </c>
      <c r="E22" s="3">
        <f t="shared" si="1"/>
        <v>0.7792858997820414</v>
      </c>
      <c r="F22" s="3">
        <f t="shared" si="2"/>
        <v>0.6945809106752977</v>
      </c>
      <c r="G22" s="3">
        <f t="shared" si="0"/>
        <v>0.559052928104508</v>
      </c>
      <c r="H22" s="3">
        <f t="shared" si="3"/>
        <v>0.3981134488016951</v>
      </c>
      <c r="I22" s="3">
        <f t="shared" si="7"/>
        <v>0.21176247276685908</v>
      </c>
      <c r="J22" s="3">
        <f t="shared" si="5"/>
        <v>0.11435173529410392</v>
      </c>
      <c r="K22" s="43">
        <v>17</v>
      </c>
      <c r="L22" s="60">
        <v>65</v>
      </c>
    </row>
    <row r="23" spans="1:12" ht="14.25">
      <c r="A23" s="32">
        <v>18</v>
      </c>
      <c r="B23" s="3">
        <f t="shared" si="9"/>
        <v>0.8343075163542849</v>
      </c>
      <c r="C23" s="3">
        <f t="shared" si="6"/>
        <v>0.8259644411907421</v>
      </c>
      <c r="D23" s="3">
        <f t="shared" si="4"/>
        <v>0.8134498284454278</v>
      </c>
      <c r="E23" s="3">
        <f t="shared" si="1"/>
        <v>0.7675629150459421</v>
      </c>
      <c r="F23" s="3">
        <f t="shared" si="2"/>
        <v>0.6841321634105135</v>
      </c>
      <c r="G23" s="3">
        <f t="shared" si="0"/>
        <v>0.550642960793828</v>
      </c>
      <c r="H23" s="3">
        <f t="shared" si="3"/>
        <v>0.39212453268651387</v>
      </c>
      <c r="I23" s="3">
        <f t="shared" si="7"/>
        <v>0.20857687908857123</v>
      </c>
      <c r="J23" s="3">
        <f t="shared" si="5"/>
        <v>0.11263151470782846</v>
      </c>
      <c r="K23" s="43">
        <v>18</v>
      </c>
      <c r="L23" s="60">
        <v>65</v>
      </c>
    </row>
    <row r="24" spans="1:12" ht="14.25">
      <c r="A24" s="32">
        <v>19</v>
      </c>
      <c r="B24" s="3">
        <f t="shared" si="9"/>
        <v>0.8212786887908229</v>
      </c>
      <c r="C24" s="3">
        <f>(1-(A24/L24)^1.4)*0.99</f>
        <v>0.8130659019029146</v>
      </c>
      <c r="D24" s="3">
        <f t="shared" si="4"/>
        <v>0.8007467215710523</v>
      </c>
      <c r="E24" s="3">
        <f t="shared" si="1"/>
        <v>0.7555763936875571</v>
      </c>
      <c r="F24" s="3">
        <f t="shared" si="2"/>
        <v>0.6734485248084747</v>
      </c>
      <c r="G24" s="3">
        <f t="shared" si="0"/>
        <v>0.5420439346019431</v>
      </c>
      <c r="H24" s="3">
        <f t="shared" si="3"/>
        <v>0.38600098373168673</v>
      </c>
      <c r="I24" s="3">
        <f t="shared" si="7"/>
        <v>0.20531967219770572</v>
      </c>
      <c r="J24" s="3">
        <f t="shared" si="5"/>
        <v>0.1108726229867611</v>
      </c>
      <c r="K24" s="43">
        <v>19</v>
      </c>
      <c r="L24" s="60">
        <v>65</v>
      </c>
    </row>
    <row r="25" spans="1:12" ht="14.25">
      <c r="A25" s="32">
        <v>20</v>
      </c>
      <c r="B25" s="3">
        <f t="shared" si="9"/>
        <v>0.8079725589206141</v>
      </c>
      <c r="C25" s="3">
        <f t="shared" si="6"/>
        <v>0.799892833331408</v>
      </c>
      <c r="D25" s="3">
        <f t="shared" si="4"/>
        <v>0.7877732449475988</v>
      </c>
      <c r="E25" s="3">
        <f>(1-((K25/L25)^1.4))*0.92</f>
        <v>0.743334754206965</v>
      </c>
      <c r="F25" s="3">
        <f t="shared" si="2"/>
        <v>0.6625374983149036</v>
      </c>
      <c r="G25" s="3">
        <f t="shared" si="0"/>
        <v>0.5332618888876054</v>
      </c>
      <c r="H25" s="3">
        <f>(1-((K25/L25)^1.4))*0.47</f>
        <v>0.37974710269268863</v>
      </c>
      <c r="I25" s="3">
        <f t="shared" si="7"/>
        <v>0.20199313973015354</v>
      </c>
      <c r="J25" s="3">
        <f t="shared" si="5"/>
        <v>0.10907629545428292</v>
      </c>
      <c r="K25" s="43">
        <v>20</v>
      </c>
      <c r="L25" s="60">
        <v>65</v>
      </c>
    </row>
    <row r="26" spans="1:12" ht="14.25">
      <c r="A26" s="32">
        <v>21</v>
      </c>
      <c r="B26" s="3">
        <f t="shared" si="9"/>
        <v>0.7943975368232234</v>
      </c>
      <c r="C26" s="3">
        <f t="shared" si="6"/>
        <v>0.7864535614549912</v>
      </c>
      <c r="D26" s="3">
        <f t="shared" si="4"/>
        <v>0.7745375984026428</v>
      </c>
      <c r="E26" s="3">
        <f t="shared" si="1"/>
        <v>0.7308457338773656</v>
      </c>
      <c r="F26" s="3">
        <f t="shared" si="2"/>
        <v>0.6514059801950431</v>
      </c>
      <c r="G26" s="3">
        <f t="shared" si="0"/>
        <v>0.5243023743033275</v>
      </c>
      <c r="H26" s="3">
        <f t="shared" si="3"/>
        <v>0.373366842306915</v>
      </c>
      <c r="I26" s="3">
        <f t="shared" si="7"/>
        <v>0.19859938420580586</v>
      </c>
      <c r="J26" s="3">
        <f t="shared" si="5"/>
        <v>0.10724366747113517</v>
      </c>
      <c r="K26" s="43">
        <v>21</v>
      </c>
      <c r="L26" s="60">
        <v>65</v>
      </c>
    </row>
    <row r="27" spans="1:12" ht="14.25">
      <c r="A27" s="32">
        <v>22</v>
      </c>
      <c r="B27" s="3">
        <f>(1-(A27/L27)^1.4)*1</f>
        <v>0.7805613848374638</v>
      </c>
      <c r="C27" s="3">
        <f t="shared" si="6"/>
        <v>0.7727557709890892</v>
      </c>
      <c r="D27" s="3">
        <f t="shared" si="4"/>
        <v>0.7610473502165273</v>
      </c>
      <c r="E27" s="3">
        <f t="shared" si="1"/>
        <v>0.7181164740504667</v>
      </c>
      <c r="F27" s="3">
        <f t="shared" si="2"/>
        <v>0.6400603355667203</v>
      </c>
      <c r="G27" s="3">
        <f t="shared" si="0"/>
        <v>0.5151705139927262</v>
      </c>
      <c r="H27" s="3">
        <f t="shared" si="3"/>
        <v>0.366863850873608</v>
      </c>
      <c r="I27" s="3">
        <f t="shared" si="7"/>
        <v>0.19514034620936596</v>
      </c>
      <c r="J27" s="3">
        <f>(1-((A27/L27)^1.4))*0.135</f>
        <v>0.10537578695305763</v>
      </c>
      <c r="K27" s="43">
        <v>22</v>
      </c>
      <c r="L27" s="60">
        <v>65</v>
      </c>
    </row>
    <row r="28" spans="1:12" ht="14.25">
      <c r="A28" s="32">
        <v>23</v>
      </c>
      <c r="B28" s="3">
        <f>(1-(A28/L28)^1.4)*1</f>
        <v>0.7664712949399884</v>
      </c>
      <c r="C28" s="3">
        <f t="shared" si="6"/>
        <v>0.7588065819905886</v>
      </c>
      <c r="D28" s="3">
        <f t="shared" si="4"/>
        <v>0.7473095125664887</v>
      </c>
      <c r="E28" s="3">
        <f t="shared" si="1"/>
        <v>0.7051535913447894</v>
      </c>
      <c r="F28" s="3">
        <f t="shared" si="2"/>
        <v>0.6285064618507905</v>
      </c>
      <c r="G28" s="3">
        <f t="shared" si="0"/>
        <v>0.5058710546603924</v>
      </c>
      <c r="H28" s="3">
        <f t="shared" si="3"/>
        <v>0.36024150862179455</v>
      </c>
      <c r="I28" s="3">
        <f t="shared" si="7"/>
        <v>0.1916178237349971</v>
      </c>
      <c r="J28" s="3">
        <f t="shared" si="5"/>
        <v>0.10347362481689845</v>
      </c>
      <c r="K28" s="43">
        <v>23</v>
      </c>
      <c r="L28" s="60">
        <v>65</v>
      </c>
    </row>
    <row r="29" spans="1:12" ht="14.25">
      <c r="A29" s="32">
        <v>24</v>
      </c>
      <c r="B29" s="3">
        <f aca="true" t="shared" si="10" ref="B29:B36">(1-(A29/L29)^1.4)*1</f>
        <v>0.752133953882573</v>
      </c>
      <c r="C29" s="3">
        <f t="shared" si="6"/>
        <v>0.7446126143437473</v>
      </c>
      <c r="D29" s="3">
        <f t="shared" si="4"/>
        <v>0.7333306050355086</v>
      </c>
      <c r="E29" s="3">
        <f t="shared" si="1"/>
        <v>0.6919632375719672</v>
      </c>
      <c r="F29" s="3">
        <f t="shared" si="2"/>
        <v>0.6167498421837098</v>
      </c>
      <c r="G29" s="3">
        <f t="shared" si="0"/>
        <v>0.4964084095624982</v>
      </c>
      <c r="H29" s="3">
        <f t="shared" si="3"/>
        <v>0.35350295832480927</v>
      </c>
      <c r="I29" s="3">
        <f t="shared" si="7"/>
        <v>0.18803348847064325</v>
      </c>
      <c r="J29" s="3">
        <f t="shared" si="5"/>
        <v>0.10153808377414736</v>
      </c>
      <c r="K29" s="43">
        <v>24</v>
      </c>
      <c r="L29" s="60">
        <v>65</v>
      </c>
    </row>
    <row r="30" spans="1:12" ht="14.25">
      <c r="A30" s="32">
        <v>25</v>
      </c>
      <c r="B30" s="3">
        <f t="shared" si="10"/>
        <v>0.7375555984592774</v>
      </c>
      <c r="C30" s="3">
        <f t="shared" si="6"/>
        <v>0.7301800424746846</v>
      </c>
      <c r="D30" s="3">
        <f t="shared" si="4"/>
        <v>0.7191167084977955</v>
      </c>
      <c r="E30" s="3">
        <f t="shared" si="1"/>
        <v>0.6785511505825352</v>
      </c>
      <c r="F30" s="3">
        <f t="shared" si="2"/>
        <v>0.6047955907366075</v>
      </c>
      <c r="G30" s="3">
        <f t="shared" si="0"/>
        <v>0.4867866949831231</v>
      </c>
      <c r="H30" s="3">
        <f t="shared" si="3"/>
        <v>0.3466511312758604</v>
      </c>
      <c r="I30" s="3">
        <f t="shared" si="7"/>
        <v>0.18438889961481936</v>
      </c>
      <c r="J30" s="3">
        <f>(1-((A30/L30)^1.4))*0.135</f>
        <v>0.09957000579200245</v>
      </c>
      <c r="K30" s="43">
        <v>25</v>
      </c>
      <c r="L30" s="60">
        <v>65</v>
      </c>
    </row>
    <row r="31" spans="1:12" ht="14.25">
      <c r="A31" s="32">
        <v>26</v>
      </c>
      <c r="B31" s="3">
        <f t="shared" si="10"/>
        <v>0.7227420627379415</v>
      </c>
      <c r="C31" s="3">
        <f t="shared" si="6"/>
        <v>0.715514642110562</v>
      </c>
      <c r="D31" s="3">
        <f t="shared" si="4"/>
        <v>0.704673511169493</v>
      </c>
      <c r="E31" s="3">
        <f t="shared" si="1"/>
        <v>0.6649226977189062</v>
      </c>
      <c r="F31" s="3">
        <f t="shared" si="2"/>
        <v>0.592648491445112</v>
      </c>
      <c r="G31" s="3">
        <f t="shared" si="0"/>
        <v>0.47700976140704143</v>
      </c>
      <c r="H31" s="3">
        <f t="shared" si="3"/>
        <v>0.33968876948683246</v>
      </c>
      <c r="I31" s="3">
        <f t="shared" si="7"/>
        <v>0.18068551568448538</v>
      </c>
      <c r="J31" s="3">
        <f t="shared" si="5"/>
        <v>0.09757017846962211</v>
      </c>
      <c r="K31" s="43">
        <v>26</v>
      </c>
      <c r="L31" s="60">
        <v>65</v>
      </c>
    </row>
    <row r="32" spans="1:12" ht="14.25">
      <c r="A32" s="32">
        <v>27</v>
      </c>
      <c r="B32" s="3">
        <f t="shared" si="10"/>
        <v>0.707698818691393</v>
      </c>
      <c r="C32" s="3">
        <f>(1-(A32/L32)^1.4)*0.99</f>
        <v>0.700621830504479</v>
      </c>
      <c r="D32" s="3">
        <f t="shared" si="4"/>
        <v>0.6900063482241081</v>
      </c>
      <c r="E32" s="3">
        <f t="shared" si="1"/>
        <v>0.6510829131960816</v>
      </c>
      <c r="F32" s="3">
        <f t="shared" si="2"/>
        <v>0.5803130313269422</v>
      </c>
      <c r="G32" s="3">
        <f t="shared" si="0"/>
        <v>0.4670812203363194</v>
      </c>
      <c r="H32" s="3">
        <f t="shared" si="3"/>
        <v>0.33261844478495467</v>
      </c>
      <c r="I32" s="3">
        <f>(1-(K32/L32)^1.4)*0.25</f>
        <v>0.17692470467284824</v>
      </c>
      <c r="J32" s="3">
        <f t="shared" si="5"/>
        <v>0.09553934052333805</v>
      </c>
      <c r="K32" s="43">
        <v>27</v>
      </c>
      <c r="L32" s="60">
        <v>65</v>
      </c>
    </row>
    <row r="33" spans="1:12" ht="14.25">
      <c r="A33" s="32">
        <v>28</v>
      </c>
      <c r="B33" s="3">
        <f t="shared" si="10"/>
        <v>0.6924310113632038</v>
      </c>
      <c r="C33" s="3">
        <f t="shared" si="6"/>
        <v>0.6855067012495718</v>
      </c>
      <c r="D33" s="3">
        <f t="shared" si="4"/>
        <v>0.6751202360791237</v>
      </c>
      <c r="E33" s="3">
        <f t="shared" si="1"/>
        <v>0.6370365304541475</v>
      </c>
      <c r="F33" s="3">
        <f t="shared" si="2"/>
        <v>0.5677934293178272</v>
      </c>
      <c r="G33" s="3">
        <f t="shared" si="0"/>
        <v>0.4570044674997146</v>
      </c>
      <c r="H33" s="3">
        <f t="shared" si="3"/>
        <v>0.3254425753407058</v>
      </c>
      <c r="I33" s="3">
        <f>(1-(K33/L33)^1.4)*0.25</f>
        <v>0.17310775284080096</v>
      </c>
      <c r="J33" s="3">
        <f t="shared" si="5"/>
        <v>0.09347818653403253</v>
      </c>
      <c r="K33" s="43">
        <v>28</v>
      </c>
      <c r="L33" s="60">
        <v>65</v>
      </c>
    </row>
    <row r="34" spans="1:12" ht="14.25">
      <c r="A34" s="32">
        <v>29</v>
      </c>
      <c r="B34" s="3">
        <f t="shared" si="10"/>
        <v>0.6769434894737829</v>
      </c>
      <c r="C34" s="3">
        <f t="shared" si="6"/>
        <v>0.6701740545790451</v>
      </c>
      <c r="D34" s="3">
        <f t="shared" si="4"/>
        <v>0.6600199022369383</v>
      </c>
      <c r="E34" s="3">
        <f t="shared" si="1"/>
        <v>0.6227880103158803</v>
      </c>
      <c r="F34" s="3">
        <f t="shared" si="2"/>
        <v>0.5550936613685019</v>
      </c>
      <c r="G34" s="3">
        <f t="shared" si="0"/>
        <v>0.44678270305269674</v>
      </c>
      <c r="H34" s="3">
        <f t="shared" si="3"/>
        <v>0.31816344005267794</v>
      </c>
      <c r="I34" s="3">
        <f>(1-(K34/L34)^1.4)*0.25</f>
        <v>0.16923587236844573</v>
      </c>
      <c r="J34" s="3">
        <f t="shared" si="5"/>
        <v>0.0913873710789607</v>
      </c>
      <c r="K34" s="43">
        <v>29</v>
      </c>
      <c r="L34" s="60">
        <v>65</v>
      </c>
    </row>
    <row r="35" spans="1:12" ht="14.25">
      <c r="A35" s="32">
        <v>30</v>
      </c>
      <c r="B35" s="3">
        <f t="shared" si="10"/>
        <v>0.6612408321961623</v>
      </c>
      <c r="C35" s="3">
        <f t="shared" si="6"/>
        <v>0.6546284238742006</v>
      </c>
      <c r="D35" s="3">
        <f t="shared" si="4"/>
        <v>0.6447098113912582</v>
      </c>
      <c r="E35" s="3">
        <f t="shared" si="1"/>
        <v>0.6083415656204693</v>
      </c>
      <c r="F35" s="3">
        <f>(1-((K35/L35)^1.4))*0.82</f>
        <v>0.542217482400853</v>
      </c>
      <c r="G35" s="3">
        <f t="shared" si="0"/>
        <v>0.4364189492494671</v>
      </c>
      <c r="H35" s="3">
        <f t="shared" si="3"/>
        <v>0.31078319113219627</v>
      </c>
      <c r="I35" s="3">
        <f aca="true" t="shared" si="11" ref="I35:I55">(1-(K35/L35)^1.4)*0.25</f>
        <v>0.16531020804904056</v>
      </c>
      <c r="J35" s="3">
        <f t="shared" si="5"/>
        <v>0.0892675123464819</v>
      </c>
      <c r="K35" s="43">
        <v>30</v>
      </c>
      <c r="L35" s="60">
        <v>65</v>
      </c>
    </row>
    <row r="36" spans="1:12" ht="14.25">
      <c r="A36" s="32">
        <v>31</v>
      </c>
      <c r="B36" s="3">
        <f t="shared" si="10"/>
        <v>0.6453273726935443</v>
      </c>
      <c r="C36" s="3">
        <f t="shared" si="6"/>
        <v>0.6388740989666088</v>
      </c>
      <c r="D36" s="3">
        <f t="shared" si="4"/>
        <v>0.6291941883762057</v>
      </c>
      <c r="E36" s="3">
        <f t="shared" si="1"/>
        <v>0.5937011828780608</v>
      </c>
      <c r="F36" s="3">
        <f t="shared" si="2"/>
        <v>0.5291684456087064</v>
      </c>
      <c r="G36" s="3">
        <f t="shared" si="0"/>
        <v>0.4259160659777393</v>
      </c>
      <c r="H36" s="3">
        <f t="shared" si="3"/>
        <v>0.3033038651659658</v>
      </c>
      <c r="I36" s="3">
        <f t="shared" si="11"/>
        <v>0.16133184317338609</v>
      </c>
      <c r="J36" s="3">
        <f t="shared" si="5"/>
        <v>0.0871191953136285</v>
      </c>
      <c r="K36" s="43">
        <v>31</v>
      </c>
      <c r="L36" s="60">
        <v>65</v>
      </c>
    </row>
    <row r="37" spans="1:12" ht="14.25">
      <c r="A37" s="32">
        <v>32</v>
      </c>
      <c r="B37" s="3">
        <f>(1-(A37/L37)^1.4)*1</f>
        <v>0.6292072189028637</v>
      </c>
      <c r="C37" s="3">
        <f t="shared" si="6"/>
        <v>0.6229151467138351</v>
      </c>
      <c r="D37" s="3">
        <f t="shared" si="4"/>
        <v>0.6134770384302921</v>
      </c>
      <c r="E37" s="3">
        <f t="shared" si="1"/>
        <v>0.5788706413906346</v>
      </c>
      <c r="F37" s="3">
        <f t="shared" si="2"/>
        <v>0.5159499195003482</v>
      </c>
      <c r="G37" s="3">
        <f t="shared" si="0"/>
        <v>0.41527676447589007</v>
      </c>
      <c r="H37" s="3">
        <f t="shared" si="3"/>
        <v>0.2957273928843459</v>
      </c>
      <c r="I37" s="3">
        <f t="shared" si="11"/>
        <v>0.15730180472571592</v>
      </c>
      <c r="J37" s="3">
        <f>(1-((A37/L37)^1.4))*0.135</f>
        <v>0.0849429745518866</v>
      </c>
      <c r="K37" s="43">
        <v>32</v>
      </c>
      <c r="L37" s="60">
        <v>65</v>
      </c>
    </row>
    <row r="38" spans="1:12" ht="14.25">
      <c r="A38" s="32">
        <v>33</v>
      </c>
      <c r="B38" s="3">
        <f>(1-(A38/L38)^1.4)*1</f>
        <v>0.6128842719632148</v>
      </c>
      <c r="C38" s="3">
        <f t="shared" si="6"/>
        <v>0.6067554292435827</v>
      </c>
      <c r="D38" s="3">
        <f t="shared" si="4"/>
        <v>0.5975621651641344</v>
      </c>
      <c r="E38" s="3">
        <f t="shared" si="1"/>
        <v>0.5638535302061577</v>
      </c>
      <c r="F38" s="3">
        <f t="shared" si="2"/>
        <v>0.5025651030098361</v>
      </c>
      <c r="G38" s="3">
        <f t="shared" si="0"/>
        <v>0.4045036194957218</v>
      </c>
      <c r="H38" s="3">
        <f t="shared" si="3"/>
        <v>0.28805560782271095</v>
      </c>
      <c r="I38" s="3">
        <f t="shared" si="11"/>
        <v>0.1532210679908037</v>
      </c>
      <c r="J38" s="3">
        <f t="shared" si="5"/>
        <v>0.08273937671503401</v>
      </c>
      <c r="K38" s="43">
        <v>33</v>
      </c>
      <c r="L38" s="60">
        <v>65</v>
      </c>
    </row>
    <row r="39" spans="1:12" ht="14.25">
      <c r="A39" s="32">
        <v>34</v>
      </c>
      <c r="B39" s="3">
        <f aca="true" t="shared" si="12" ref="B39:B46">(1-(A39/L39)^1.4)*1</f>
        <v>0.5963622426198125</v>
      </c>
      <c r="C39" s="3">
        <f>(1-(A39/L39)^1.4)*0.99</f>
        <v>0.5903986201936144</v>
      </c>
      <c r="D39" s="3">
        <f t="shared" si="4"/>
        <v>0.5814531865543172</v>
      </c>
      <c r="E39" s="3">
        <f t="shared" si="1"/>
        <v>0.5486532632102276</v>
      </c>
      <c r="F39" s="3">
        <f t="shared" si="2"/>
        <v>0.4890170389482462</v>
      </c>
      <c r="G39" s="3">
        <f t="shared" si="0"/>
        <v>0.3935990801290763</v>
      </c>
      <c r="H39" s="3">
        <f t="shared" si="3"/>
        <v>0.28029025403131186</v>
      </c>
      <c r="I39" s="3">
        <f t="shared" si="11"/>
        <v>0.14909056065495313</v>
      </c>
      <c r="J39" s="3">
        <f t="shared" si="5"/>
        <v>0.0805089027536747</v>
      </c>
      <c r="K39" s="43">
        <v>34</v>
      </c>
      <c r="L39" s="60">
        <v>65</v>
      </c>
    </row>
    <row r="40" spans="1:12" ht="14.25">
      <c r="A40" s="32">
        <v>35</v>
      </c>
      <c r="B40" s="3">
        <f t="shared" si="12"/>
        <v>0.5796446658792951</v>
      </c>
      <c r="C40" s="3">
        <f t="shared" si="6"/>
        <v>0.5738482192205021</v>
      </c>
      <c r="D40" s="3">
        <f t="shared" si="4"/>
        <v>0.5651535492323126</v>
      </c>
      <c r="E40" s="3">
        <f t="shared" si="1"/>
        <v>0.5332730926089515</v>
      </c>
      <c r="F40" s="3">
        <f t="shared" si="2"/>
        <v>0.4753086260210219</v>
      </c>
      <c r="G40" s="3">
        <f t="shared" si="0"/>
        <v>0.38256547948033476</v>
      </c>
      <c r="H40" s="3">
        <f t="shared" si="3"/>
        <v>0.27243299296326867</v>
      </c>
      <c r="I40" s="3">
        <f t="shared" si="11"/>
        <v>0.14491116646982377</v>
      </c>
      <c r="J40" s="3">
        <f t="shared" si="5"/>
        <v>0.07825202989370485</v>
      </c>
      <c r="K40" s="43">
        <v>35</v>
      </c>
      <c r="L40" s="60">
        <v>65</v>
      </c>
    </row>
    <row r="41" spans="1:12" ht="14.25">
      <c r="A41" s="32">
        <v>36</v>
      </c>
      <c r="B41" s="3">
        <f t="shared" si="12"/>
        <v>0.5627349141477411</v>
      </c>
      <c r="C41" s="3">
        <f t="shared" si="6"/>
        <v>0.5571075650062637</v>
      </c>
      <c r="D41" s="3">
        <f t="shared" si="4"/>
        <v>0.5486665412940476</v>
      </c>
      <c r="E41" s="3">
        <f t="shared" si="1"/>
        <v>0.5177161210159219</v>
      </c>
      <c r="F41" s="3">
        <f t="shared" si="2"/>
        <v>0.4614426296011477</v>
      </c>
      <c r="G41" s="3">
        <f t="shared" si="0"/>
        <v>0.3714050433375092</v>
      </c>
      <c r="H41" s="3">
        <f t="shared" si="3"/>
        <v>0.26448540964943834</v>
      </c>
      <c r="I41" s="3">
        <f t="shared" si="11"/>
        <v>0.14068372853693528</v>
      </c>
      <c r="J41" s="3">
        <f>(1-((A41/L41)^1.4))*0.135</f>
        <v>0.07596921340994506</v>
      </c>
      <c r="K41" s="43">
        <v>36</v>
      </c>
      <c r="L41" s="60">
        <v>65</v>
      </c>
    </row>
    <row r="42" spans="1:12" ht="14.25">
      <c r="A42" s="32">
        <v>37</v>
      </c>
      <c r="B42" s="3">
        <f t="shared" si="12"/>
        <v>0.545636209046547</v>
      </c>
      <c r="C42" s="3">
        <f t="shared" si="6"/>
        <v>0.5401798469560815</v>
      </c>
      <c r="D42" s="3">
        <f t="shared" si="4"/>
        <v>0.5319953038203833</v>
      </c>
      <c r="E42" s="3">
        <f t="shared" si="1"/>
        <v>0.5019853123228233</v>
      </c>
      <c r="F42" s="3">
        <f t="shared" si="2"/>
        <v>0.4474216914181685</v>
      </c>
      <c r="G42" s="3">
        <f t="shared" si="0"/>
        <v>0.360119897970721</v>
      </c>
      <c r="H42" s="3">
        <f t="shared" si="3"/>
        <v>0.25644901825187705</v>
      </c>
      <c r="I42" s="3">
        <f t="shared" si="11"/>
        <v>0.13640905226163674</v>
      </c>
      <c r="J42" s="3">
        <f t="shared" si="5"/>
        <v>0.07366088822128385</v>
      </c>
      <c r="K42" s="43">
        <v>37</v>
      </c>
      <c r="L42" s="60">
        <v>65</v>
      </c>
    </row>
    <row r="43" spans="1:12" ht="14.25">
      <c r="A43" s="32">
        <v>38</v>
      </c>
      <c r="B43" s="3">
        <f t="shared" si="12"/>
        <v>0.5283516320715729</v>
      </c>
      <c r="C43" s="3">
        <f t="shared" si="6"/>
        <v>0.5230681157508571</v>
      </c>
      <c r="D43" s="3">
        <f t="shared" si="4"/>
        <v>0.5151428412697835</v>
      </c>
      <c r="E43" s="3">
        <f>(1-((K43/L43)^1.4))*0.92</f>
        <v>0.48608350150584706</v>
      </c>
      <c r="F43" s="3">
        <f t="shared" si="2"/>
        <v>0.43324833829868975</v>
      </c>
      <c r="G43" s="3">
        <f t="shared" si="0"/>
        <v>0.3487120771672381</v>
      </c>
      <c r="H43" s="3">
        <f>(1-((K43/L43)^1.4))*0.47</f>
        <v>0.24832526707363925</v>
      </c>
      <c r="I43" s="3">
        <f t="shared" si="11"/>
        <v>0.13208790801789322</v>
      </c>
      <c r="J43" s="3">
        <f t="shared" si="5"/>
        <v>0.07132747032966234</v>
      </c>
      <c r="K43" s="43">
        <v>38</v>
      </c>
      <c r="L43" s="60">
        <v>65</v>
      </c>
    </row>
    <row r="44" spans="1:12" ht="14.25">
      <c r="A44" s="32">
        <v>39</v>
      </c>
      <c r="B44" s="3">
        <f t="shared" si="12"/>
        <v>0.5108841342364463</v>
      </c>
      <c r="C44" s="3">
        <f t="shared" si="6"/>
        <v>0.5057752928940819</v>
      </c>
      <c r="D44" s="3">
        <f t="shared" si="4"/>
        <v>0.49811203088053513</v>
      </c>
      <c r="E44" s="3">
        <f t="shared" si="1"/>
        <v>0.4700134034975306</v>
      </c>
      <c r="F44" s="3">
        <f t="shared" si="2"/>
        <v>0.41892499007388595</v>
      </c>
      <c r="G44" s="3">
        <f t="shared" si="0"/>
        <v>0.33718352859605455</v>
      </c>
      <c r="H44" s="3">
        <f t="shared" si="3"/>
        <v>0.24011554309112976</v>
      </c>
      <c r="I44" s="3">
        <f t="shared" si="11"/>
        <v>0.12772103355911157</v>
      </c>
      <c r="J44" s="3">
        <f t="shared" si="5"/>
        <v>0.06896935812192026</v>
      </c>
      <c r="K44" s="43">
        <v>39</v>
      </c>
      <c r="L44" s="60">
        <v>65</v>
      </c>
    </row>
    <row r="45" spans="1:12" ht="14.25">
      <c r="A45" s="32">
        <v>40</v>
      </c>
      <c r="B45" s="3">
        <f t="shared" si="12"/>
        <v>0.4932365448205489</v>
      </c>
      <c r="C45" s="3">
        <f t="shared" si="6"/>
        <v>0.48830417937234344</v>
      </c>
      <c r="D45" s="3">
        <f t="shared" si="4"/>
        <v>0.48090563120003516</v>
      </c>
      <c r="E45" s="3">
        <f t="shared" si="1"/>
        <v>0.453777621234905</v>
      </c>
      <c r="F45" s="3">
        <f t="shared" si="2"/>
        <v>0.40445396675285006</v>
      </c>
      <c r="G45" s="3">
        <f t="shared" si="0"/>
        <v>0.3255361195815623</v>
      </c>
      <c r="H45" s="3">
        <f t="shared" si="3"/>
        <v>0.23182117606565797</v>
      </c>
      <c r="I45" s="3">
        <f t="shared" si="11"/>
        <v>0.12330913620513723</v>
      </c>
      <c r="J45" s="3">
        <f t="shared" si="5"/>
        <v>0.06658693355077411</v>
      </c>
      <c r="K45" s="43">
        <v>40</v>
      </c>
      <c r="L45" s="60">
        <v>65</v>
      </c>
    </row>
    <row r="46" spans="1:12" ht="14.25">
      <c r="A46" s="32">
        <v>41</v>
      </c>
      <c r="B46" s="3">
        <f t="shared" si="12"/>
        <v>0.47541157932524847</v>
      </c>
      <c r="C46" s="3">
        <f t="shared" si="6"/>
        <v>0.470657463531996</v>
      </c>
      <c r="D46" s="3">
        <f t="shared" si="4"/>
        <v>0.46352628984211725</v>
      </c>
      <c r="E46" s="3">
        <f t="shared" si="1"/>
        <v>0.4373786529792286</v>
      </c>
      <c r="F46" s="3">
        <f t="shared" si="2"/>
        <v>0.38983749504670373</v>
      </c>
      <c r="G46" s="3">
        <f t="shared" si="0"/>
        <v>0.313771642354664</v>
      </c>
      <c r="H46" s="3">
        <f t="shared" si="3"/>
        <v>0.22344344228286678</v>
      </c>
      <c r="I46" s="3">
        <f t="shared" si="11"/>
        <v>0.11885289483131212</v>
      </c>
      <c r="J46" s="3">
        <f t="shared" si="5"/>
        <v>0.06418056320890855</v>
      </c>
      <c r="K46" s="43">
        <v>41</v>
      </c>
      <c r="L46" s="60">
        <v>65</v>
      </c>
    </row>
    <row r="47" spans="1:12" ht="14.25">
      <c r="A47" s="32">
        <v>42</v>
      </c>
      <c r="B47" s="3">
        <f>(1-(A47/L47)^1.4)*1</f>
        <v>0.4574118467277015</v>
      </c>
      <c r="C47" s="3">
        <f>(1-(A47/L47)^1.4)*0.99</f>
        <v>0.4528377282604245</v>
      </c>
      <c r="D47" s="3">
        <f t="shared" si="4"/>
        <v>0.44597655055950897</v>
      </c>
      <c r="E47" s="3">
        <f t="shared" si="1"/>
        <v>0.42081889898948543</v>
      </c>
      <c r="F47" s="3">
        <f t="shared" si="2"/>
        <v>0.3750777143167152</v>
      </c>
      <c r="G47" s="3">
        <f t="shared" si="0"/>
        <v>0.30189181884028304</v>
      </c>
      <c r="H47" s="3">
        <f t="shared" si="3"/>
        <v>0.2149835679620197</v>
      </c>
      <c r="I47" s="3">
        <f t="shared" si="11"/>
        <v>0.11435296168192538</v>
      </c>
      <c r="J47" s="3">
        <f t="shared" si="5"/>
        <v>0.06175059930823971</v>
      </c>
      <c r="K47" s="43">
        <v>42</v>
      </c>
      <c r="L47" s="60">
        <v>65</v>
      </c>
    </row>
    <row r="48" spans="1:12" ht="14.25">
      <c r="A48" s="32">
        <v>43</v>
      </c>
      <c r="B48" s="3">
        <f>(1-(A48/L48)^1.4)*1</f>
        <v>0.4392398561095838</v>
      </c>
      <c r="C48" s="3">
        <f>(1-(A48/L48)^1.4)*0.99</f>
        <v>0.43484745754848797</v>
      </c>
      <c r="D48" s="3">
        <f t="shared" si="4"/>
        <v>0.42825885970684424</v>
      </c>
      <c r="E48" s="3">
        <f t="shared" si="1"/>
        <v>0.40410066762081714</v>
      </c>
      <c r="F48" s="3">
        <f t="shared" si="2"/>
        <v>0.3601766820098587</v>
      </c>
      <c r="G48" s="3">
        <f t="shared" si="0"/>
        <v>0.28989830503232533</v>
      </c>
      <c r="H48" s="3">
        <f t="shared" si="3"/>
        <v>0.20644273237150437</v>
      </c>
      <c r="I48" s="3">
        <f t="shared" si="11"/>
        <v>0.10980996402739596</v>
      </c>
      <c r="J48" s="3">
        <f>(1-((A48/L48)^1.4))*0.135</f>
        <v>0.05929738057479382</v>
      </c>
      <c r="K48" s="43">
        <v>43</v>
      </c>
      <c r="L48" s="60">
        <v>65</v>
      </c>
    </row>
    <row r="49" spans="1:12" ht="14.25">
      <c r="A49" s="32">
        <v>44</v>
      </c>
      <c r="B49" s="3">
        <f aca="true" t="shared" si="13" ref="B49:B55">(1-(A49/L49)^1.4)*1</f>
        <v>0.4208980227279695</v>
      </c>
      <c r="C49" s="3">
        <f aca="true" t="shared" si="14" ref="C49:C54">(1-(A49/L49)^1.4)*0.99</f>
        <v>0.4166890425006898</v>
      </c>
      <c r="D49" s="3">
        <f t="shared" si="4"/>
        <v>0.4103755721597703</v>
      </c>
      <c r="E49" s="3">
        <f t="shared" si="1"/>
        <v>0.38722618090973193</v>
      </c>
      <c r="F49" s="3">
        <f t="shared" si="2"/>
        <v>0.34513637863693497</v>
      </c>
      <c r="G49" s="3">
        <f t="shared" si="0"/>
        <v>0.2777926950004599</v>
      </c>
      <c r="H49" s="3">
        <f t="shared" si="3"/>
        <v>0.19782207068214566</v>
      </c>
      <c r="I49" s="3">
        <f t="shared" si="11"/>
        <v>0.10522450568199238</v>
      </c>
      <c r="J49" s="3">
        <f t="shared" si="5"/>
        <v>0.056821233068275884</v>
      </c>
      <c r="K49" s="43">
        <v>44</v>
      </c>
      <c r="L49" s="60">
        <v>65</v>
      </c>
    </row>
    <row r="50" spans="1:12" ht="14.25">
      <c r="A50" s="32">
        <v>45</v>
      </c>
      <c r="B50" s="3">
        <f t="shared" si="13"/>
        <v>0.40238867358698593</v>
      </c>
      <c r="C50" s="3">
        <f t="shared" si="14"/>
        <v>0.3983647868511161</v>
      </c>
      <c r="D50" s="3">
        <f t="shared" si="4"/>
        <v>0.3923289567473113</v>
      </c>
      <c r="E50" s="3">
        <f t="shared" si="1"/>
        <v>0.3701975797000271</v>
      </c>
      <c r="F50" s="3">
        <f t="shared" si="2"/>
        <v>0.32995871234132845</v>
      </c>
      <c r="G50" s="3">
        <f t="shared" si="0"/>
        <v>0.2655765245674107</v>
      </c>
      <c r="H50" s="3">
        <f t="shared" si="3"/>
        <v>0.1891226765858834</v>
      </c>
      <c r="I50" s="3">
        <f t="shared" si="11"/>
        <v>0.10059716839674648</v>
      </c>
      <c r="J50" s="3">
        <f t="shared" si="5"/>
        <v>0.054322470934243104</v>
      </c>
      <c r="K50" s="43">
        <v>45</v>
      </c>
      <c r="L50" s="60">
        <v>65</v>
      </c>
    </row>
    <row r="51" spans="1:12" ht="14.25">
      <c r="A51" s="32">
        <v>46</v>
      </c>
      <c r="B51" s="3">
        <f t="shared" si="13"/>
        <v>0.38371405256152946</v>
      </c>
      <c r="C51" s="3">
        <f t="shared" si="14"/>
        <v>0.37987691203591417</v>
      </c>
      <c r="D51" s="3">
        <f t="shared" si="4"/>
        <v>0.3741212012474912</v>
      </c>
      <c r="E51" s="3">
        <f t="shared" si="1"/>
        <v>0.35301692835660714</v>
      </c>
      <c r="F51" s="3">
        <f t="shared" si="2"/>
        <v>0.3146455231004541</v>
      </c>
      <c r="G51" s="3">
        <f t="shared" si="0"/>
        <v>0.25325127469060943</v>
      </c>
      <c r="H51" s="3">
        <f t="shared" si="3"/>
        <v>0.18034560470391883</v>
      </c>
      <c r="I51" s="3">
        <f t="shared" si="11"/>
        <v>0.09592851314038237</v>
      </c>
      <c r="J51" s="3">
        <f t="shared" si="5"/>
        <v>0.05180139709580648</v>
      </c>
      <c r="K51" s="43">
        <v>46</v>
      </c>
      <c r="L51" s="60">
        <v>65</v>
      </c>
    </row>
    <row r="52" spans="1:12" ht="14.25">
      <c r="A52" s="32">
        <v>47</v>
      </c>
      <c r="B52" s="3">
        <f t="shared" si="13"/>
        <v>0.3648763251180628</v>
      </c>
      <c r="C52" s="3">
        <f t="shared" si="14"/>
        <v>0.36122756186688215</v>
      </c>
      <c r="D52" s="3">
        <f t="shared" si="4"/>
        <v>0.35575441699011123</v>
      </c>
      <c r="E52" s="3">
        <f t="shared" si="1"/>
        <v>0.3356862191086178</v>
      </c>
      <c r="F52" s="3">
        <f t="shared" si="2"/>
        <v>0.2991985865968115</v>
      </c>
      <c r="G52" s="3">
        <f t="shared" si="0"/>
        <v>0.24081837457792143</v>
      </c>
      <c r="H52" s="3">
        <f t="shared" si="3"/>
        <v>0.1714918728054895</v>
      </c>
      <c r="I52" s="3">
        <f t="shared" si="11"/>
        <v>0.0912190812795157</v>
      </c>
      <c r="J52" s="3">
        <f t="shared" si="5"/>
        <v>0.04925830389093848</v>
      </c>
      <c r="K52" s="43">
        <v>47</v>
      </c>
      <c r="L52" s="60">
        <v>65</v>
      </c>
    </row>
    <row r="53" spans="1:12" ht="14.25">
      <c r="A53" s="32">
        <v>48</v>
      </c>
      <c r="B53" s="3">
        <f t="shared" si="13"/>
        <v>0.345877582672112</v>
      </c>
      <c r="C53" s="3">
        <f t="shared" si="14"/>
        <v>0.3424188068453909</v>
      </c>
      <c r="D53" s="3">
        <f t="shared" si="4"/>
        <v>0.3372306431053092</v>
      </c>
      <c r="E53" s="3">
        <f t="shared" si="1"/>
        <v>0.31820737605834304</v>
      </c>
      <c r="F53" s="3">
        <f t="shared" si="2"/>
        <v>0.2836196177911318</v>
      </c>
      <c r="G53" s="3">
        <f t="shared" si="0"/>
        <v>0.22827920456359393</v>
      </c>
      <c r="H53" s="3">
        <f t="shared" si="3"/>
        <v>0.16256246385589262</v>
      </c>
      <c r="I53" s="3">
        <f t="shared" si="11"/>
        <v>0.086469395668028</v>
      </c>
      <c r="J53" s="3">
        <f t="shared" si="5"/>
        <v>0.046693473660735126</v>
      </c>
      <c r="K53" s="43">
        <v>48</v>
      </c>
      <c r="L53" s="60">
        <v>65</v>
      </c>
    </row>
    <row r="54" spans="1:12" ht="14.25">
      <c r="A54" s="32">
        <v>49</v>
      </c>
      <c r="B54" s="3">
        <f t="shared" si="13"/>
        <v>0.3267198466174489</v>
      </c>
      <c r="C54" s="3">
        <f t="shared" si="14"/>
        <v>0.3234526481512744</v>
      </c>
      <c r="D54" s="3">
        <f t="shared" si="4"/>
        <v>0.3185518504520127</v>
      </c>
      <c r="E54" s="3">
        <f t="shared" si="1"/>
        <v>0.300582258888053</v>
      </c>
      <c r="F54" s="3">
        <f t="shared" si="2"/>
        <v>0.2679102742263081</v>
      </c>
      <c r="G54" s="3">
        <f t="shared" si="0"/>
        <v>0.2156350987675163</v>
      </c>
      <c r="H54" s="3">
        <f t="shared" si="3"/>
        <v>0.15355832791020096</v>
      </c>
      <c r="I54" s="3">
        <f t="shared" si="11"/>
        <v>0.08167996165436223</v>
      </c>
      <c r="J54" s="3">
        <f>(1-((A54/L54)^1.4))*0.135</f>
        <v>0.04410717929335561</v>
      </c>
      <c r="K54" s="43">
        <v>49</v>
      </c>
      <c r="L54" s="60">
        <v>65</v>
      </c>
    </row>
    <row r="55" spans="1:12" ht="14.25">
      <c r="A55" s="32">
        <v>50</v>
      </c>
      <c r="B55" s="3">
        <f t="shared" si="13"/>
        <v>0.30740507205791734</v>
      </c>
      <c r="C55" s="3">
        <f>(1-(A55/L55)^1.4)*0.99</f>
        <v>0.30433102133733814</v>
      </c>
      <c r="D55" s="3">
        <f t="shared" si="4"/>
        <v>0.2997199452564694</v>
      </c>
      <c r="E55" s="3">
        <f>(1-((K55/L55)^1.4))*0.92</f>
        <v>0.28281266629328394</v>
      </c>
      <c r="F55" s="3">
        <f t="shared" si="2"/>
        <v>0.2520721590874922</v>
      </c>
      <c r="G55" s="3">
        <f t="shared" si="0"/>
        <v>0.20288734755822546</v>
      </c>
      <c r="H55" s="3">
        <f t="shared" si="3"/>
        <v>0.14448038386722115</v>
      </c>
      <c r="I55" s="3">
        <f t="shared" si="11"/>
        <v>0.07685126801447933</v>
      </c>
      <c r="J55" s="3">
        <f t="shared" si="5"/>
        <v>0.04149968472781884</v>
      </c>
      <c r="K55" s="43">
        <v>50</v>
      </c>
      <c r="L55" s="60">
        <v>65</v>
      </c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Catastro - 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lguty</dc:creator>
  <cp:keywords/>
  <dc:description/>
  <cp:lastModifiedBy>flgonzalez</cp:lastModifiedBy>
  <cp:lastPrinted>2021-11-24T21:38:01Z</cp:lastPrinted>
  <dcterms:created xsi:type="dcterms:W3CDTF">2008-08-20T17:00:06Z</dcterms:created>
  <dcterms:modified xsi:type="dcterms:W3CDTF">2021-11-25T20:19:44Z</dcterms:modified>
  <cp:category/>
  <cp:version/>
  <cp:contentType/>
  <cp:contentStatus/>
</cp:coreProperties>
</file>