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45" windowHeight="4545"/>
  </bookViews>
  <sheets>
    <sheet name="Zona H" sheetId="10" r:id="rId1"/>
    <sheet name="Construccion (1)" sheetId="9" r:id="rId2"/>
    <sheet name="Predios Grandes" sheetId="8" r:id="rId3"/>
    <sheet name="Rustico Ejidal" sheetId="2" r:id="rId4"/>
    <sheet name="Rustico Comunal" sheetId="3" r:id="rId5"/>
    <sheet name="Rustico Privada" sheetId="1" r:id="rId6"/>
    <sheet name="TABLA ROSS" sheetId="5" r:id="rId7"/>
    <sheet name="ESTADO CONSERVACIÓN" sheetId="4" r:id="rId8"/>
  </sheets>
  <definedNames>
    <definedName name="_xlnm.Print_Area" localSheetId="1">'Construccion (1)'!$B$1:$I$74</definedName>
  </definedNames>
  <calcPr calcId="124519"/>
</workbook>
</file>

<file path=xl/calcChain.xml><?xml version="1.0" encoding="utf-8"?>
<calcChain xmlns="http://schemas.openxmlformats.org/spreadsheetml/2006/main">
  <c r="C6" i="4"/>
  <c r="D6"/>
  <c r="E6"/>
  <c r="F6"/>
  <c r="G6"/>
  <c r="H6"/>
  <c r="I6"/>
  <c r="B8"/>
  <c r="C8"/>
  <c r="D8"/>
  <c r="E8"/>
  <c r="F8"/>
  <c r="G8"/>
  <c r="H8"/>
  <c r="I8"/>
  <c r="J8"/>
  <c r="B9"/>
  <c r="C9"/>
  <c r="D9"/>
  <c r="E9"/>
  <c r="F9"/>
  <c r="G9"/>
  <c r="H9"/>
  <c r="I9"/>
  <c r="J9"/>
  <c r="B10"/>
  <c r="C10"/>
  <c r="D10"/>
  <c r="E10"/>
  <c r="F10"/>
  <c r="G10"/>
  <c r="H10"/>
  <c r="I10"/>
  <c r="J10"/>
  <c r="B11"/>
  <c r="C11"/>
  <c r="D11"/>
  <c r="E11"/>
  <c r="F11"/>
  <c r="G11"/>
  <c r="H11"/>
  <c r="I11"/>
  <c r="J11"/>
  <c r="B12"/>
  <c r="C12"/>
  <c r="D12"/>
  <c r="E12"/>
  <c r="F12"/>
  <c r="G12"/>
  <c r="H12"/>
  <c r="I12"/>
  <c r="J12"/>
  <c r="B13"/>
  <c r="C13"/>
  <c r="D13"/>
  <c r="E13"/>
  <c r="F13"/>
  <c r="G13"/>
  <c r="H13"/>
  <c r="I13"/>
  <c r="J13"/>
  <c r="B14"/>
  <c r="C14"/>
  <c r="D14"/>
  <c r="E14"/>
  <c r="F14"/>
  <c r="G14"/>
  <c r="H14"/>
  <c r="I14"/>
  <c r="J14"/>
  <c r="B15"/>
  <c r="C15"/>
  <c r="D15"/>
  <c r="E15"/>
  <c r="F15"/>
  <c r="G15"/>
  <c r="H15"/>
  <c r="I15"/>
  <c r="J15"/>
  <c r="B16"/>
  <c r="C16"/>
  <c r="D16"/>
  <c r="E16"/>
  <c r="F16"/>
  <c r="G16"/>
  <c r="H16"/>
  <c r="I16"/>
  <c r="J16"/>
  <c r="B17"/>
  <c r="C17"/>
  <c r="D17"/>
  <c r="E17"/>
  <c r="F17"/>
  <c r="G17"/>
  <c r="H17"/>
  <c r="I17"/>
  <c r="J17"/>
  <c r="B18"/>
  <c r="C18"/>
  <c r="D18"/>
  <c r="E18"/>
  <c r="F18"/>
  <c r="G18"/>
  <c r="H18"/>
  <c r="I18"/>
  <c r="J18"/>
  <c r="B19"/>
  <c r="C19"/>
  <c r="D19"/>
  <c r="E19"/>
  <c r="F19"/>
  <c r="G19"/>
  <c r="H19"/>
  <c r="I19"/>
  <c r="J19"/>
  <c r="B20"/>
  <c r="C20"/>
  <c r="D20"/>
  <c r="E20"/>
  <c r="F20"/>
  <c r="G20"/>
  <c r="H20"/>
  <c r="I20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/>
  <c r="B23"/>
  <c r="C23"/>
  <c r="D23"/>
  <c r="E23"/>
  <c r="F23"/>
  <c r="G23"/>
  <c r="H23"/>
  <c r="I23"/>
  <c r="J23"/>
  <c r="B24"/>
  <c r="C24"/>
  <c r="D24"/>
  <c r="E24"/>
  <c r="F24"/>
  <c r="G24"/>
  <c r="H24"/>
  <c r="I24"/>
  <c r="J24"/>
  <c r="B25"/>
  <c r="C25"/>
  <c r="D25"/>
  <c r="E25"/>
  <c r="F25"/>
  <c r="G25"/>
  <c r="H25"/>
  <c r="I25"/>
  <c r="J25"/>
  <c r="B26"/>
  <c r="C26"/>
  <c r="D26"/>
  <c r="E26"/>
  <c r="F26"/>
  <c r="G26"/>
  <c r="H26"/>
  <c r="I26"/>
  <c r="J26"/>
  <c r="B27"/>
  <c r="C27"/>
  <c r="D27"/>
  <c r="E27"/>
  <c r="F27"/>
  <c r="G27"/>
  <c r="H27"/>
  <c r="I27"/>
  <c r="J27"/>
  <c r="B28"/>
  <c r="C28"/>
  <c r="D28"/>
  <c r="E28"/>
  <c r="F28"/>
  <c r="G28"/>
  <c r="H28"/>
  <c r="I28"/>
  <c r="J28"/>
  <c r="B29"/>
  <c r="C29"/>
  <c r="D29"/>
  <c r="E29"/>
  <c r="F29"/>
  <c r="G29"/>
  <c r="H29"/>
  <c r="I29"/>
  <c r="J29"/>
  <c r="B30"/>
  <c r="C30"/>
  <c r="D30"/>
  <c r="E30"/>
  <c r="F30"/>
  <c r="G30"/>
  <c r="H30"/>
  <c r="I30"/>
  <c r="J30"/>
  <c r="B31"/>
  <c r="C31"/>
  <c r="D31"/>
  <c r="E31"/>
  <c r="F31"/>
  <c r="G31"/>
  <c r="H31"/>
  <c r="I31"/>
  <c r="J31"/>
  <c r="B32"/>
  <c r="C32"/>
  <c r="D32"/>
  <c r="E32"/>
  <c r="F32"/>
  <c r="G32"/>
  <c r="H32"/>
  <c r="I32"/>
  <c r="J32"/>
  <c r="B33"/>
  <c r="C33"/>
  <c r="D33"/>
  <c r="E33"/>
  <c r="F33"/>
  <c r="G33"/>
  <c r="H33"/>
  <c r="I33"/>
  <c r="J33"/>
  <c r="B34"/>
  <c r="C34"/>
  <c r="D34"/>
  <c r="E34"/>
  <c r="F34"/>
  <c r="G34"/>
  <c r="H34"/>
  <c r="I34"/>
  <c r="J34"/>
  <c r="B35"/>
  <c r="C35"/>
  <c r="D35"/>
  <c r="E35"/>
  <c r="F35"/>
  <c r="G35"/>
  <c r="H35"/>
  <c r="I35"/>
  <c r="J35"/>
  <c r="B36"/>
  <c r="C36"/>
  <c r="D36"/>
  <c r="E36"/>
  <c r="F36"/>
  <c r="G36"/>
  <c r="H36"/>
  <c r="I36"/>
  <c r="J36"/>
  <c r="B37"/>
  <c r="C37"/>
  <c r="D37"/>
  <c r="E37"/>
  <c r="F37"/>
  <c r="G37"/>
  <c r="H37"/>
  <c r="I37"/>
  <c r="J37"/>
  <c r="B38"/>
  <c r="C38"/>
  <c r="D38"/>
  <c r="E38"/>
  <c r="F38"/>
  <c r="G38"/>
  <c r="H38"/>
  <c r="I38"/>
  <c r="J38"/>
  <c r="B39"/>
  <c r="C39"/>
  <c r="D39"/>
  <c r="E39"/>
  <c r="F39"/>
  <c r="G39"/>
  <c r="H39"/>
  <c r="I39"/>
  <c r="J39"/>
  <c r="B40"/>
  <c r="C40"/>
  <c r="D40"/>
  <c r="E40"/>
  <c r="F40"/>
  <c r="G40"/>
  <c r="H40"/>
  <c r="I40"/>
  <c r="J40"/>
  <c r="B41"/>
  <c r="C41"/>
  <c r="D41"/>
  <c r="E41"/>
  <c r="F41"/>
  <c r="G41"/>
  <c r="H41"/>
  <c r="I41"/>
  <c r="J41"/>
  <c r="B42"/>
  <c r="C42"/>
  <c r="D42"/>
  <c r="E42"/>
  <c r="F42"/>
  <c r="G42"/>
  <c r="H42"/>
  <c r="I42"/>
  <c r="J42"/>
  <c r="B43"/>
  <c r="C43"/>
  <c r="D43"/>
  <c r="E43"/>
  <c r="F43"/>
  <c r="G43"/>
  <c r="H43"/>
  <c r="I43"/>
  <c r="J43"/>
  <c r="B44"/>
  <c r="C44"/>
  <c r="D44"/>
  <c r="E44"/>
  <c r="F44"/>
  <c r="G44"/>
  <c r="H44"/>
  <c r="I44"/>
  <c r="J44"/>
  <c r="B45"/>
  <c r="C45"/>
  <c r="D45"/>
  <c r="E45"/>
  <c r="F45"/>
  <c r="G45"/>
  <c r="H45"/>
  <c r="I45"/>
  <c r="J45"/>
  <c r="B46"/>
  <c r="C46"/>
  <c r="D46"/>
  <c r="E46"/>
  <c r="F46"/>
  <c r="G46"/>
  <c r="H46"/>
  <c r="I46"/>
  <c r="J46"/>
  <c r="B47"/>
  <c r="C47"/>
  <c r="D47"/>
  <c r="E47"/>
  <c r="F47"/>
  <c r="G47"/>
  <c r="H47"/>
  <c r="I47"/>
  <c r="J47"/>
  <c r="B48"/>
  <c r="C48"/>
  <c r="D48"/>
  <c r="E48"/>
  <c r="F48"/>
  <c r="G48"/>
  <c r="H48"/>
  <c r="I48"/>
  <c r="J48"/>
  <c r="B49"/>
  <c r="C49"/>
  <c r="D49"/>
  <c r="E49"/>
  <c r="F49"/>
  <c r="G49"/>
  <c r="H49"/>
  <c r="I49"/>
  <c r="J49"/>
  <c r="B50"/>
  <c r="C50"/>
  <c r="D50"/>
  <c r="E50"/>
  <c r="F50"/>
  <c r="G50"/>
  <c r="H50"/>
  <c r="I50"/>
  <c r="J50"/>
  <c r="B51"/>
  <c r="C51"/>
  <c r="D51"/>
  <c r="E51"/>
  <c r="F51"/>
  <c r="G51"/>
  <c r="H51"/>
  <c r="I51"/>
  <c r="J51"/>
  <c r="B52"/>
  <c r="C52"/>
  <c r="D52"/>
  <c r="E52"/>
  <c r="F52"/>
  <c r="G52"/>
  <c r="H52"/>
  <c r="I52"/>
  <c r="J52"/>
  <c r="B53"/>
  <c r="C53"/>
  <c r="D53"/>
  <c r="E53"/>
  <c r="F53"/>
  <c r="G53"/>
  <c r="H53"/>
  <c r="I53"/>
  <c r="J53"/>
  <c r="B54"/>
  <c r="C54"/>
  <c r="D54"/>
  <c r="E54"/>
  <c r="F54"/>
  <c r="G54"/>
  <c r="H54"/>
  <c r="I54"/>
  <c r="J54"/>
  <c r="B55"/>
  <c r="C55"/>
  <c r="D55"/>
  <c r="E55"/>
  <c r="F55"/>
  <c r="G55"/>
  <c r="H55"/>
  <c r="I55"/>
  <c r="J55"/>
  <c r="B56"/>
  <c r="C56"/>
  <c r="D56"/>
  <c r="E56"/>
  <c r="F56"/>
  <c r="G56"/>
  <c r="H56"/>
  <c r="I56"/>
  <c r="J56"/>
  <c r="B57"/>
  <c r="C57"/>
  <c r="D57"/>
  <c r="E57"/>
  <c r="F57"/>
  <c r="G57"/>
  <c r="H57"/>
  <c r="I57"/>
  <c r="J57"/>
</calcChain>
</file>

<file path=xl/sharedStrings.xml><?xml version="1.0" encoding="utf-8"?>
<sst xmlns="http://schemas.openxmlformats.org/spreadsheetml/2006/main" count="418" uniqueCount="113">
  <si>
    <t>Tipo Propiedad</t>
  </si>
  <si>
    <t>Calidad</t>
  </si>
  <si>
    <t>Constante</t>
  </si>
  <si>
    <t>Clase</t>
  </si>
  <si>
    <t>Nivel</t>
  </si>
  <si>
    <t>Clave de Valuación</t>
  </si>
  <si>
    <t>Tipo de Propiedad</t>
  </si>
  <si>
    <t>Factor</t>
  </si>
  <si>
    <t>Riego por Gravedad</t>
  </si>
  <si>
    <t>Privada</t>
  </si>
  <si>
    <t>Riego por Bombeo</t>
  </si>
  <si>
    <t>Temporal</t>
  </si>
  <si>
    <t>Pastal</t>
  </si>
  <si>
    <t>Ejidal</t>
  </si>
  <si>
    <t>Comunal</t>
  </si>
  <si>
    <t>ESTADO DE CONSERVACIÓN</t>
  </si>
  <si>
    <t>EDAD DEL INMUEBLE</t>
  </si>
  <si>
    <t>Nuevo</t>
  </si>
  <si>
    <t>Bueno</t>
  </si>
  <si>
    <t>Regular</t>
  </si>
  <si>
    <t>Regular medio</t>
  </si>
  <si>
    <t>Reparaciones Sencillas</t>
  </si>
  <si>
    <t>Reparaciones Medias</t>
  </si>
  <si>
    <t>Reparaciones Importantes</t>
  </si>
  <si>
    <t>Reparaciones Completas</t>
  </si>
  <si>
    <t>EDAD</t>
  </si>
  <si>
    <t>No. DE MANZANA</t>
  </si>
  <si>
    <t xml:space="preserve"> COLONIAS, LOCALIDAD</t>
  </si>
  <si>
    <t>VALOR UNIT.($/M2)</t>
  </si>
  <si>
    <t>CATASTRAL</t>
  </si>
  <si>
    <t>CENTRO URBANO</t>
  </si>
  <si>
    <t>025.</t>
  </si>
  <si>
    <t>Uso</t>
  </si>
  <si>
    <t>PARA CONSTRUCCIONES ($/M2)</t>
  </si>
  <si>
    <t xml:space="preserve">HABITACIONAL </t>
  </si>
  <si>
    <t>"A"</t>
  </si>
  <si>
    <t>"B"</t>
  </si>
  <si>
    <t>"C"</t>
  </si>
  <si>
    <t>MEDIO</t>
  </si>
  <si>
    <t>BUENO</t>
  </si>
  <si>
    <t xml:space="preserve">LUJO </t>
  </si>
  <si>
    <t xml:space="preserve">COMERCIAL </t>
  </si>
  <si>
    <t>MEDIANO</t>
  </si>
  <si>
    <t>INDUSTRIAL</t>
  </si>
  <si>
    <t>LIGERO</t>
  </si>
  <si>
    <t xml:space="preserve">INSTALACIONES ESPECIALES </t>
  </si>
  <si>
    <t>ALBERCA</t>
  </si>
  <si>
    <t>ALGIBE</t>
  </si>
  <si>
    <t>BARANDAL</t>
  </si>
  <si>
    <t>BARDA</t>
  </si>
  <si>
    <t>COCINA INTEGRAL</t>
  </si>
  <si>
    <t>ELEVADOR (PIEZA)</t>
  </si>
  <si>
    <t>ENCEMENTADOS  (PATIOS, PASILLOS, ETC)</t>
  </si>
  <si>
    <t>ESTACIONAMIENTO (PAVIMENTO ASFALTO)</t>
  </si>
  <si>
    <t>ESTACIONAMIENTO (PAVIMENTO CONCRETO)</t>
  </si>
  <si>
    <t>JACUZZY (PIEZA)</t>
  </si>
  <si>
    <t>RAMPAS</t>
  </si>
  <si>
    <t>SISTEMA CONTRA INCENDIO (UNIDAD)</t>
  </si>
  <si>
    <t>TANQUE ALMACENAMIENTO (PIEZA)</t>
  </si>
  <si>
    <t>TANQUE ESTACIONARIO (PIEZA)</t>
  </si>
  <si>
    <t>PILAS</t>
  </si>
  <si>
    <t>MAYORES A LA DEL LOTE TIPO Y CON REFERENCIA DE VALOR AL DE LA ZONA CORRESPONDIENTE.</t>
  </si>
  <si>
    <t xml:space="preserve"> SUPERFICIE DESDE (M2)</t>
  </si>
  <si>
    <t>HASTA  SUPERFICIE DE (M2)</t>
  </si>
  <si>
    <t>FACTOR DE TERRENO</t>
  </si>
  <si>
    <t>EN POBLACIONES CERCANAS Y DIFERENTES A LA CABECERA MUNICIPAL.</t>
  </si>
  <si>
    <t>ZONAS URBANAS HOMOGÉNEAS DE VALOR</t>
  </si>
  <si>
    <t>VALORES UNITARIOS DE REPOSICIÓN NUEVO</t>
  </si>
  <si>
    <t>Valor Unitario</t>
  </si>
  <si>
    <t xml:space="preserve">Valor Unitario </t>
  </si>
  <si>
    <t>CIRCUITO CERRADO (POR CÁMARA)</t>
  </si>
  <si>
    <t>CORTINA METÁLICA</t>
  </si>
  <si>
    <t>HIDRONEUMÁTICO</t>
  </si>
  <si>
    <t>PORTÓN ELÉCTRICO</t>
  </si>
  <si>
    <t>SUBESTACIÓN (POR CUCHILLA)</t>
  </si>
  <si>
    <t>FACTOR DE DEMÉRITO PARA TERRENOS CON SUPERFICIE QUE EXCEDE DEL LOTE TIPO</t>
  </si>
  <si>
    <t xml:space="preserve">FACTOR DE DEMÉRITO PARA TERRENOS INMERSOS EN LA MANCHA URBANA, CON SUPERFICIES </t>
  </si>
  <si>
    <t>MAYORES A LA DEL LOTE TIPO Y CON USO DE SUELO AGRÍCOLA.</t>
  </si>
  <si>
    <t>VALORES UNITARIOS POR HECTÁREA</t>
  </si>
  <si>
    <t>PARA SUELO RÚSTICO ($/HA)</t>
  </si>
  <si>
    <t>Clasificación</t>
  </si>
  <si>
    <t>Valor Unitario ($/HA)</t>
  </si>
  <si>
    <t>Frutales en Formación</t>
  </si>
  <si>
    <t>Frutales en Producción</t>
  </si>
  <si>
    <t xml:space="preserve">        Factor de Depreciación Método: ROSS               </t>
  </si>
  <si>
    <t>VALOR UNITARIO($/M2)</t>
  </si>
  <si>
    <t>Tipología</t>
  </si>
  <si>
    <t>ECONÓMICO</t>
  </si>
  <si>
    <t>MAYORES A LA DEL LOTE TIPO Y CON REFERENCIA DE VALOR AL DE LA ZONA CORRESPONDIENTE</t>
  </si>
  <si>
    <t>Utilizando la tabla de Ross según las colonias llegando a un tope</t>
  </si>
  <si>
    <t xml:space="preserve">ZONA HOMOGÉNEA </t>
  </si>
  <si>
    <t>SECTOR CATASTRAL</t>
  </si>
  <si>
    <t>En Desecho</t>
  </si>
  <si>
    <t>MUNICIPIO DE MANUEL BENAVIDES</t>
  </si>
  <si>
    <t>-</t>
  </si>
  <si>
    <r>
      <t>NOTA:</t>
    </r>
    <r>
      <rPr>
        <sz val="10"/>
        <rFont val="Century Gothic"/>
        <family val="2"/>
      </rPr>
      <t xml:space="preserve"> EL FACTOR DE DEMÉRITO PARA LOS PREDIOS RÚSTICOS, ES DE: 0.7</t>
    </r>
  </si>
  <si>
    <t>de 30 años de edad con una vida útil de 65 años.</t>
  </si>
  <si>
    <t>Vida útil:</t>
  </si>
  <si>
    <r>
      <t xml:space="preserve"> </t>
    </r>
    <r>
      <rPr>
        <sz val="10"/>
        <rFont val="Century Gothic"/>
        <family val="2"/>
      </rPr>
      <t>POPULAR</t>
    </r>
  </si>
  <si>
    <t>001, 002, 003, 004</t>
  </si>
  <si>
    <t>005, 006, 007, 008</t>
  </si>
  <si>
    <t>009, 010, 011, 012</t>
  </si>
  <si>
    <t>013, 014, 015, 016</t>
  </si>
  <si>
    <t>017, 018, 019, 020</t>
  </si>
  <si>
    <t>021, 022, 023, 024</t>
  </si>
  <si>
    <t>021, 022, 023.</t>
  </si>
  <si>
    <t>005, 006, 007.</t>
  </si>
  <si>
    <t>013, 014.</t>
  </si>
  <si>
    <t xml:space="preserve">   TABLAS DE DEPRECIACIÓN MÉTODO DE ROSS</t>
  </si>
  <si>
    <t>FACTOR DE DEMÉRITO EN LA CABECERA MPAL. = 0.45</t>
  </si>
  <si>
    <t>TABLA DE VALORES PARA EL EJERCICIO FISCAL 2022</t>
  </si>
  <si>
    <t xml:space="preserve"> </t>
  </si>
  <si>
    <t>EJERCICIO 2022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</si>
</sst>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164" formatCode="#,##0.00\ _€"/>
    <numFmt numFmtId="165" formatCode="0.000"/>
    <numFmt numFmtId="166" formatCode="0.0000"/>
    <numFmt numFmtId="167" formatCode="_-[$€-2]* #,##0.00_-;\-[$€-2]* #,##0.00_-;_-[$€-2]* &quot;-&quot;??_-"/>
    <numFmt numFmtId="168" formatCode="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7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/>
  </cellStyleXfs>
  <cellXfs count="395">
    <xf numFmtId="0" fontId="0" fillId="0" borderId="0" xfId="0"/>
    <xf numFmtId="0" fontId="1" fillId="0" borderId="0" xfId="7"/>
    <xf numFmtId="0" fontId="0" fillId="0" borderId="0" xfId="0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4" fontId="5" fillId="0" borderId="8" xfId="3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44" fontId="5" fillId="0" borderId="0" xfId="3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8" fontId="5" fillId="0" borderId="11" xfId="0" applyNumberFormat="1" applyFont="1" applyFill="1" applyBorder="1" applyAlignment="1">
      <alignment horizontal="left"/>
    </xf>
    <xf numFmtId="38" fontId="5" fillId="0" borderId="12" xfId="0" applyNumberFormat="1" applyFont="1" applyFill="1" applyBorder="1" applyAlignment="1">
      <alignment horizontal="left"/>
    </xf>
    <xf numFmtId="38" fontId="3" fillId="0" borderId="13" xfId="0" applyNumberFormat="1" applyFont="1" applyFill="1" applyBorder="1" applyAlignment="1">
      <alignment horizontal="left"/>
    </xf>
    <xf numFmtId="44" fontId="5" fillId="0" borderId="14" xfId="3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8" fontId="5" fillId="0" borderId="17" xfId="0" applyNumberFormat="1" applyFont="1" applyFill="1" applyBorder="1" applyAlignment="1">
      <alignment horizontal="left"/>
    </xf>
    <xf numFmtId="38" fontId="5" fillId="0" borderId="16" xfId="0" applyNumberFormat="1" applyFont="1" applyFill="1" applyBorder="1" applyAlignment="1">
      <alignment horizontal="left"/>
    </xf>
    <xf numFmtId="38" fontId="3" fillId="0" borderId="18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44" fontId="5" fillId="0" borderId="22" xfId="3" applyFont="1" applyFill="1" applyBorder="1" applyAlignment="1">
      <alignment horizontal="center" vertical="center"/>
    </xf>
    <xf numFmtId="0" fontId="7" fillId="0" borderId="0" xfId="0" applyFont="1"/>
    <xf numFmtId="0" fontId="3" fillId="0" borderId="23" xfId="0" applyFont="1" applyFill="1" applyBorder="1" applyAlignment="1">
      <alignment horizontal="center" wrapText="1"/>
    </xf>
    <xf numFmtId="0" fontId="8" fillId="0" borderId="0" xfId="0" applyFont="1"/>
    <xf numFmtId="0" fontId="0" fillId="0" borderId="0" xfId="0" applyBorder="1"/>
    <xf numFmtId="44" fontId="0" fillId="0" borderId="0" xfId="0" applyNumberFormat="1"/>
    <xf numFmtId="0" fontId="2" fillId="0" borderId="24" xfId="7" applyFont="1" applyFill="1" applyBorder="1" applyAlignment="1">
      <alignment horizontal="center"/>
    </xf>
    <xf numFmtId="0" fontId="4" fillId="0" borderId="24" xfId="7" applyFont="1" applyFill="1" applyBorder="1" applyAlignment="1">
      <alignment horizontal="center"/>
    </xf>
    <xf numFmtId="166" fontId="4" fillId="0" borderId="24" xfId="7" applyNumberFormat="1" applyFont="1" applyFill="1" applyBorder="1" applyAlignment="1">
      <alignment horizontal="center"/>
    </xf>
    <xf numFmtId="0" fontId="2" fillId="0" borderId="7" xfId="7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wrapText="1"/>
    </xf>
    <xf numFmtId="2" fontId="3" fillId="0" borderId="0" xfId="0" applyNumberFormat="1" applyFont="1" applyFill="1" applyAlignment="1">
      <alignment wrapText="1"/>
    </xf>
    <xf numFmtId="165" fontId="3" fillId="0" borderId="0" xfId="0" applyNumberFormat="1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/>
    </xf>
    <xf numFmtId="38" fontId="4" fillId="0" borderId="1" xfId="0" applyNumberFormat="1" applyFont="1" applyFill="1" applyBorder="1" applyAlignment="1">
      <alignment horizontal="center"/>
    </xf>
    <xf numFmtId="38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8" fontId="4" fillId="0" borderId="2" xfId="0" applyNumberFormat="1" applyFont="1" applyFill="1" applyBorder="1" applyAlignment="1">
      <alignment horizontal="center"/>
    </xf>
    <xf numFmtId="38" fontId="2" fillId="0" borderId="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8" fontId="4" fillId="0" borderId="25" xfId="0" applyNumberFormat="1" applyFont="1" applyFill="1" applyBorder="1" applyAlignment="1">
      <alignment horizontal="center"/>
    </xf>
    <xf numFmtId="38" fontId="2" fillId="0" borderId="5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5" applyFont="1" applyFill="1" applyBorder="1" applyAlignment="1">
      <alignment horizontal="center"/>
    </xf>
    <xf numFmtId="0" fontId="4" fillId="0" borderId="1" xfId="5" applyFont="1" applyFill="1" applyBorder="1" applyAlignment="1">
      <alignment horizontal="center"/>
    </xf>
    <xf numFmtId="49" fontId="2" fillId="0" borderId="1" xfId="5" applyNumberFormat="1" applyFont="1" applyFill="1" applyBorder="1" applyAlignment="1">
      <alignment horizontal="center"/>
    </xf>
    <xf numFmtId="0" fontId="2" fillId="0" borderId="3" xfId="5" applyFont="1" applyFill="1" applyBorder="1" applyAlignment="1">
      <alignment horizontal="center"/>
    </xf>
    <xf numFmtId="0" fontId="4" fillId="0" borderId="3" xfId="5" applyFont="1" applyFill="1" applyBorder="1" applyAlignment="1">
      <alignment horizontal="center"/>
    </xf>
    <xf numFmtId="38" fontId="2" fillId="0" borderId="3" xfId="5" applyNumberFormat="1" applyFont="1" applyFill="1" applyBorder="1" applyAlignment="1">
      <alignment horizontal="center"/>
    </xf>
    <xf numFmtId="49" fontId="2" fillId="0" borderId="3" xfId="5" applyNumberFormat="1" applyFont="1" applyFill="1" applyBorder="1" applyAlignment="1">
      <alignment horizontal="center"/>
    </xf>
    <xf numFmtId="0" fontId="2" fillId="0" borderId="5" xfId="5" applyFont="1" applyFill="1" applyBorder="1" applyAlignment="1">
      <alignment horizontal="center"/>
    </xf>
    <xf numFmtId="0" fontId="4" fillId="0" borderId="5" xfId="5" applyFont="1" applyFill="1" applyBorder="1" applyAlignment="1">
      <alignment horizontal="center"/>
    </xf>
    <xf numFmtId="38" fontId="2" fillId="0" borderId="5" xfId="5" applyNumberFormat="1" applyFont="1" applyFill="1" applyBorder="1" applyAlignment="1">
      <alignment horizontal="center"/>
    </xf>
    <xf numFmtId="49" fontId="2" fillId="0" borderId="5" xfId="5" applyNumberFormat="1" applyFont="1" applyFill="1" applyBorder="1" applyAlignment="1">
      <alignment horizontal="center"/>
    </xf>
    <xf numFmtId="38" fontId="4" fillId="0" borderId="1" xfId="5" applyNumberFormat="1" applyFont="1" applyFill="1" applyBorder="1" applyAlignment="1">
      <alignment horizontal="center"/>
    </xf>
    <xf numFmtId="38" fontId="2" fillId="0" borderId="1" xfId="5" applyNumberFormat="1" applyFont="1" applyFill="1" applyBorder="1" applyAlignment="1">
      <alignment horizontal="center"/>
    </xf>
    <xf numFmtId="38" fontId="4" fillId="0" borderId="3" xfId="5" applyNumberFormat="1" applyFont="1" applyFill="1" applyBorder="1" applyAlignment="1">
      <alignment horizontal="center"/>
    </xf>
    <xf numFmtId="38" fontId="4" fillId="0" borderId="5" xfId="5" applyNumberFormat="1" applyFont="1" applyFill="1" applyBorder="1" applyAlignment="1">
      <alignment horizontal="center"/>
    </xf>
    <xf numFmtId="0" fontId="2" fillId="0" borderId="1" xfId="6" applyFont="1" applyFill="1" applyBorder="1" applyAlignment="1">
      <alignment horizontal="center"/>
    </xf>
    <xf numFmtId="0" fontId="4" fillId="0" borderId="1" xfId="6" applyFont="1" applyFill="1" applyBorder="1" applyAlignment="1">
      <alignment horizontal="center"/>
    </xf>
    <xf numFmtId="0" fontId="2" fillId="0" borderId="3" xfId="6" applyFont="1" applyFill="1" applyBorder="1" applyAlignment="1">
      <alignment horizontal="center"/>
    </xf>
    <xf numFmtId="0" fontId="4" fillId="0" borderId="3" xfId="6" applyFont="1" applyFill="1" applyBorder="1" applyAlignment="1">
      <alignment horizontal="center"/>
    </xf>
    <xf numFmtId="38" fontId="2" fillId="0" borderId="3" xfId="6" applyNumberFormat="1" applyFont="1" applyFill="1" applyBorder="1" applyAlignment="1">
      <alignment horizontal="center"/>
    </xf>
    <xf numFmtId="0" fontId="2" fillId="0" borderId="5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38" fontId="2" fillId="0" borderId="5" xfId="6" applyNumberFormat="1" applyFont="1" applyFill="1" applyBorder="1" applyAlignment="1">
      <alignment horizontal="center"/>
    </xf>
    <xf numFmtId="38" fontId="4" fillId="0" borderId="1" xfId="6" applyNumberFormat="1" applyFont="1" applyFill="1" applyBorder="1" applyAlignment="1">
      <alignment horizontal="center"/>
    </xf>
    <xf numFmtId="38" fontId="2" fillId="0" borderId="1" xfId="6" applyNumberFormat="1" applyFont="1" applyFill="1" applyBorder="1" applyAlignment="1">
      <alignment horizontal="center"/>
    </xf>
    <xf numFmtId="38" fontId="4" fillId="0" borderId="3" xfId="6" applyNumberFormat="1" applyFont="1" applyFill="1" applyBorder="1" applyAlignment="1">
      <alignment horizontal="center"/>
    </xf>
    <xf numFmtId="38" fontId="4" fillId="0" borderId="5" xfId="6" applyNumberFormat="1" applyFont="1" applyFill="1" applyBorder="1" applyAlignment="1">
      <alignment horizontal="center"/>
    </xf>
    <xf numFmtId="49" fontId="2" fillId="0" borderId="1" xfId="6" applyNumberFormat="1" applyFont="1" applyFill="1" applyBorder="1" applyAlignment="1">
      <alignment horizontal="center"/>
    </xf>
    <xf numFmtId="49" fontId="2" fillId="0" borderId="3" xfId="6" applyNumberFormat="1" applyFont="1" applyFill="1" applyBorder="1" applyAlignment="1">
      <alignment horizontal="center"/>
    </xf>
    <xf numFmtId="0" fontId="2" fillId="0" borderId="3" xfId="6" applyNumberFormat="1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/>
    </xf>
    <xf numFmtId="49" fontId="2" fillId="0" borderId="1" xfId="4" applyNumberFormat="1" applyFont="1" applyFill="1" applyBorder="1" applyAlignment="1">
      <alignment horizontal="center"/>
    </xf>
    <xf numFmtId="0" fontId="2" fillId="0" borderId="3" xfId="4" applyFont="1" applyFill="1" applyBorder="1" applyAlignment="1">
      <alignment horizontal="center"/>
    </xf>
    <xf numFmtId="0" fontId="4" fillId="0" borderId="3" xfId="4" applyFont="1" applyFill="1" applyBorder="1" applyAlignment="1">
      <alignment horizontal="center"/>
    </xf>
    <xf numFmtId="38" fontId="2" fillId="0" borderId="3" xfId="4" applyNumberFormat="1" applyFont="1" applyFill="1" applyBorder="1" applyAlignment="1">
      <alignment horizontal="center"/>
    </xf>
    <xf numFmtId="49" fontId="2" fillId="0" borderId="3" xfId="4" applyNumberFormat="1" applyFont="1" applyFill="1" applyBorder="1" applyAlignment="1">
      <alignment horizontal="center"/>
    </xf>
    <xf numFmtId="0" fontId="2" fillId="0" borderId="5" xfId="4" applyFont="1" applyFill="1" applyBorder="1" applyAlignment="1">
      <alignment horizontal="center"/>
    </xf>
    <xf numFmtId="0" fontId="4" fillId="0" borderId="5" xfId="4" applyFont="1" applyFill="1" applyBorder="1" applyAlignment="1">
      <alignment horizontal="center"/>
    </xf>
    <xf numFmtId="38" fontId="2" fillId="0" borderId="5" xfId="4" applyNumberFormat="1" applyFont="1" applyFill="1" applyBorder="1" applyAlignment="1">
      <alignment horizontal="center"/>
    </xf>
    <xf numFmtId="49" fontId="2" fillId="0" borderId="5" xfId="4" applyNumberFormat="1" applyFont="1" applyFill="1" applyBorder="1" applyAlignment="1">
      <alignment horizontal="center"/>
    </xf>
    <xf numFmtId="38" fontId="4" fillId="0" borderId="1" xfId="4" applyNumberFormat="1" applyFont="1" applyFill="1" applyBorder="1" applyAlignment="1">
      <alignment horizontal="center"/>
    </xf>
    <xf numFmtId="38" fontId="2" fillId="0" borderId="1" xfId="4" applyNumberFormat="1" applyFont="1" applyFill="1" applyBorder="1" applyAlignment="1">
      <alignment horizontal="center"/>
    </xf>
    <xf numFmtId="38" fontId="4" fillId="0" borderId="3" xfId="4" applyNumberFormat="1" applyFont="1" applyFill="1" applyBorder="1" applyAlignment="1">
      <alignment horizontal="center"/>
    </xf>
    <xf numFmtId="38" fontId="4" fillId="0" borderId="5" xfId="4" applyNumberFormat="1" applyFont="1" applyFill="1" applyBorder="1" applyAlignment="1">
      <alignment horizontal="center"/>
    </xf>
    <xf numFmtId="0" fontId="2" fillId="0" borderId="4" xfId="4" applyFont="1" applyFill="1" applyBorder="1" applyAlignment="1">
      <alignment horizontal="center"/>
    </xf>
    <xf numFmtId="38" fontId="4" fillId="0" borderId="4" xfId="4" applyNumberFormat="1" applyFont="1" applyFill="1" applyBorder="1" applyAlignment="1">
      <alignment horizontal="center"/>
    </xf>
    <xf numFmtId="0" fontId="4" fillId="0" borderId="4" xfId="4" applyFont="1" applyFill="1" applyBorder="1" applyAlignment="1">
      <alignment horizontal="center"/>
    </xf>
    <xf numFmtId="38" fontId="2" fillId="0" borderId="4" xfId="4" applyNumberFormat="1" applyFont="1" applyFill="1" applyBorder="1" applyAlignment="1">
      <alignment horizontal="center"/>
    </xf>
    <xf numFmtId="49" fontId="2" fillId="0" borderId="4" xfId="4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166" fontId="2" fillId="0" borderId="26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2" fillId="0" borderId="27" xfId="0" applyNumberFormat="1" applyFont="1" applyBorder="1" applyAlignment="1">
      <alignment horizontal="center"/>
    </xf>
    <xf numFmtId="166" fontId="4" fillId="0" borderId="26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6" fontId="4" fillId="0" borderId="27" xfId="0" applyNumberFormat="1" applyFont="1" applyBorder="1" applyAlignment="1">
      <alignment horizontal="center"/>
    </xf>
    <xf numFmtId="0" fontId="4" fillId="0" borderId="25" xfId="0" applyFont="1" applyBorder="1" applyAlignment="1">
      <alignment vertical="center"/>
    </xf>
    <xf numFmtId="166" fontId="4" fillId="0" borderId="18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0" fontId="4" fillId="0" borderId="24" xfId="0" applyFont="1" applyBorder="1" applyAlignment="1">
      <alignment vertical="center"/>
    </xf>
    <xf numFmtId="38" fontId="4" fillId="0" borderId="3" xfId="0" applyNumberFormat="1" applyFont="1" applyFill="1" applyBorder="1" applyAlignment="1">
      <alignment horizontal="center"/>
    </xf>
    <xf numFmtId="38" fontId="4" fillId="0" borderId="5" xfId="0" applyNumberFormat="1" applyFont="1" applyFill="1" applyBorder="1" applyAlignment="1">
      <alignment horizontal="center"/>
    </xf>
    <xf numFmtId="38" fontId="4" fillId="0" borderId="4" xfId="0" applyNumberFormat="1" applyFont="1" applyFill="1" applyBorder="1" applyAlignment="1">
      <alignment horizontal="center"/>
    </xf>
    <xf numFmtId="44" fontId="4" fillId="0" borderId="1" xfId="2" applyNumberFormat="1" applyFont="1" applyFill="1" applyBorder="1" applyAlignment="1">
      <alignment horizontal="center" vertical="center"/>
    </xf>
    <xf numFmtId="44" fontId="4" fillId="0" borderId="3" xfId="2" applyNumberFormat="1" applyFont="1" applyFill="1" applyBorder="1" applyAlignment="1">
      <alignment horizontal="center" vertical="center"/>
    </xf>
    <xf numFmtId="44" fontId="4" fillId="0" borderId="2" xfId="3" applyNumberFormat="1" applyFont="1" applyFill="1" applyBorder="1" applyAlignment="1">
      <alignment horizontal="center" vertical="center"/>
    </xf>
    <xf numFmtId="44" fontId="4" fillId="0" borderId="3" xfId="3" applyFont="1" applyFill="1" applyBorder="1" applyAlignment="1">
      <alignment horizontal="center" vertical="center"/>
    </xf>
    <xf numFmtId="44" fontId="4" fillId="0" borderId="1" xfId="3" applyFont="1" applyFill="1" applyBorder="1" applyAlignment="1">
      <alignment horizontal="center" vertical="center"/>
    </xf>
    <xf numFmtId="44" fontId="4" fillId="0" borderId="4" xfId="3" applyFont="1" applyFill="1" applyBorder="1" applyAlignment="1">
      <alignment horizontal="center" vertical="center"/>
    </xf>
    <xf numFmtId="44" fontId="4" fillId="0" borderId="1" xfId="3" applyNumberFormat="1" applyFont="1" applyFill="1" applyBorder="1" applyAlignment="1">
      <alignment horizontal="center" vertical="center"/>
    </xf>
    <xf numFmtId="44" fontId="4" fillId="0" borderId="3" xfId="3" applyNumberFormat="1" applyFont="1" applyFill="1" applyBorder="1" applyAlignment="1">
      <alignment horizontal="center" vertical="center"/>
    </xf>
    <xf numFmtId="44" fontId="4" fillId="0" borderId="5" xfId="3" applyNumberFormat="1" applyFont="1" applyFill="1" applyBorder="1" applyAlignment="1">
      <alignment horizontal="center" vertical="center"/>
    </xf>
    <xf numFmtId="44" fontId="4" fillId="0" borderId="5" xfId="3" applyFont="1" applyFill="1" applyBorder="1" applyAlignment="1">
      <alignment horizontal="center" vertical="center"/>
    </xf>
    <xf numFmtId="38" fontId="2" fillId="0" borderId="24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38" fontId="2" fillId="0" borderId="2" xfId="0" applyNumberFormat="1" applyFont="1" applyFill="1" applyBorder="1" applyAlignment="1">
      <alignment horizontal="center"/>
    </xf>
    <xf numFmtId="44" fontId="4" fillId="0" borderId="2" xfId="2" applyNumberFormat="1" applyFont="1" applyFill="1" applyBorder="1" applyAlignment="1">
      <alignment horizontal="center" vertical="center"/>
    </xf>
    <xf numFmtId="44" fontId="4" fillId="0" borderId="2" xfId="3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38" fontId="2" fillId="0" borderId="24" xfId="0" applyNumberFormat="1" applyFont="1" applyFill="1" applyBorder="1" applyAlignment="1">
      <alignment horizontal="center" vertical="center"/>
    </xf>
    <xf numFmtId="38" fontId="2" fillId="0" borderId="25" xfId="5" applyNumberFormat="1" applyFont="1" applyFill="1" applyBorder="1" applyAlignment="1">
      <alignment horizontal="center" vertical="center" wrapText="1"/>
    </xf>
    <xf numFmtId="0" fontId="2" fillId="0" borderId="25" xfId="5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/>
    </xf>
    <xf numFmtId="44" fontId="4" fillId="0" borderId="4" xfId="2" applyNumberFormat="1" applyFont="1" applyFill="1" applyBorder="1" applyAlignment="1">
      <alignment horizontal="center" vertical="center"/>
    </xf>
    <xf numFmtId="44" fontId="4" fillId="0" borderId="3" xfId="0" applyNumberFormat="1" applyFont="1" applyFill="1" applyBorder="1" applyAlignment="1">
      <alignment horizontal="center"/>
    </xf>
    <xf numFmtId="44" fontId="4" fillId="0" borderId="5" xfId="2" applyNumberFormat="1" applyFont="1" applyFill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/>
    </xf>
    <xf numFmtId="0" fontId="2" fillId="0" borderId="25" xfId="6" applyFont="1" applyFill="1" applyBorder="1" applyAlignment="1">
      <alignment horizontal="center" vertical="center" wrapText="1"/>
    </xf>
    <xf numFmtId="38" fontId="2" fillId="0" borderId="25" xfId="6" applyNumberFormat="1" applyFont="1" applyFill="1" applyBorder="1" applyAlignment="1">
      <alignment horizontal="center" vertical="center" wrapText="1"/>
    </xf>
    <xf numFmtId="0" fontId="2" fillId="0" borderId="25" xfId="4" applyFont="1" applyFill="1" applyBorder="1" applyAlignment="1">
      <alignment horizontal="center" vertical="center" wrapText="1"/>
    </xf>
    <xf numFmtId="38" fontId="2" fillId="0" borderId="25" xfId="4" applyNumberFormat="1" applyFont="1" applyFill="1" applyBorder="1" applyAlignment="1">
      <alignment horizontal="center" vertical="center" wrapText="1"/>
    </xf>
    <xf numFmtId="164" fontId="2" fillId="0" borderId="25" xfId="4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vertical="center" wrapText="1"/>
    </xf>
    <xf numFmtId="166" fontId="4" fillId="0" borderId="24" xfId="0" applyNumberFormat="1" applyFont="1" applyFill="1" applyBorder="1" applyAlignment="1">
      <alignment horizontal="center" vertical="center"/>
    </xf>
    <xf numFmtId="165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166" fontId="4" fillId="0" borderId="34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166" fontId="4" fillId="0" borderId="35" xfId="0" applyNumberFormat="1" applyFont="1" applyBorder="1" applyAlignment="1">
      <alignment horizontal="center"/>
    </xf>
    <xf numFmtId="165" fontId="3" fillId="0" borderId="6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65" fontId="3" fillId="0" borderId="24" xfId="0" applyNumberFormat="1" applyFont="1" applyFill="1" applyBorder="1" applyAlignment="1">
      <alignment horizontal="center" vertical="center" wrapText="1"/>
    </xf>
    <xf numFmtId="166" fontId="4" fillId="0" borderId="38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168" fontId="2" fillId="2" borderId="31" xfId="0" applyNumberFormat="1" applyFont="1" applyFill="1" applyBorder="1" applyAlignment="1">
      <alignment horizontal="center" vertical="top"/>
    </xf>
    <xf numFmtId="168" fontId="2" fillId="2" borderId="32" xfId="0" applyNumberFormat="1" applyFont="1" applyFill="1" applyBorder="1" applyAlignment="1">
      <alignment horizontal="center" vertical="top"/>
    </xf>
    <xf numFmtId="168" fontId="2" fillId="2" borderId="33" xfId="0" applyNumberFormat="1" applyFont="1" applyFill="1" applyBorder="1" applyAlignment="1">
      <alignment horizontal="center" vertical="top"/>
    </xf>
    <xf numFmtId="0" fontId="9" fillId="0" borderId="41" xfId="0" applyFont="1" applyBorder="1"/>
    <xf numFmtId="0" fontId="9" fillId="0" borderId="0" xfId="0" applyFont="1" applyBorder="1"/>
    <xf numFmtId="0" fontId="9" fillId="0" borderId="42" xfId="0" applyFont="1" applyBorder="1"/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168" fontId="4" fillId="0" borderId="7" xfId="0" applyNumberFormat="1" applyFont="1" applyFill="1" applyBorder="1" applyAlignment="1">
      <alignment horizontal="center" vertical="center"/>
    </xf>
    <xf numFmtId="168" fontId="4" fillId="0" borderId="6" xfId="0" applyNumberFormat="1" applyFont="1" applyFill="1" applyBorder="1" applyAlignment="1">
      <alignment horizontal="center" vertical="center"/>
    </xf>
    <xf numFmtId="168" fontId="9" fillId="0" borderId="7" xfId="0" applyNumberFormat="1" applyFont="1" applyFill="1" applyBorder="1" applyAlignment="1">
      <alignment horizontal="center" vertical="center"/>
    </xf>
    <xf numFmtId="168" fontId="9" fillId="0" borderId="6" xfId="0" applyNumberFormat="1" applyFont="1" applyFill="1" applyBorder="1" applyAlignment="1">
      <alignment horizontal="center" vertical="center"/>
    </xf>
    <xf numFmtId="168" fontId="9" fillId="0" borderId="2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44" fontId="4" fillId="0" borderId="7" xfId="3" applyFont="1" applyFill="1" applyBorder="1" applyAlignment="1">
      <alignment horizontal="center" vertical="center"/>
    </xf>
    <xf numFmtId="44" fontId="4" fillId="0" borderId="6" xfId="3" applyFont="1" applyFill="1" applyBorder="1" applyAlignment="1">
      <alignment horizontal="center" vertical="center"/>
    </xf>
    <xf numFmtId="44" fontId="9" fillId="0" borderId="6" xfId="3" applyFont="1" applyBorder="1" applyAlignment="1">
      <alignment horizontal="center" vertical="center"/>
    </xf>
    <xf numFmtId="44" fontId="9" fillId="0" borderId="25" xfId="3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8" fontId="9" fillId="0" borderId="41" xfId="0" applyNumberFormat="1" applyFont="1" applyFill="1" applyBorder="1" applyAlignment="1">
      <alignment horizontal="center" vertical="center"/>
    </xf>
    <xf numFmtId="168" fontId="9" fillId="0" borderId="31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44" fontId="9" fillId="0" borderId="7" xfId="3" applyFont="1" applyFill="1" applyBorder="1" applyAlignment="1">
      <alignment vertical="center"/>
    </xf>
    <xf numFmtId="44" fontId="9" fillId="0" borderId="6" xfId="3" applyFont="1" applyBorder="1" applyAlignment="1">
      <alignment vertical="center"/>
    </xf>
    <xf numFmtId="0" fontId="2" fillId="0" borderId="24" xfId="0" applyFont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4" fontId="9" fillId="0" borderId="25" xfId="3" applyFont="1" applyBorder="1" applyAlignment="1">
      <alignment vertical="center"/>
    </xf>
    <xf numFmtId="0" fontId="4" fillId="0" borderId="40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38" fontId="2" fillId="0" borderId="48" xfId="0" applyNumberFormat="1" applyFont="1" applyFill="1" applyBorder="1" applyAlignment="1">
      <alignment horizontal="center" vertical="center" wrapText="1"/>
    </xf>
    <xf numFmtId="38" fontId="2" fillId="0" borderId="43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42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 textRotation="90"/>
    </xf>
    <xf numFmtId="0" fontId="2" fillId="0" borderId="48" xfId="0" applyFont="1" applyFill="1" applyBorder="1" applyAlignment="1">
      <alignment horizontal="center" vertical="center" textRotation="90"/>
    </xf>
    <xf numFmtId="0" fontId="2" fillId="0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38" fontId="5" fillId="0" borderId="17" xfId="0" applyNumberFormat="1" applyFont="1" applyFill="1" applyBorder="1" applyAlignment="1">
      <alignment horizontal="left"/>
    </xf>
    <xf numFmtId="38" fontId="5" fillId="0" borderId="16" xfId="0" applyNumberFormat="1" applyFont="1" applyFill="1" applyBorder="1" applyAlignment="1">
      <alignment horizontal="left"/>
    </xf>
    <xf numFmtId="38" fontId="5" fillId="0" borderId="18" xfId="0" applyNumberFormat="1" applyFont="1" applyFill="1" applyBorder="1" applyAlignment="1">
      <alignment horizontal="left"/>
    </xf>
    <xf numFmtId="0" fontId="2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38" fontId="2" fillId="0" borderId="48" xfId="0" applyNumberFormat="1" applyFont="1" applyFill="1" applyBorder="1" applyAlignment="1">
      <alignment horizontal="center" vertical="center"/>
    </xf>
    <xf numFmtId="38" fontId="2" fillId="0" borderId="4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38" fontId="5" fillId="0" borderId="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8" fillId="0" borderId="49" xfId="0" applyFont="1" applyBorder="1" applyAlignment="1">
      <alignment horizontal="center"/>
    </xf>
    <xf numFmtId="39" fontId="5" fillId="0" borderId="48" xfId="0" applyNumberFormat="1" applyFont="1" applyBorder="1" applyAlignment="1">
      <alignment horizontal="center"/>
    </xf>
    <xf numFmtId="39" fontId="5" fillId="0" borderId="49" xfId="0" applyNumberFormat="1" applyFont="1" applyBorder="1" applyAlignment="1">
      <alignment horizontal="center"/>
    </xf>
    <xf numFmtId="39" fontId="5" fillId="0" borderId="43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39" fontId="4" fillId="0" borderId="3" xfId="0" applyNumberFormat="1" applyFont="1" applyBorder="1" applyAlignment="1">
      <alignment horizontal="center"/>
    </xf>
    <xf numFmtId="0" fontId="2" fillId="2" borderId="31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center" vertical="top"/>
    </xf>
    <xf numFmtId="0" fontId="2" fillId="2" borderId="33" xfId="0" applyFont="1" applyFill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39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39" fontId="4" fillId="0" borderId="17" xfId="0" applyNumberFormat="1" applyFont="1" applyBorder="1" applyAlignment="1">
      <alignment horizontal="center"/>
    </xf>
    <xf numFmtId="39" fontId="4" fillId="0" borderId="16" xfId="0" applyNumberFormat="1" applyFont="1" applyBorder="1" applyAlignment="1">
      <alignment horizontal="center"/>
    </xf>
    <xf numFmtId="39" fontId="4" fillId="0" borderId="18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39" fontId="4" fillId="0" borderId="2" xfId="0" applyNumberFormat="1" applyFont="1" applyBorder="1" applyAlignment="1">
      <alignment horizontal="center"/>
    </xf>
    <xf numFmtId="39" fontId="4" fillId="0" borderId="5" xfId="0" applyNumberFormat="1" applyFont="1" applyBorder="1" applyAlignment="1">
      <alignment horizontal="center"/>
    </xf>
    <xf numFmtId="39" fontId="4" fillId="0" borderId="35" xfId="0" applyNumberFormat="1" applyFont="1" applyBorder="1" applyAlignment="1">
      <alignment horizontal="center" vertical="center"/>
    </xf>
    <xf numFmtId="39" fontId="4" fillId="0" borderId="34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9" fillId="0" borderId="36" xfId="0" applyNumberFormat="1" applyFont="1" applyBorder="1" applyAlignment="1">
      <alignment horizontal="center" vertical="center"/>
    </xf>
    <xf numFmtId="2" fontId="9" fillId="0" borderId="38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4" fontId="4" fillId="0" borderId="64" xfId="0" applyNumberFormat="1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39" fontId="4" fillId="0" borderId="50" xfId="0" applyNumberFormat="1" applyFont="1" applyBorder="1" applyAlignment="1">
      <alignment horizontal="center"/>
    </xf>
    <xf numFmtId="39" fontId="4" fillId="0" borderId="51" xfId="0" applyNumberFormat="1" applyFont="1" applyBorder="1" applyAlignment="1">
      <alignment horizontal="center"/>
    </xf>
    <xf numFmtId="39" fontId="4" fillId="0" borderId="52" xfId="0" applyNumberFormat="1" applyFont="1" applyBorder="1" applyAlignment="1">
      <alignment horizontal="center"/>
    </xf>
    <xf numFmtId="39" fontId="4" fillId="0" borderId="53" xfId="0" applyNumberFormat="1" applyFont="1" applyBorder="1" applyAlignment="1">
      <alignment horizontal="center"/>
    </xf>
    <xf numFmtId="39" fontId="4" fillId="0" borderId="54" xfId="0" applyNumberFormat="1" applyFont="1" applyBorder="1" applyAlignment="1">
      <alignment horizontal="center"/>
    </xf>
    <xf numFmtId="39" fontId="4" fillId="0" borderId="55" xfId="0" applyNumberFormat="1" applyFont="1" applyBorder="1" applyAlignment="1">
      <alignment horizontal="center"/>
    </xf>
    <xf numFmtId="39" fontId="4" fillId="0" borderId="56" xfId="0" applyNumberFormat="1" applyFont="1" applyBorder="1" applyAlignment="1">
      <alignment horizontal="center"/>
    </xf>
    <xf numFmtId="4" fontId="4" fillId="0" borderId="54" xfId="0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6" xfId="5" applyFont="1" applyFill="1" applyBorder="1"/>
    <xf numFmtId="0" fontId="2" fillId="0" borderId="25" xfId="5" applyFont="1" applyFill="1" applyBorder="1" applyAlignment="1">
      <alignment horizontal="center" vertical="center" wrapText="1"/>
    </xf>
    <xf numFmtId="0" fontId="4" fillId="0" borderId="25" xfId="5" applyFont="1" applyFill="1" applyBorder="1" applyAlignment="1">
      <alignment horizontal="center" vertical="center" wrapText="1"/>
    </xf>
    <xf numFmtId="0" fontId="2" fillId="0" borderId="31" xfId="5" applyFont="1" applyFill="1" applyBorder="1" applyAlignment="1">
      <alignment horizontal="center" vertical="center" wrapText="1"/>
    </xf>
    <xf numFmtId="0" fontId="2" fillId="0" borderId="32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horizontal="center"/>
    </xf>
    <xf numFmtId="0" fontId="2" fillId="0" borderId="6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textRotation="90"/>
    </xf>
    <xf numFmtId="0" fontId="2" fillId="0" borderId="3" xfId="5" applyFont="1" applyFill="1" applyBorder="1" applyAlignment="1">
      <alignment horizontal="center" vertical="center" textRotation="90"/>
    </xf>
    <xf numFmtId="0" fontId="2" fillId="0" borderId="5" xfId="5" applyFont="1" applyFill="1" applyBorder="1" applyAlignment="1">
      <alignment horizontal="center" vertical="center" textRotation="90"/>
    </xf>
    <xf numFmtId="0" fontId="4" fillId="0" borderId="25" xfId="5" applyFont="1" applyFill="1" applyBorder="1" applyAlignment="1">
      <alignment horizontal="center"/>
    </xf>
    <xf numFmtId="0" fontId="2" fillId="2" borderId="1" xfId="5" applyFont="1" applyFill="1" applyBorder="1" applyAlignment="1">
      <alignment horizontal="center" vertical="center"/>
    </xf>
    <xf numFmtId="0" fontId="2" fillId="2" borderId="5" xfId="5" applyFont="1" applyFill="1" applyBorder="1" applyAlignment="1">
      <alignment horizontal="center" vertical="center"/>
    </xf>
    <xf numFmtId="0" fontId="2" fillId="0" borderId="28" xfId="5" applyFont="1" applyFill="1" applyBorder="1" applyAlignment="1">
      <alignment horizontal="center" vertical="center" wrapText="1"/>
    </xf>
    <xf numFmtId="0" fontId="2" fillId="0" borderId="29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6" xfId="6" applyFont="1" applyFill="1" applyBorder="1" applyAlignment="1">
      <alignment horizontal="center" vertical="center" wrapText="1"/>
    </xf>
    <xf numFmtId="0" fontId="2" fillId="0" borderId="31" xfId="6" applyFont="1" applyFill="1" applyBorder="1" applyAlignment="1">
      <alignment horizontal="center" vertical="center" wrapText="1"/>
    </xf>
    <xf numFmtId="0" fontId="2" fillId="0" borderId="32" xfId="6" applyFont="1" applyFill="1" applyBorder="1" applyAlignment="1">
      <alignment horizontal="center" vertical="center" wrapText="1"/>
    </xf>
    <xf numFmtId="0" fontId="2" fillId="0" borderId="33" xfId="6" applyFont="1" applyFill="1" applyBorder="1" applyAlignment="1">
      <alignment horizontal="center" vertical="center" wrapText="1"/>
    </xf>
    <xf numFmtId="0" fontId="2" fillId="0" borderId="25" xfId="6" applyFont="1" applyFill="1" applyBorder="1" applyAlignment="1">
      <alignment horizontal="center" vertical="center" wrapText="1"/>
    </xf>
    <xf numFmtId="0" fontId="4" fillId="0" borderId="25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textRotation="90"/>
    </xf>
    <xf numFmtId="0" fontId="2" fillId="0" borderId="3" xfId="6" applyFont="1" applyFill="1" applyBorder="1" applyAlignment="1">
      <alignment horizontal="center" vertical="center" textRotation="90"/>
    </xf>
    <xf numFmtId="0" fontId="2" fillId="0" borderId="5" xfId="6" applyFont="1" applyFill="1" applyBorder="1" applyAlignment="1">
      <alignment horizontal="center" vertical="center" textRotation="90"/>
    </xf>
    <xf numFmtId="0" fontId="2" fillId="0" borderId="48" xfId="6" applyFont="1" applyFill="1" applyBorder="1" applyAlignment="1">
      <alignment horizontal="center"/>
    </xf>
    <xf numFmtId="0" fontId="2" fillId="0" borderId="49" xfId="6" applyFont="1" applyFill="1" applyBorder="1" applyAlignment="1">
      <alignment horizontal="center"/>
    </xf>
    <xf numFmtId="0" fontId="2" fillId="0" borderId="43" xfId="6" applyFont="1" applyFill="1" applyBorder="1" applyAlignment="1">
      <alignment horizontal="center"/>
    </xf>
    <xf numFmtId="0" fontId="4" fillId="0" borderId="6" xfId="6" applyFont="1" applyFill="1" applyBorder="1"/>
    <xf numFmtId="0" fontId="2" fillId="2" borderId="1" xfId="6" applyFont="1" applyFill="1" applyBorder="1" applyAlignment="1">
      <alignment horizontal="center" vertical="center"/>
    </xf>
    <xf numFmtId="0" fontId="2" fillId="2" borderId="4" xfId="6" applyFont="1" applyFill="1" applyBorder="1" applyAlignment="1">
      <alignment horizontal="center" vertical="center"/>
    </xf>
    <xf numFmtId="0" fontId="2" fillId="0" borderId="28" xfId="6" applyFont="1" applyFill="1" applyBorder="1" applyAlignment="1">
      <alignment horizontal="center" vertical="center" wrapText="1"/>
    </xf>
    <xf numFmtId="0" fontId="2" fillId="0" borderId="29" xfId="6" applyFont="1" applyFill="1" applyBorder="1" applyAlignment="1">
      <alignment horizontal="center" vertical="center" wrapText="1"/>
    </xf>
    <xf numFmtId="0" fontId="2" fillId="0" borderId="30" xfId="6" applyFont="1" applyFill="1" applyBorder="1" applyAlignment="1">
      <alignment horizontal="center" vertical="center" wrapText="1"/>
    </xf>
    <xf numFmtId="0" fontId="4" fillId="0" borderId="48" xfId="4" applyFont="1" applyFill="1" applyBorder="1" applyAlignment="1">
      <alignment horizontal="center"/>
    </xf>
    <xf numFmtId="0" fontId="4" fillId="0" borderId="49" xfId="4" applyFont="1" applyFill="1" applyBorder="1" applyAlignment="1">
      <alignment horizontal="center"/>
    </xf>
    <xf numFmtId="0" fontId="4" fillId="0" borderId="43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2" fillId="0" borderId="25" xfId="4" applyFont="1" applyFill="1" applyBorder="1" applyAlignment="1">
      <alignment horizontal="center" vertical="center" wrapText="1"/>
    </xf>
    <xf numFmtId="0" fontId="4" fillId="0" borderId="25" xfId="4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textRotation="90"/>
    </xf>
    <xf numFmtId="0" fontId="2" fillId="0" borderId="3" xfId="4" applyFont="1" applyFill="1" applyBorder="1" applyAlignment="1">
      <alignment horizontal="center" vertical="center" textRotation="90"/>
    </xf>
    <xf numFmtId="0" fontId="2" fillId="0" borderId="5" xfId="4" applyFont="1" applyFill="1" applyBorder="1" applyAlignment="1">
      <alignment horizontal="center" vertical="center" textRotation="90"/>
    </xf>
    <xf numFmtId="0" fontId="2" fillId="0" borderId="28" xfId="4" applyFont="1" applyFill="1" applyBorder="1" applyAlignment="1">
      <alignment horizontal="center" vertical="center" wrapText="1"/>
    </xf>
    <xf numFmtId="0" fontId="2" fillId="0" borderId="29" xfId="4" applyFont="1" applyFill="1" applyBorder="1" applyAlignment="1">
      <alignment horizontal="center" vertical="center" wrapText="1"/>
    </xf>
    <xf numFmtId="0" fontId="2" fillId="0" borderId="30" xfId="4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/>
    </xf>
    <xf numFmtId="0" fontId="2" fillId="2" borderId="4" xfId="4" applyFont="1" applyFill="1" applyBorder="1" applyAlignment="1">
      <alignment horizontal="center" vertical="center"/>
    </xf>
    <xf numFmtId="0" fontId="2" fillId="0" borderId="31" xfId="4" applyFont="1" applyFill="1" applyBorder="1" applyAlignment="1">
      <alignment horizontal="center" vertical="center" wrapText="1"/>
    </xf>
    <xf numFmtId="0" fontId="2" fillId="0" borderId="32" xfId="4" applyFont="1" applyFill="1" applyBorder="1" applyAlignment="1">
      <alignment horizontal="center" vertical="center" wrapText="1"/>
    </xf>
    <xf numFmtId="0" fontId="2" fillId="0" borderId="33" xfId="4" applyFont="1" applyFill="1" applyBorder="1" applyAlignment="1">
      <alignment horizontal="center" vertical="center" wrapText="1"/>
    </xf>
    <xf numFmtId="0" fontId="2" fillId="2" borderId="0" xfId="4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65" fontId="2" fillId="0" borderId="28" xfId="0" applyNumberFormat="1" applyFont="1" applyFill="1" applyBorder="1" applyAlignment="1">
      <alignment horizontal="center" vertical="center" wrapText="1"/>
    </xf>
    <xf numFmtId="165" fontId="2" fillId="0" borderId="30" xfId="0" applyNumberFormat="1" applyFont="1" applyFill="1" applyBorder="1" applyAlignment="1">
      <alignment horizontal="center" vertical="center" wrapText="1"/>
    </xf>
    <xf numFmtId="0" fontId="2" fillId="0" borderId="24" xfId="7" applyFont="1" applyFill="1" applyBorder="1" applyAlignment="1">
      <alignment horizontal="center"/>
    </xf>
    <xf numFmtId="0" fontId="2" fillId="0" borderId="48" xfId="7" applyFont="1" applyFill="1" applyBorder="1" applyAlignment="1">
      <alignment horizontal="center"/>
    </xf>
    <xf numFmtId="0" fontId="2" fillId="0" borderId="49" xfId="7" applyFont="1" applyFill="1" applyBorder="1" applyAlignment="1">
      <alignment horizontal="center"/>
    </xf>
    <xf numFmtId="0" fontId="2" fillId="0" borderId="43" xfId="7" applyFont="1" applyFill="1" applyBorder="1" applyAlignment="1">
      <alignment horizontal="center"/>
    </xf>
    <xf numFmtId="0" fontId="4" fillId="0" borderId="0" xfId="7" applyFont="1" applyAlignment="1">
      <alignment horizontal="center"/>
    </xf>
  </cellXfs>
  <cellStyles count="8">
    <cellStyle name="Euro" xfId="1"/>
    <cellStyle name="Moneda" xfId="2" builtinId="4"/>
    <cellStyle name="Moneda 2" xfId="3"/>
    <cellStyle name="Normal" xfId="0" builtinId="0"/>
    <cellStyle name="Normal 2" xfId="4"/>
    <cellStyle name="Normal 3" xfId="5"/>
    <cellStyle name="Normal 4" xfId="6"/>
    <cellStyle name="Normal 5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>
      <selection activeCell="C30" sqref="C30"/>
    </sheetView>
  </sheetViews>
  <sheetFormatPr baseColWidth="10" defaultRowHeight="15"/>
  <cols>
    <col min="1" max="1" width="13.85546875" customWidth="1"/>
    <col min="2" max="2" width="13" customWidth="1"/>
    <col min="3" max="3" width="18.28515625" style="2" customWidth="1"/>
    <col min="5" max="5" width="9.7109375" customWidth="1"/>
    <col min="6" max="6" width="7.7109375" customWidth="1"/>
    <col min="7" max="7" width="15.42578125" customWidth="1"/>
  </cols>
  <sheetData>
    <row r="2" spans="1:7">
      <c r="A2" s="179" t="s">
        <v>93</v>
      </c>
      <c r="B2" s="180"/>
      <c r="C2" s="180"/>
      <c r="D2" s="180"/>
      <c r="E2" s="180"/>
      <c r="F2" s="180"/>
      <c r="G2" s="181"/>
    </row>
    <row r="3" spans="1:7">
      <c r="A3" s="182" t="s">
        <v>110</v>
      </c>
      <c r="B3" s="183"/>
      <c r="C3" s="183"/>
      <c r="D3" s="183"/>
      <c r="E3" s="183"/>
      <c r="F3" s="183"/>
      <c r="G3" s="184"/>
    </row>
    <row r="4" spans="1:7">
      <c r="A4" s="185"/>
      <c r="B4" s="186"/>
      <c r="C4" s="186"/>
      <c r="D4" s="186"/>
      <c r="E4" s="186"/>
      <c r="F4" s="186"/>
      <c r="G4" s="187"/>
    </row>
    <row r="5" spans="1:7" ht="23.25" customHeight="1">
      <c r="A5" s="188" t="s">
        <v>66</v>
      </c>
      <c r="B5" s="188"/>
      <c r="C5" s="188"/>
      <c r="D5" s="188"/>
      <c r="E5" s="188"/>
      <c r="F5" s="188"/>
      <c r="G5" s="188"/>
    </row>
    <row r="6" spans="1:7">
      <c r="A6" s="191" t="s">
        <v>90</v>
      </c>
      <c r="B6" s="197" t="s">
        <v>91</v>
      </c>
      <c r="C6" s="189" t="s">
        <v>26</v>
      </c>
      <c r="D6" s="191" t="s">
        <v>27</v>
      </c>
      <c r="E6" s="192"/>
      <c r="F6" s="193"/>
      <c r="G6" s="197" t="s">
        <v>85</v>
      </c>
    </row>
    <row r="7" spans="1:7" ht="21" customHeight="1">
      <c r="A7" s="194"/>
      <c r="B7" s="198" t="s">
        <v>29</v>
      </c>
      <c r="C7" s="190"/>
      <c r="D7" s="194"/>
      <c r="E7" s="195"/>
      <c r="F7" s="196"/>
      <c r="G7" s="198"/>
    </row>
    <row r="8" spans="1:7">
      <c r="A8" s="201">
        <v>1</v>
      </c>
      <c r="B8" s="203">
        <v>1</v>
      </c>
      <c r="C8" s="3" t="s">
        <v>99</v>
      </c>
      <c r="D8" s="206" t="s">
        <v>30</v>
      </c>
      <c r="E8" s="200"/>
      <c r="F8" s="200"/>
      <c r="G8" s="207">
        <v>60</v>
      </c>
    </row>
    <row r="9" spans="1:7">
      <c r="A9" s="202"/>
      <c r="B9" s="204"/>
      <c r="C9" s="4" t="s">
        <v>100</v>
      </c>
      <c r="D9" s="211" t="s">
        <v>30</v>
      </c>
      <c r="E9" s="212"/>
      <c r="F9" s="213"/>
      <c r="G9" s="208"/>
    </row>
    <row r="10" spans="1:7">
      <c r="A10" s="202"/>
      <c r="B10" s="204"/>
      <c r="C10" s="5" t="s">
        <v>101</v>
      </c>
      <c r="D10" s="214" t="s">
        <v>30</v>
      </c>
      <c r="E10" s="215"/>
      <c r="F10" s="215"/>
      <c r="G10" s="209"/>
    </row>
    <row r="11" spans="1:7">
      <c r="A11" s="202"/>
      <c r="B11" s="204"/>
      <c r="C11" s="5" t="s">
        <v>102</v>
      </c>
      <c r="D11" s="214" t="s">
        <v>30</v>
      </c>
      <c r="E11" s="215"/>
      <c r="F11" s="216"/>
      <c r="G11" s="209"/>
    </row>
    <row r="12" spans="1:7">
      <c r="A12" s="202"/>
      <c r="B12" s="204"/>
      <c r="C12" s="5" t="s">
        <v>103</v>
      </c>
      <c r="D12" s="214" t="s">
        <v>30</v>
      </c>
      <c r="E12" s="215"/>
      <c r="F12" s="215"/>
      <c r="G12" s="209"/>
    </row>
    <row r="13" spans="1:7">
      <c r="A13" s="202"/>
      <c r="B13" s="204"/>
      <c r="C13" s="6" t="s">
        <v>104</v>
      </c>
      <c r="D13" s="214" t="s">
        <v>30</v>
      </c>
      <c r="E13" s="215"/>
      <c r="F13" s="216"/>
      <c r="G13" s="209"/>
    </row>
    <row r="14" spans="1:7">
      <c r="A14" s="202"/>
      <c r="B14" s="205"/>
      <c r="C14" s="7" t="s">
        <v>31</v>
      </c>
      <c r="D14" s="177" t="s">
        <v>30</v>
      </c>
      <c r="E14" s="178"/>
      <c r="F14" s="178"/>
      <c r="G14" s="210"/>
    </row>
    <row r="15" spans="1:7">
      <c r="A15" s="202"/>
      <c r="B15" s="203">
        <v>2</v>
      </c>
      <c r="C15" s="43" t="s">
        <v>99</v>
      </c>
      <c r="D15" s="206" t="s">
        <v>30</v>
      </c>
      <c r="E15" s="200"/>
      <c r="F15" s="200"/>
      <c r="G15" s="207">
        <v>60</v>
      </c>
    </row>
    <row r="16" spans="1:7">
      <c r="A16" s="202"/>
      <c r="B16" s="204"/>
      <c r="C16" s="4" t="s">
        <v>100</v>
      </c>
      <c r="D16" s="214" t="s">
        <v>30</v>
      </c>
      <c r="E16" s="215"/>
      <c r="F16" s="216"/>
      <c r="G16" s="208"/>
    </row>
    <row r="17" spans="1:7">
      <c r="A17" s="202"/>
      <c r="B17" s="204"/>
      <c r="C17" s="4" t="s">
        <v>101</v>
      </c>
      <c r="D17" s="214" t="s">
        <v>30</v>
      </c>
      <c r="E17" s="215"/>
      <c r="F17" s="216"/>
      <c r="G17" s="208"/>
    </row>
    <row r="18" spans="1:7">
      <c r="A18" s="202"/>
      <c r="B18" s="204"/>
      <c r="C18" s="6" t="s">
        <v>102</v>
      </c>
      <c r="D18" s="214" t="s">
        <v>30</v>
      </c>
      <c r="E18" s="219"/>
      <c r="F18" s="219"/>
      <c r="G18" s="209"/>
    </row>
    <row r="19" spans="1:7">
      <c r="A19" s="202"/>
      <c r="B19" s="217"/>
      <c r="C19" s="8" t="s">
        <v>103</v>
      </c>
      <c r="D19" s="215" t="s">
        <v>30</v>
      </c>
      <c r="E19" s="219"/>
      <c r="F19" s="219"/>
      <c r="G19" s="209"/>
    </row>
    <row r="20" spans="1:7">
      <c r="A20" s="202"/>
      <c r="B20" s="218"/>
      <c r="C20" s="8" t="s">
        <v>105</v>
      </c>
      <c r="D20" s="220" t="s">
        <v>30</v>
      </c>
      <c r="E20" s="178"/>
      <c r="F20" s="178"/>
      <c r="G20" s="210"/>
    </row>
    <row r="21" spans="1:7">
      <c r="A21" s="202"/>
      <c r="B21" s="203">
        <v>3</v>
      </c>
      <c r="C21" s="9" t="s">
        <v>99</v>
      </c>
      <c r="D21" s="199" t="s">
        <v>30</v>
      </c>
      <c r="E21" s="200"/>
      <c r="F21" s="200"/>
      <c r="G21" s="221">
        <v>60</v>
      </c>
    </row>
    <row r="22" spans="1:7">
      <c r="A22" s="202"/>
      <c r="B22" s="204"/>
      <c r="C22" s="8" t="s">
        <v>106</v>
      </c>
      <c r="D22" s="226" t="s">
        <v>30</v>
      </c>
      <c r="E22" s="227"/>
      <c r="F22" s="227"/>
      <c r="G22" s="222"/>
    </row>
    <row r="23" spans="1:7">
      <c r="A23" s="202"/>
      <c r="B23" s="203">
        <v>4</v>
      </c>
      <c r="C23" s="3" t="s">
        <v>99</v>
      </c>
      <c r="D23" s="206" t="s">
        <v>30</v>
      </c>
      <c r="E23" s="200"/>
      <c r="F23" s="224"/>
      <c r="G23" s="221">
        <v>60</v>
      </c>
    </row>
    <row r="24" spans="1:7">
      <c r="A24" s="202"/>
      <c r="B24" s="204"/>
      <c r="C24" s="5" t="s">
        <v>100</v>
      </c>
      <c r="D24" s="214" t="s">
        <v>30</v>
      </c>
      <c r="E24" s="219"/>
      <c r="F24" s="219"/>
      <c r="G24" s="222"/>
    </row>
    <row r="25" spans="1:7">
      <c r="A25" s="202"/>
      <c r="B25" s="204"/>
      <c r="C25" s="5" t="s">
        <v>101</v>
      </c>
      <c r="D25" s="214" t="s">
        <v>30</v>
      </c>
      <c r="E25" s="219"/>
      <c r="F25" s="219"/>
      <c r="G25" s="222"/>
    </row>
    <row r="26" spans="1:7">
      <c r="A26" s="202"/>
      <c r="B26" s="205"/>
      <c r="C26" s="7" t="s">
        <v>107</v>
      </c>
      <c r="D26" s="177" t="s">
        <v>30</v>
      </c>
      <c r="E26" s="178"/>
      <c r="F26" s="178"/>
      <c r="G26" s="225"/>
    </row>
    <row r="27" spans="1:7">
      <c r="A27" s="223" t="s">
        <v>111</v>
      </c>
      <c r="B27" s="223"/>
      <c r="C27" s="223"/>
      <c r="D27" s="223"/>
      <c r="E27" s="223"/>
      <c r="F27" s="223"/>
      <c r="G27" s="223"/>
    </row>
  </sheetData>
  <mergeCells count="38">
    <mergeCell ref="G21:G22"/>
    <mergeCell ref="A27:G27"/>
    <mergeCell ref="B23:B26"/>
    <mergeCell ref="D23:F23"/>
    <mergeCell ref="G23:G26"/>
    <mergeCell ref="D24:F24"/>
    <mergeCell ref="D25:F25"/>
    <mergeCell ref="D26:F26"/>
    <mergeCell ref="D22:F22"/>
    <mergeCell ref="B21:B22"/>
    <mergeCell ref="B15:B20"/>
    <mergeCell ref="D15:F15"/>
    <mergeCell ref="G15:G20"/>
    <mergeCell ref="D16:F16"/>
    <mergeCell ref="D17:F17"/>
    <mergeCell ref="D18:F18"/>
    <mergeCell ref="D19:F19"/>
    <mergeCell ref="D20:F20"/>
    <mergeCell ref="D21:F21"/>
    <mergeCell ref="A8:A26"/>
    <mergeCell ref="B8:B14"/>
    <mergeCell ref="D8:F8"/>
    <mergeCell ref="G8:G14"/>
    <mergeCell ref="D9:F9"/>
    <mergeCell ref="D10:F10"/>
    <mergeCell ref="D11:F11"/>
    <mergeCell ref="D12:F12"/>
    <mergeCell ref="D13:F13"/>
    <mergeCell ref="D14:F14"/>
    <mergeCell ref="A2:G2"/>
    <mergeCell ref="A3:G3"/>
    <mergeCell ref="A4:G4"/>
    <mergeCell ref="A5:G5"/>
    <mergeCell ref="C6:C7"/>
    <mergeCell ref="D6:F7"/>
    <mergeCell ref="G6:G7"/>
    <mergeCell ref="A6:A7"/>
    <mergeCell ref="B6:B7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94"/>
  <sheetViews>
    <sheetView view="pageBreakPreview" topLeftCell="A19" zoomScaleSheetLayoutView="100" workbookViewId="0">
      <selection activeCell="L39" sqref="L39"/>
    </sheetView>
  </sheetViews>
  <sheetFormatPr baseColWidth="10" defaultRowHeight="15"/>
  <cols>
    <col min="1" max="1" width="4.140625" customWidth="1"/>
    <col min="2" max="5" width="5.5703125" customWidth="1"/>
    <col min="6" max="6" width="18.28515625" customWidth="1"/>
    <col min="7" max="7" width="24" customWidth="1"/>
    <col min="8" max="8" width="13.5703125" customWidth="1"/>
    <col min="9" max="9" width="16" customWidth="1"/>
    <col min="10" max="10" width="8.85546875" customWidth="1"/>
  </cols>
  <sheetData>
    <row r="1" spans="2:10" ht="5.25" customHeight="1"/>
    <row r="2" spans="2:10" ht="17.25" customHeight="1">
      <c r="B2" s="179" t="s">
        <v>93</v>
      </c>
      <c r="C2" s="180"/>
      <c r="D2" s="180"/>
      <c r="E2" s="180"/>
      <c r="F2" s="180"/>
      <c r="G2" s="180"/>
      <c r="H2" s="180"/>
      <c r="I2" s="181"/>
    </row>
    <row r="3" spans="2:10">
      <c r="B3" s="235" t="s">
        <v>110</v>
      </c>
      <c r="C3" s="236"/>
      <c r="D3" s="236"/>
      <c r="E3" s="236"/>
      <c r="F3" s="236"/>
      <c r="G3" s="236"/>
      <c r="H3" s="236"/>
      <c r="I3" s="237"/>
    </row>
    <row r="4" spans="2:10">
      <c r="B4" s="238" t="s">
        <v>2</v>
      </c>
      <c r="C4" s="238" t="s">
        <v>32</v>
      </c>
      <c r="D4" s="238" t="s">
        <v>86</v>
      </c>
      <c r="E4" s="239" t="s">
        <v>3</v>
      </c>
      <c r="F4" s="138"/>
      <c r="G4" s="139"/>
      <c r="H4" s="139"/>
      <c r="I4" s="140"/>
    </row>
    <row r="5" spans="2:10">
      <c r="B5" s="238"/>
      <c r="C5" s="238"/>
      <c r="D5" s="238"/>
      <c r="E5" s="239"/>
      <c r="F5" s="240" t="s">
        <v>67</v>
      </c>
      <c r="G5" s="241"/>
      <c r="H5" s="241"/>
      <c r="I5" s="242"/>
    </row>
    <row r="6" spans="2:10">
      <c r="B6" s="238"/>
      <c r="C6" s="238"/>
      <c r="D6" s="238"/>
      <c r="E6" s="239"/>
      <c r="F6" s="240" t="s">
        <v>33</v>
      </c>
      <c r="G6" s="241"/>
      <c r="H6" s="241"/>
      <c r="I6" s="242"/>
    </row>
    <row r="7" spans="2:10">
      <c r="B7" s="238"/>
      <c r="C7" s="238"/>
      <c r="D7" s="238"/>
      <c r="E7" s="239"/>
      <c r="F7" s="240"/>
      <c r="G7" s="241"/>
      <c r="H7" s="241"/>
      <c r="I7" s="242"/>
    </row>
    <row r="8" spans="2:10">
      <c r="B8" s="238"/>
      <c r="C8" s="238"/>
      <c r="D8" s="238" t="s">
        <v>3</v>
      </c>
      <c r="E8" s="239" t="s">
        <v>4</v>
      </c>
      <c r="F8" s="141"/>
      <c r="G8" s="142"/>
      <c r="H8" s="142"/>
      <c r="I8" s="143"/>
    </row>
    <row r="9" spans="2:10" ht="40.5" customHeight="1">
      <c r="B9" s="228" t="s">
        <v>5</v>
      </c>
      <c r="C9" s="229"/>
      <c r="D9" s="229"/>
      <c r="E9" s="229"/>
      <c r="F9" s="230" t="s">
        <v>86</v>
      </c>
      <c r="G9" s="231"/>
      <c r="H9" s="137" t="s">
        <v>3</v>
      </c>
      <c r="I9" s="113" t="s">
        <v>68</v>
      </c>
    </row>
    <row r="10" spans="2:10" ht="4.5" customHeight="1">
      <c r="B10" s="232"/>
      <c r="C10" s="233"/>
      <c r="D10" s="233"/>
      <c r="E10" s="233"/>
      <c r="F10" s="233"/>
      <c r="G10" s="233"/>
      <c r="H10" s="233"/>
      <c r="I10" s="234"/>
    </row>
    <row r="11" spans="2:10">
      <c r="B11" s="59">
        <v>2</v>
      </c>
      <c r="C11" s="59">
        <v>1</v>
      </c>
      <c r="D11" s="59">
        <v>1</v>
      </c>
      <c r="E11" s="59">
        <v>1</v>
      </c>
      <c r="F11" s="54" t="s">
        <v>34</v>
      </c>
      <c r="G11" s="144" t="s">
        <v>98</v>
      </c>
      <c r="H11" s="144" t="s">
        <v>35</v>
      </c>
      <c r="I11" s="145">
        <v>1932.4</v>
      </c>
      <c r="J11" s="38"/>
    </row>
    <row r="12" spans="2:10">
      <c r="B12" s="53">
        <v>2</v>
      </c>
      <c r="C12" s="53">
        <v>1</v>
      </c>
      <c r="D12" s="53">
        <v>1</v>
      </c>
      <c r="E12" s="53">
        <v>2</v>
      </c>
      <c r="F12" s="124" t="s">
        <v>34</v>
      </c>
      <c r="G12" s="55" t="s">
        <v>98</v>
      </c>
      <c r="H12" s="55" t="s">
        <v>36</v>
      </c>
      <c r="I12" s="128">
        <v>1651.25</v>
      </c>
      <c r="J12" s="38"/>
    </row>
    <row r="13" spans="2:10">
      <c r="B13" s="53">
        <v>2</v>
      </c>
      <c r="C13" s="53">
        <v>1</v>
      </c>
      <c r="D13" s="53">
        <v>1</v>
      </c>
      <c r="E13" s="53">
        <v>3</v>
      </c>
      <c r="F13" s="124" t="s">
        <v>34</v>
      </c>
      <c r="G13" s="55" t="s">
        <v>98</v>
      </c>
      <c r="H13" s="55" t="s">
        <v>37</v>
      </c>
      <c r="I13" s="128">
        <v>1479.34</v>
      </c>
      <c r="J13" s="38"/>
    </row>
    <row r="14" spans="2:10">
      <c r="B14" s="50">
        <v>2</v>
      </c>
      <c r="C14" s="50">
        <v>1</v>
      </c>
      <c r="D14" s="50">
        <v>2</v>
      </c>
      <c r="E14" s="50">
        <v>1</v>
      </c>
      <c r="F14" s="51" t="s">
        <v>34</v>
      </c>
      <c r="G14" s="51" t="s">
        <v>87</v>
      </c>
      <c r="H14" s="52" t="s">
        <v>35</v>
      </c>
      <c r="I14" s="128">
        <v>2772.95</v>
      </c>
      <c r="J14" s="38"/>
    </row>
    <row r="15" spans="2:10">
      <c r="B15" s="53">
        <v>2</v>
      </c>
      <c r="C15" s="53">
        <v>1</v>
      </c>
      <c r="D15" s="53">
        <v>2</v>
      </c>
      <c r="E15" s="53">
        <v>2</v>
      </c>
      <c r="F15" s="124" t="s">
        <v>34</v>
      </c>
      <c r="G15" s="124" t="s">
        <v>87</v>
      </c>
      <c r="H15" s="55" t="s">
        <v>36</v>
      </c>
      <c r="I15" s="128">
        <v>2289.98</v>
      </c>
      <c r="J15" s="38"/>
    </row>
    <row r="16" spans="2:10">
      <c r="B16" s="53">
        <v>2</v>
      </c>
      <c r="C16" s="53">
        <v>1</v>
      </c>
      <c r="D16" s="53">
        <v>2</v>
      </c>
      <c r="E16" s="53">
        <v>3</v>
      </c>
      <c r="F16" s="124" t="s">
        <v>34</v>
      </c>
      <c r="G16" s="124" t="s">
        <v>87</v>
      </c>
      <c r="H16" s="55" t="s">
        <v>37</v>
      </c>
      <c r="I16" s="128">
        <v>1991.31</v>
      </c>
      <c r="J16" s="38"/>
    </row>
    <row r="17" spans="2:10">
      <c r="B17" s="59">
        <v>2</v>
      </c>
      <c r="C17" s="59">
        <v>1</v>
      </c>
      <c r="D17" s="59">
        <v>3</v>
      </c>
      <c r="E17" s="59">
        <v>1</v>
      </c>
      <c r="F17" s="54" t="s">
        <v>34</v>
      </c>
      <c r="G17" s="54" t="s">
        <v>38</v>
      </c>
      <c r="H17" s="52" t="s">
        <v>35</v>
      </c>
      <c r="I17" s="129">
        <v>4418.8599999999997</v>
      </c>
      <c r="J17" s="38"/>
    </row>
    <row r="18" spans="2:10">
      <c r="B18" s="53">
        <v>2</v>
      </c>
      <c r="C18" s="53">
        <v>1</v>
      </c>
      <c r="D18" s="53">
        <v>3</v>
      </c>
      <c r="E18" s="53">
        <v>2</v>
      </c>
      <c r="F18" s="124" t="s">
        <v>34</v>
      </c>
      <c r="G18" s="124" t="s">
        <v>38</v>
      </c>
      <c r="H18" s="55" t="s">
        <v>36</v>
      </c>
      <c r="I18" s="130">
        <v>3989.52</v>
      </c>
      <c r="J18" s="38"/>
    </row>
    <row r="19" spans="2:10">
      <c r="B19" s="53">
        <v>2</v>
      </c>
      <c r="C19" s="53">
        <v>1</v>
      </c>
      <c r="D19" s="53">
        <v>3</v>
      </c>
      <c r="E19" s="53">
        <v>3</v>
      </c>
      <c r="F19" s="124" t="s">
        <v>34</v>
      </c>
      <c r="G19" s="124" t="s">
        <v>38</v>
      </c>
      <c r="H19" s="55" t="s">
        <v>37</v>
      </c>
      <c r="I19" s="130">
        <v>3339.7</v>
      </c>
      <c r="J19" s="38"/>
    </row>
    <row r="20" spans="2:10">
      <c r="B20" s="50">
        <v>2</v>
      </c>
      <c r="C20" s="50">
        <v>1</v>
      </c>
      <c r="D20" s="50">
        <v>4</v>
      </c>
      <c r="E20" s="50">
        <v>1</v>
      </c>
      <c r="F20" s="51" t="s">
        <v>34</v>
      </c>
      <c r="G20" s="51" t="s">
        <v>39</v>
      </c>
      <c r="H20" s="52" t="s">
        <v>35</v>
      </c>
      <c r="I20" s="131">
        <v>6610.09</v>
      </c>
      <c r="J20" s="38"/>
    </row>
    <row r="21" spans="2:10">
      <c r="B21" s="53">
        <v>2</v>
      </c>
      <c r="C21" s="53">
        <v>1</v>
      </c>
      <c r="D21" s="53">
        <v>4</v>
      </c>
      <c r="E21" s="53">
        <v>2</v>
      </c>
      <c r="F21" s="124" t="s">
        <v>34</v>
      </c>
      <c r="G21" s="124" t="s">
        <v>39</v>
      </c>
      <c r="H21" s="55" t="s">
        <v>36</v>
      </c>
      <c r="I21" s="130">
        <v>5384.54</v>
      </c>
      <c r="J21" s="38"/>
    </row>
    <row r="22" spans="2:10">
      <c r="B22" s="53">
        <v>2</v>
      </c>
      <c r="C22" s="53">
        <v>1</v>
      </c>
      <c r="D22" s="53">
        <v>4</v>
      </c>
      <c r="E22" s="53">
        <v>3</v>
      </c>
      <c r="F22" s="124" t="s">
        <v>34</v>
      </c>
      <c r="G22" s="124" t="s">
        <v>39</v>
      </c>
      <c r="H22" s="55" t="s">
        <v>37</v>
      </c>
      <c r="I22" s="130">
        <v>5038.78</v>
      </c>
      <c r="J22" s="38"/>
    </row>
    <row r="23" spans="2:10">
      <c r="B23" s="53">
        <v>2</v>
      </c>
      <c r="C23" s="53">
        <v>1</v>
      </c>
      <c r="D23" s="53">
        <v>5</v>
      </c>
      <c r="E23" s="53">
        <v>1</v>
      </c>
      <c r="F23" s="126" t="s">
        <v>34</v>
      </c>
      <c r="G23" s="124" t="s">
        <v>40</v>
      </c>
      <c r="H23" s="52" t="s">
        <v>35</v>
      </c>
      <c r="I23" s="132">
        <v>9227.64</v>
      </c>
      <c r="J23" s="38"/>
    </row>
    <row r="24" spans="2:10">
      <c r="B24" s="53">
        <v>2</v>
      </c>
      <c r="C24" s="53">
        <v>1</v>
      </c>
      <c r="D24" s="53">
        <v>5</v>
      </c>
      <c r="E24" s="53">
        <v>2</v>
      </c>
      <c r="F24" s="124" t="s">
        <v>34</v>
      </c>
      <c r="G24" s="124" t="s">
        <v>40</v>
      </c>
      <c r="H24" s="55" t="s">
        <v>36</v>
      </c>
      <c r="I24" s="130">
        <v>8332.7199999999993</v>
      </c>
      <c r="J24" s="38"/>
    </row>
    <row r="25" spans="2:10">
      <c r="B25" s="53">
        <v>2</v>
      </c>
      <c r="C25" s="53">
        <v>1</v>
      </c>
      <c r="D25" s="53">
        <v>5</v>
      </c>
      <c r="E25" s="53">
        <v>3</v>
      </c>
      <c r="F25" s="124" t="s">
        <v>34</v>
      </c>
      <c r="G25" s="124" t="s">
        <v>40</v>
      </c>
      <c r="H25" s="55" t="s">
        <v>37</v>
      </c>
      <c r="I25" s="130">
        <v>7801.14</v>
      </c>
      <c r="J25" s="38"/>
    </row>
    <row r="26" spans="2:10">
      <c r="B26" s="50">
        <v>2</v>
      </c>
      <c r="C26" s="50">
        <v>2</v>
      </c>
      <c r="D26" s="50">
        <v>1</v>
      </c>
      <c r="E26" s="50">
        <v>1</v>
      </c>
      <c r="F26" s="51" t="s">
        <v>41</v>
      </c>
      <c r="G26" s="51" t="s">
        <v>87</v>
      </c>
      <c r="H26" s="52" t="s">
        <v>35</v>
      </c>
      <c r="I26" s="133">
        <v>2962.8</v>
      </c>
      <c r="J26" s="38"/>
    </row>
    <row r="27" spans="2:10">
      <c r="B27" s="53">
        <v>2</v>
      </c>
      <c r="C27" s="53">
        <v>2</v>
      </c>
      <c r="D27" s="53">
        <v>1</v>
      </c>
      <c r="E27" s="53">
        <v>2</v>
      </c>
      <c r="F27" s="124" t="s">
        <v>41</v>
      </c>
      <c r="G27" s="124" t="s">
        <v>87</v>
      </c>
      <c r="H27" s="55" t="s">
        <v>36</v>
      </c>
      <c r="I27" s="134">
        <v>2525.41</v>
      </c>
      <c r="J27" s="38"/>
    </row>
    <row r="28" spans="2:10">
      <c r="B28" s="56">
        <v>2</v>
      </c>
      <c r="C28" s="56">
        <v>2</v>
      </c>
      <c r="D28" s="56">
        <v>1</v>
      </c>
      <c r="E28" s="56">
        <v>3</v>
      </c>
      <c r="F28" s="125" t="s">
        <v>41</v>
      </c>
      <c r="G28" s="125" t="s">
        <v>87</v>
      </c>
      <c r="H28" s="58" t="s">
        <v>37</v>
      </c>
      <c r="I28" s="134">
        <v>2130.39</v>
      </c>
      <c r="J28" s="38"/>
    </row>
    <row r="29" spans="2:10">
      <c r="B29" s="50">
        <v>2</v>
      </c>
      <c r="C29" s="50">
        <v>2</v>
      </c>
      <c r="D29" s="50">
        <v>2</v>
      </c>
      <c r="E29" s="50">
        <v>1</v>
      </c>
      <c r="F29" s="51" t="s">
        <v>41</v>
      </c>
      <c r="G29" s="51" t="s">
        <v>42</v>
      </c>
      <c r="H29" s="52" t="s">
        <v>35</v>
      </c>
      <c r="I29" s="133">
        <v>4033.95</v>
      </c>
      <c r="J29" s="38"/>
    </row>
    <row r="30" spans="2:10">
      <c r="B30" s="53">
        <v>2</v>
      </c>
      <c r="C30" s="53">
        <v>2</v>
      </c>
      <c r="D30" s="53">
        <v>2</v>
      </c>
      <c r="E30" s="53">
        <v>2</v>
      </c>
      <c r="F30" s="124" t="s">
        <v>41</v>
      </c>
      <c r="G30" s="124" t="s">
        <v>42</v>
      </c>
      <c r="H30" s="55" t="s">
        <v>36</v>
      </c>
      <c r="I30" s="134">
        <v>3270.27</v>
      </c>
      <c r="J30" s="38"/>
    </row>
    <row r="31" spans="2:10">
      <c r="B31" s="56">
        <v>2</v>
      </c>
      <c r="C31" s="56">
        <v>2</v>
      </c>
      <c r="D31" s="56">
        <v>2</v>
      </c>
      <c r="E31" s="56">
        <v>3</v>
      </c>
      <c r="F31" s="125" t="s">
        <v>41</v>
      </c>
      <c r="G31" s="125" t="s">
        <v>42</v>
      </c>
      <c r="H31" s="58" t="s">
        <v>37</v>
      </c>
      <c r="I31" s="135">
        <v>2595.85</v>
      </c>
      <c r="J31" s="38"/>
    </row>
    <row r="32" spans="2:10">
      <c r="B32" s="50">
        <v>2</v>
      </c>
      <c r="C32" s="50">
        <v>2</v>
      </c>
      <c r="D32" s="50">
        <v>3</v>
      </c>
      <c r="E32" s="50">
        <v>1</v>
      </c>
      <c r="F32" s="51" t="s">
        <v>41</v>
      </c>
      <c r="G32" s="51" t="s">
        <v>39</v>
      </c>
      <c r="H32" s="52" t="s">
        <v>35</v>
      </c>
      <c r="I32" s="133">
        <v>6260.73</v>
      </c>
      <c r="J32" s="38"/>
    </row>
    <row r="33" spans="2:10">
      <c r="B33" s="53">
        <v>2</v>
      </c>
      <c r="C33" s="53">
        <v>2</v>
      </c>
      <c r="D33" s="53">
        <v>3</v>
      </c>
      <c r="E33" s="53">
        <v>2</v>
      </c>
      <c r="F33" s="124" t="s">
        <v>41</v>
      </c>
      <c r="G33" s="124" t="s">
        <v>39</v>
      </c>
      <c r="H33" s="55" t="s">
        <v>36</v>
      </c>
      <c r="I33" s="134">
        <v>5282.82</v>
      </c>
      <c r="J33" s="38"/>
    </row>
    <row r="34" spans="2:10">
      <c r="B34" s="56">
        <v>2</v>
      </c>
      <c r="C34" s="56">
        <v>2</v>
      </c>
      <c r="D34" s="56">
        <v>3</v>
      </c>
      <c r="E34" s="56">
        <v>3</v>
      </c>
      <c r="F34" s="125" t="s">
        <v>41</v>
      </c>
      <c r="G34" s="125" t="s">
        <v>39</v>
      </c>
      <c r="H34" s="58" t="s">
        <v>37</v>
      </c>
      <c r="I34" s="135">
        <v>4692.38</v>
      </c>
      <c r="J34" s="38"/>
    </row>
    <row r="35" spans="2:10" s="37" customFormat="1">
      <c r="B35" s="232" t="s">
        <v>109</v>
      </c>
      <c r="C35" s="233"/>
      <c r="D35" s="233"/>
      <c r="E35" s="233"/>
      <c r="F35" s="233"/>
      <c r="G35" s="233"/>
      <c r="H35" s="233"/>
      <c r="I35" s="234"/>
    </row>
    <row r="36" spans="2:10" s="37" customFormat="1">
      <c r="B36" s="112"/>
      <c r="C36" s="112"/>
      <c r="D36" s="112"/>
      <c r="E36" s="112"/>
      <c r="F36" s="112"/>
      <c r="G36" s="112"/>
      <c r="H36" s="112"/>
      <c r="I36" s="112"/>
    </row>
    <row r="37" spans="2:10">
      <c r="B37" s="179" t="s">
        <v>93</v>
      </c>
      <c r="C37" s="180"/>
      <c r="D37" s="180"/>
      <c r="E37" s="180"/>
      <c r="F37" s="180"/>
      <c r="G37" s="180"/>
      <c r="H37" s="180"/>
      <c r="I37" s="181"/>
    </row>
    <row r="38" spans="2:10">
      <c r="B38" s="235" t="s">
        <v>110</v>
      </c>
      <c r="C38" s="236"/>
      <c r="D38" s="236"/>
      <c r="E38" s="236"/>
      <c r="F38" s="236"/>
      <c r="G38" s="236"/>
      <c r="H38" s="236"/>
      <c r="I38" s="237"/>
    </row>
    <row r="39" spans="2:10">
      <c r="B39" s="238" t="s">
        <v>2</v>
      </c>
      <c r="C39" s="238" t="s">
        <v>32</v>
      </c>
      <c r="D39" s="238" t="s">
        <v>86</v>
      </c>
      <c r="E39" s="239" t="s">
        <v>3</v>
      </c>
      <c r="F39" s="138"/>
      <c r="G39" s="139"/>
      <c r="H39" s="139"/>
      <c r="I39" s="140"/>
    </row>
    <row r="40" spans="2:10">
      <c r="B40" s="238"/>
      <c r="C40" s="238"/>
      <c r="D40" s="238"/>
      <c r="E40" s="239"/>
      <c r="F40" s="240" t="s">
        <v>67</v>
      </c>
      <c r="G40" s="241"/>
      <c r="H40" s="241"/>
      <c r="I40" s="242"/>
    </row>
    <row r="41" spans="2:10">
      <c r="B41" s="238"/>
      <c r="C41" s="238"/>
      <c r="D41" s="238"/>
      <c r="E41" s="239"/>
      <c r="F41" s="240" t="s">
        <v>33</v>
      </c>
      <c r="G41" s="241"/>
      <c r="H41" s="241"/>
      <c r="I41" s="242"/>
    </row>
    <row r="42" spans="2:10">
      <c r="B42" s="238"/>
      <c r="C42" s="238"/>
      <c r="D42" s="238"/>
      <c r="E42" s="239"/>
      <c r="F42" s="240"/>
      <c r="G42" s="241"/>
      <c r="H42" s="241"/>
      <c r="I42" s="242"/>
    </row>
    <row r="43" spans="2:10">
      <c r="B43" s="238"/>
      <c r="C43" s="238"/>
      <c r="D43" s="238" t="s">
        <v>3</v>
      </c>
      <c r="E43" s="239" t="s">
        <v>4</v>
      </c>
      <c r="F43" s="141"/>
      <c r="G43" s="142"/>
      <c r="H43" s="142"/>
      <c r="I43" s="143"/>
    </row>
    <row r="44" spans="2:10">
      <c r="B44" s="250" t="s">
        <v>5</v>
      </c>
      <c r="C44" s="251"/>
      <c r="D44" s="251"/>
      <c r="E44" s="252"/>
      <c r="F44" s="253" t="s">
        <v>86</v>
      </c>
      <c r="G44" s="254"/>
      <c r="H44" s="148" t="s">
        <v>3</v>
      </c>
      <c r="I44" s="147" t="s">
        <v>69</v>
      </c>
    </row>
    <row r="45" spans="2:10" ht="9" customHeight="1">
      <c r="B45" s="232"/>
      <c r="C45" s="233"/>
      <c r="D45" s="233"/>
      <c r="E45" s="233"/>
      <c r="F45" s="233"/>
      <c r="G45" s="233"/>
      <c r="H45" s="233"/>
      <c r="I45" s="234"/>
    </row>
    <row r="46" spans="2:10">
      <c r="B46" s="59">
        <v>2</v>
      </c>
      <c r="C46" s="59">
        <v>3</v>
      </c>
      <c r="D46" s="59">
        <v>1</v>
      </c>
      <c r="E46" s="59">
        <v>1</v>
      </c>
      <c r="F46" s="54" t="s">
        <v>43</v>
      </c>
      <c r="G46" s="54" t="s">
        <v>44</v>
      </c>
      <c r="H46" s="144" t="s">
        <v>35</v>
      </c>
      <c r="I46" s="146">
        <v>3573.26</v>
      </c>
    </row>
    <row r="47" spans="2:10">
      <c r="B47" s="53">
        <v>2</v>
      </c>
      <c r="C47" s="53">
        <v>3</v>
      </c>
      <c r="D47" s="53">
        <v>1</v>
      </c>
      <c r="E47" s="53">
        <v>2</v>
      </c>
      <c r="F47" s="54" t="s">
        <v>43</v>
      </c>
      <c r="G47" s="54" t="s">
        <v>44</v>
      </c>
      <c r="H47" s="55" t="s">
        <v>36</v>
      </c>
      <c r="I47" s="130">
        <v>3040.48</v>
      </c>
    </row>
    <row r="48" spans="2:10">
      <c r="B48" s="56">
        <v>2</v>
      </c>
      <c r="C48" s="56">
        <v>3</v>
      </c>
      <c r="D48" s="56">
        <v>1</v>
      </c>
      <c r="E48" s="56">
        <v>3</v>
      </c>
      <c r="F48" s="57" t="s">
        <v>43</v>
      </c>
      <c r="G48" s="57" t="s">
        <v>44</v>
      </c>
      <c r="H48" s="58" t="s">
        <v>37</v>
      </c>
      <c r="I48" s="136">
        <v>2791.54</v>
      </c>
    </row>
    <row r="49" spans="2:9">
      <c r="B49" s="59">
        <v>2</v>
      </c>
      <c r="C49" s="59">
        <v>3</v>
      </c>
      <c r="D49" s="59">
        <v>1</v>
      </c>
      <c r="E49" s="59">
        <v>1</v>
      </c>
      <c r="F49" s="54" t="s">
        <v>43</v>
      </c>
      <c r="G49" s="54" t="s">
        <v>38</v>
      </c>
      <c r="H49" s="52" t="s">
        <v>35</v>
      </c>
      <c r="I49" s="131">
        <v>4270.33</v>
      </c>
    </row>
    <row r="50" spans="2:9">
      <c r="B50" s="53">
        <v>2</v>
      </c>
      <c r="C50" s="53">
        <v>3</v>
      </c>
      <c r="D50" s="53">
        <v>1</v>
      </c>
      <c r="E50" s="53">
        <v>2</v>
      </c>
      <c r="F50" s="54" t="s">
        <v>43</v>
      </c>
      <c r="G50" s="54" t="s">
        <v>38</v>
      </c>
      <c r="H50" s="55" t="s">
        <v>36</v>
      </c>
      <c r="I50" s="130">
        <v>3975.67</v>
      </c>
    </row>
    <row r="51" spans="2:9">
      <c r="B51" s="56">
        <v>2</v>
      </c>
      <c r="C51" s="56">
        <v>3</v>
      </c>
      <c r="D51" s="56">
        <v>1</v>
      </c>
      <c r="E51" s="56">
        <v>3</v>
      </c>
      <c r="F51" s="125" t="s">
        <v>43</v>
      </c>
      <c r="G51" s="125" t="s">
        <v>38</v>
      </c>
      <c r="H51" s="58" t="s">
        <v>37</v>
      </c>
      <c r="I51" s="136">
        <v>3828.33</v>
      </c>
    </row>
    <row r="52" spans="2:9">
      <c r="B52" s="243"/>
      <c r="C52" s="243"/>
      <c r="D52" s="243"/>
      <c r="E52" s="243"/>
      <c r="F52" s="243"/>
      <c r="G52" s="243"/>
      <c r="H52" s="243"/>
      <c r="I52" s="243"/>
    </row>
    <row r="53" spans="2:9" ht="27.75" hidden="1" thickBot="1">
      <c r="B53" s="244" t="s">
        <v>45</v>
      </c>
      <c r="C53" s="245"/>
      <c r="D53" s="245"/>
      <c r="E53" s="245"/>
      <c r="F53" s="245"/>
      <c r="G53" s="245"/>
      <c r="H53" s="246"/>
      <c r="I53" s="35" t="s">
        <v>28</v>
      </c>
    </row>
    <row r="54" spans="2:9" ht="15.75" hidden="1">
      <c r="B54" s="14"/>
      <c r="C54" s="15"/>
      <c r="D54" s="15"/>
      <c r="E54" s="15"/>
      <c r="F54" s="16" t="s">
        <v>46</v>
      </c>
      <c r="G54" s="17"/>
      <c r="H54" s="18"/>
      <c r="I54" s="19"/>
    </row>
    <row r="55" spans="2:9" ht="15.75" hidden="1">
      <c r="B55" s="20"/>
      <c r="C55" s="21"/>
      <c r="D55" s="21"/>
      <c r="E55" s="21"/>
      <c r="F55" s="22" t="s">
        <v>47</v>
      </c>
      <c r="G55" s="23"/>
      <c r="H55" s="24"/>
      <c r="I55" s="10"/>
    </row>
    <row r="56" spans="2:9" ht="15.75" hidden="1">
      <c r="B56" s="25"/>
      <c r="C56" s="26"/>
      <c r="D56" s="26"/>
      <c r="E56" s="26"/>
      <c r="F56" s="27" t="s">
        <v>48</v>
      </c>
      <c r="G56" s="28"/>
      <c r="H56" s="29"/>
      <c r="I56" s="10"/>
    </row>
    <row r="57" spans="2:9" ht="15.75" hidden="1">
      <c r="B57" s="20"/>
      <c r="C57" s="21"/>
      <c r="D57" s="21"/>
      <c r="E57" s="21"/>
      <c r="F57" s="22" t="s">
        <v>49</v>
      </c>
      <c r="G57" s="23"/>
      <c r="H57" s="24"/>
      <c r="I57" s="10"/>
    </row>
    <row r="58" spans="2:9" ht="15.75" hidden="1">
      <c r="B58" s="20"/>
      <c r="C58" s="21"/>
      <c r="D58" s="21"/>
      <c r="E58" s="21"/>
      <c r="F58" s="247" t="s">
        <v>70</v>
      </c>
      <c r="G58" s="248"/>
      <c r="H58" s="249"/>
      <c r="I58" s="10"/>
    </row>
    <row r="59" spans="2:9" ht="15.75" hidden="1">
      <c r="B59" s="20"/>
      <c r="C59" s="21"/>
      <c r="D59" s="21"/>
      <c r="E59" s="21"/>
      <c r="F59" s="22" t="s">
        <v>50</v>
      </c>
      <c r="G59" s="23"/>
      <c r="H59" s="24"/>
      <c r="I59" s="10"/>
    </row>
    <row r="60" spans="2:9" ht="15.75" hidden="1">
      <c r="B60" s="25"/>
      <c r="C60" s="26"/>
      <c r="D60" s="26"/>
      <c r="E60" s="26"/>
      <c r="F60" s="27" t="s">
        <v>71</v>
      </c>
      <c r="G60" s="28"/>
      <c r="H60" s="29"/>
      <c r="I60" s="10"/>
    </row>
    <row r="61" spans="2:9" ht="15.75" hidden="1">
      <c r="B61" s="20"/>
      <c r="C61" s="21"/>
      <c r="D61" s="21"/>
      <c r="E61" s="21"/>
      <c r="F61" s="22" t="s">
        <v>51</v>
      </c>
      <c r="G61" s="23"/>
      <c r="H61" s="24"/>
      <c r="I61" s="10"/>
    </row>
    <row r="62" spans="2:9" ht="15.75" hidden="1">
      <c r="B62" s="20"/>
      <c r="C62" s="21"/>
      <c r="D62" s="21"/>
      <c r="E62" s="21"/>
      <c r="F62" s="247" t="s">
        <v>52</v>
      </c>
      <c r="G62" s="248"/>
      <c r="H62" s="249"/>
      <c r="I62" s="10"/>
    </row>
    <row r="63" spans="2:9" ht="15.75" hidden="1">
      <c r="B63" s="20"/>
      <c r="C63" s="21"/>
      <c r="D63" s="21"/>
      <c r="E63" s="21"/>
      <c r="F63" s="247" t="s">
        <v>53</v>
      </c>
      <c r="G63" s="248"/>
      <c r="H63" s="249"/>
      <c r="I63" s="10"/>
    </row>
    <row r="64" spans="2:9" ht="15.75" hidden="1">
      <c r="B64" s="20"/>
      <c r="C64" s="21"/>
      <c r="D64" s="21"/>
      <c r="E64" s="21"/>
      <c r="F64" s="247" t="s">
        <v>54</v>
      </c>
      <c r="G64" s="248"/>
      <c r="H64" s="249"/>
      <c r="I64" s="10"/>
    </row>
    <row r="65" spans="2:9" ht="15.75" hidden="1">
      <c r="B65" s="25"/>
      <c r="C65" s="26"/>
      <c r="D65" s="26"/>
      <c r="E65" s="26"/>
      <c r="F65" s="27" t="s">
        <v>72</v>
      </c>
      <c r="G65" s="28"/>
      <c r="H65" s="29"/>
      <c r="I65" s="10"/>
    </row>
    <row r="66" spans="2:9" ht="15.75" hidden="1">
      <c r="B66" s="20"/>
      <c r="C66" s="21"/>
      <c r="D66" s="21"/>
      <c r="E66" s="21"/>
      <c r="F66" s="22" t="s">
        <v>55</v>
      </c>
      <c r="G66" s="23"/>
      <c r="H66" s="24"/>
      <c r="I66" s="10"/>
    </row>
    <row r="67" spans="2:9" ht="15.75" hidden="1">
      <c r="B67" s="20"/>
      <c r="C67" s="21"/>
      <c r="D67" s="21"/>
      <c r="E67" s="21"/>
      <c r="F67" s="22" t="s">
        <v>73</v>
      </c>
      <c r="G67" s="23"/>
      <c r="H67" s="24"/>
      <c r="I67" s="10"/>
    </row>
    <row r="68" spans="2:9" ht="15.75" hidden="1">
      <c r="B68" s="20"/>
      <c r="C68" s="21"/>
      <c r="D68" s="21"/>
      <c r="E68" s="21"/>
      <c r="F68" s="22" t="s">
        <v>56</v>
      </c>
      <c r="G68" s="23"/>
      <c r="H68" s="24"/>
      <c r="I68" s="10"/>
    </row>
    <row r="69" spans="2:9" ht="15.75" hidden="1">
      <c r="B69" s="25"/>
      <c r="C69" s="26"/>
      <c r="D69" s="26"/>
      <c r="E69" s="26"/>
      <c r="F69" s="258" t="s">
        <v>57</v>
      </c>
      <c r="G69" s="259"/>
      <c r="H69" s="29"/>
      <c r="I69" s="10"/>
    </row>
    <row r="70" spans="2:9" ht="15.75" hidden="1">
      <c r="B70" s="20"/>
      <c r="C70" s="21"/>
      <c r="D70" s="21"/>
      <c r="E70" s="21"/>
      <c r="F70" s="247" t="s">
        <v>74</v>
      </c>
      <c r="G70" s="248"/>
      <c r="H70" s="24"/>
      <c r="I70" s="10"/>
    </row>
    <row r="71" spans="2:9" ht="15.75" hidden="1">
      <c r="B71" s="20"/>
      <c r="C71" s="21"/>
      <c r="D71" s="21"/>
      <c r="E71" s="21"/>
      <c r="F71" s="247" t="s">
        <v>58</v>
      </c>
      <c r="G71" s="248"/>
      <c r="H71" s="249"/>
      <c r="I71" s="10"/>
    </row>
    <row r="72" spans="2:9" ht="15.75" hidden="1">
      <c r="B72" s="20"/>
      <c r="C72" s="21"/>
      <c r="D72" s="21"/>
      <c r="E72" s="21"/>
      <c r="F72" s="247" t="s">
        <v>59</v>
      </c>
      <c r="G72" s="248"/>
      <c r="H72" s="24"/>
      <c r="I72" s="10"/>
    </row>
    <row r="73" spans="2:9" ht="16.5" hidden="1" thickBot="1">
      <c r="B73" s="30"/>
      <c r="C73" s="31"/>
      <c r="D73" s="31"/>
      <c r="E73" s="31"/>
      <c r="F73" s="255" t="s">
        <v>60</v>
      </c>
      <c r="G73" s="256"/>
      <c r="H73" s="32"/>
      <c r="I73" s="33"/>
    </row>
    <row r="74" spans="2:9" ht="15.75">
      <c r="B74" s="11"/>
      <c r="C74" s="11"/>
      <c r="D74" s="11"/>
      <c r="E74" s="11"/>
      <c r="F74" s="257"/>
      <c r="G74" s="257"/>
      <c r="H74" s="12"/>
      <c r="I74" s="13"/>
    </row>
    <row r="75" spans="2:9" ht="16.5">
      <c r="B75" s="34"/>
      <c r="C75" s="34"/>
      <c r="D75" s="34"/>
      <c r="E75" s="34"/>
      <c r="F75" s="34"/>
      <c r="G75" s="34"/>
      <c r="H75" s="34"/>
      <c r="I75" s="34"/>
    </row>
    <row r="76" spans="2:9" ht="16.5">
      <c r="B76" s="34"/>
      <c r="C76" s="34"/>
      <c r="D76" s="34"/>
      <c r="E76" s="34"/>
      <c r="F76" s="34"/>
      <c r="G76" s="34"/>
      <c r="H76" s="34"/>
      <c r="I76" s="34"/>
    </row>
    <row r="77" spans="2:9" ht="16.5">
      <c r="B77" s="34"/>
      <c r="C77" s="34"/>
      <c r="D77" s="34"/>
      <c r="E77" s="34"/>
      <c r="F77" s="34"/>
      <c r="G77" s="34"/>
      <c r="H77" s="34"/>
      <c r="I77" s="34"/>
    </row>
    <row r="78" spans="2:9" ht="16.5">
      <c r="B78" s="34"/>
      <c r="C78" s="34"/>
      <c r="D78" s="34"/>
      <c r="E78" s="34"/>
      <c r="F78" s="34"/>
      <c r="G78" s="34"/>
      <c r="H78" s="34"/>
      <c r="I78" s="34"/>
    </row>
    <row r="79" spans="2:9" ht="16.5">
      <c r="B79" s="34"/>
      <c r="C79" s="34"/>
      <c r="D79" s="34"/>
      <c r="E79" s="34"/>
      <c r="F79" s="34"/>
      <c r="G79" s="34"/>
      <c r="H79" s="34"/>
      <c r="I79" s="34"/>
    </row>
    <row r="80" spans="2:9" ht="16.5">
      <c r="B80" s="34"/>
      <c r="C80" s="34"/>
      <c r="D80" s="34"/>
      <c r="E80" s="34"/>
      <c r="F80" s="34"/>
      <c r="G80" s="34"/>
      <c r="H80" s="34"/>
      <c r="I80" s="34"/>
    </row>
    <row r="81" spans="2:9" ht="16.5">
      <c r="B81" s="34"/>
      <c r="C81" s="34"/>
      <c r="D81" s="34"/>
      <c r="E81" s="34"/>
      <c r="F81" s="34"/>
      <c r="G81" s="34"/>
      <c r="H81" s="34"/>
      <c r="I81" s="34"/>
    </row>
    <row r="82" spans="2:9" ht="16.5">
      <c r="B82" s="34"/>
      <c r="C82" s="34"/>
      <c r="D82" s="34"/>
      <c r="E82" s="34"/>
      <c r="F82" s="34"/>
      <c r="G82" s="34"/>
      <c r="H82" s="34"/>
      <c r="I82" s="34"/>
    </row>
    <row r="83" spans="2:9" ht="16.5">
      <c r="B83" s="34"/>
      <c r="C83" s="34"/>
      <c r="D83" s="34"/>
      <c r="E83" s="34"/>
      <c r="F83" s="34"/>
      <c r="G83" s="34"/>
      <c r="H83" s="34"/>
      <c r="I83" s="34"/>
    </row>
    <row r="84" spans="2:9" ht="16.5">
      <c r="B84" s="34"/>
      <c r="C84" s="34"/>
      <c r="D84" s="34"/>
      <c r="E84" s="34"/>
      <c r="F84" s="34"/>
      <c r="G84" s="34"/>
      <c r="H84" s="34"/>
      <c r="I84" s="34"/>
    </row>
    <row r="85" spans="2:9" ht="16.5">
      <c r="B85" s="34"/>
      <c r="C85" s="34"/>
      <c r="D85" s="34"/>
      <c r="E85" s="34"/>
      <c r="F85" s="34"/>
      <c r="G85" s="34"/>
      <c r="H85" s="34"/>
      <c r="I85" s="34"/>
    </row>
    <row r="86" spans="2:9" ht="16.5">
      <c r="B86" s="34"/>
      <c r="C86" s="34"/>
      <c r="D86" s="34"/>
      <c r="E86" s="34"/>
      <c r="F86" s="34"/>
      <c r="G86" s="34"/>
      <c r="H86" s="34"/>
      <c r="I86" s="34"/>
    </row>
    <row r="87" spans="2:9" ht="16.5">
      <c r="B87" s="34"/>
      <c r="C87" s="34"/>
      <c r="D87" s="34"/>
      <c r="E87" s="34"/>
      <c r="F87" s="34"/>
      <c r="G87" s="34"/>
      <c r="H87" s="34"/>
      <c r="I87" s="34"/>
    </row>
    <row r="88" spans="2:9" ht="16.5">
      <c r="B88" s="34"/>
      <c r="C88" s="34"/>
      <c r="D88" s="34"/>
      <c r="E88" s="34"/>
      <c r="F88" s="34"/>
      <c r="G88" s="34"/>
      <c r="H88" s="34"/>
      <c r="I88" s="34"/>
    </row>
    <row r="89" spans="2:9" ht="16.5">
      <c r="B89" s="34"/>
      <c r="C89" s="34"/>
      <c r="D89" s="34"/>
      <c r="E89" s="34"/>
      <c r="F89" s="34"/>
      <c r="G89" s="34"/>
      <c r="H89" s="34"/>
      <c r="I89" s="34"/>
    </row>
    <row r="90" spans="2:9" ht="16.5">
      <c r="B90" s="34"/>
      <c r="C90" s="34"/>
      <c r="D90" s="34"/>
      <c r="E90" s="34"/>
      <c r="F90" s="34"/>
      <c r="G90" s="34"/>
      <c r="H90" s="34"/>
      <c r="I90" s="34"/>
    </row>
    <row r="91" spans="2:9" ht="16.5">
      <c r="B91" s="34"/>
      <c r="C91" s="34"/>
      <c r="D91" s="34"/>
      <c r="E91" s="34"/>
      <c r="F91" s="34"/>
      <c r="G91" s="34"/>
      <c r="H91" s="34"/>
      <c r="I91" s="34"/>
    </row>
    <row r="92" spans="2:9" ht="16.5">
      <c r="B92" s="34"/>
      <c r="C92" s="34"/>
      <c r="D92" s="34"/>
      <c r="E92" s="34"/>
      <c r="F92" s="34"/>
      <c r="G92" s="34"/>
      <c r="H92" s="34"/>
      <c r="I92" s="34"/>
    </row>
    <row r="93" spans="2:9" ht="16.5">
      <c r="B93" s="34"/>
      <c r="C93" s="34"/>
      <c r="D93" s="34"/>
      <c r="E93" s="34"/>
      <c r="F93" s="34"/>
      <c r="G93" s="34"/>
      <c r="H93" s="34"/>
      <c r="I93" s="34"/>
    </row>
    <row r="94" spans="2:9" ht="16.5">
      <c r="B94" s="34"/>
      <c r="C94" s="34"/>
      <c r="D94" s="34"/>
      <c r="E94" s="34"/>
      <c r="F94" s="34"/>
      <c r="G94" s="34"/>
      <c r="H94" s="34"/>
      <c r="I94" s="34"/>
    </row>
  </sheetData>
  <mergeCells count="37">
    <mergeCell ref="F73:G73"/>
    <mergeCell ref="F74:G74"/>
    <mergeCell ref="F63:H63"/>
    <mergeCell ref="F64:H64"/>
    <mergeCell ref="F69:G69"/>
    <mergeCell ref="F70:G70"/>
    <mergeCell ref="F71:H71"/>
    <mergeCell ref="F72:G72"/>
    <mergeCell ref="F41:I41"/>
    <mergeCell ref="B52:I52"/>
    <mergeCell ref="B53:H53"/>
    <mergeCell ref="F58:H58"/>
    <mergeCell ref="F62:H62"/>
    <mergeCell ref="F42:I42"/>
    <mergeCell ref="B44:E44"/>
    <mergeCell ref="F44:G44"/>
    <mergeCell ref="B45:I45"/>
    <mergeCell ref="F6:I6"/>
    <mergeCell ref="F7:I7"/>
    <mergeCell ref="B35:I35"/>
    <mergeCell ref="B37:I37"/>
    <mergeCell ref="B38:I38"/>
    <mergeCell ref="B39:B43"/>
    <mergeCell ref="C39:C43"/>
    <mergeCell ref="D39:D43"/>
    <mergeCell ref="E39:E43"/>
    <mergeCell ref="F40:I40"/>
    <mergeCell ref="B9:E9"/>
    <mergeCell ref="F9:G9"/>
    <mergeCell ref="B10:I10"/>
    <mergeCell ref="B2:I2"/>
    <mergeCell ref="B3:I3"/>
    <mergeCell ref="B4:B8"/>
    <mergeCell ref="C4:C8"/>
    <mergeCell ref="D4:D8"/>
    <mergeCell ref="E4:E8"/>
    <mergeCell ref="F5:I5"/>
  </mergeCells>
  <printOptions horizontalCentered="1"/>
  <pageMargins left="0.31496062992125984" right="0.70866141732283472" top="0.74803149606299213" bottom="0.74803149606299213" header="0.31496062992125984" footer="0.31496062992125984"/>
  <pageSetup orientation="portrait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topLeftCell="A19" zoomScaleSheetLayoutView="100" workbookViewId="0">
      <selection activeCell="D24" sqref="D24:F24"/>
    </sheetView>
  </sheetViews>
  <sheetFormatPr baseColWidth="10" defaultRowHeight="15"/>
  <cols>
    <col min="3" max="3" width="8.5703125" customWidth="1"/>
    <col min="6" max="6" width="9" customWidth="1"/>
    <col min="8" max="8" width="14.7109375" customWidth="1"/>
  </cols>
  <sheetData>
    <row r="1" spans="1:8" ht="20.25" customHeight="1">
      <c r="A1" s="179" t="s">
        <v>93</v>
      </c>
      <c r="B1" s="180"/>
      <c r="C1" s="180"/>
      <c r="D1" s="180"/>
      <c r="E1" s="180"/>
      <c r="F1" s="180"/>
      <c r="G1" s="180"/>
      <c r="H1" s="181"/>
    </row>
    <row r="2" spans="1:8" ht="20.25" customHeight="1">
      <c r="A2" s="272" t="s">
        <v>110</v>
      </c>
      <c r="B2" s="273"/>
      <c r="C2" s="273"/>
      <c r="D2" s="273"/>
      <c r="E2" s="273"/>
      <c r="F2" s="273"/>
      <c r="G2" s="273"/>
      <c r="H2" s="274"/>
    </row>
    <row r="3" spans="1:8" ht="6.75" customHeight="1">
      <c r="A3" s="265"/>
      <c r="B3" s="265"/>
      <c r="C3" s="265"/>
      <c r="D3" s="265"/>
      <c r="E3" s="265"/>
      <c r="F3" s="265"/>
      <c r="G3" s="265"/>
      <c r="H3" s="265"/>
    </row>
    <row r="4" spans="1:8" ht="21.75" customHeight="1">
      <c r="A4" s="188" t="s">
        <v>75</v>
      </c>
      <c r="B4" s="188"/>
      <c r="C4" s="188"/>
      <c r="D4" s="188"/>
      <c r="E4" s="188"/>
      <c r="F4" s="188"/>
      <c r="G4" s="188"/>
      <c r="H4" s="188"/>
    </row>
    <row r="5" spans="1:8" ht="11.25" customHeight="1">
      <c r="A5" s="264"/>
      <c r="B5" s="264"/>
      <c r="C5" s="264"/>
      <c r="D5" s="264"/>
      <c r="E5" s="264"/>
      <c r="F5" s="264"/>
      <c r="G5" s="264"/>
      <c r="H5" s="264"/>
    </row>
    <row r="6" spans="1:8" ht="18" customHeight="1">
      <c r="A6" s="275" t="s">
        <v>76</v>
      </c>
      <c r="B6" s="276"/>
      <c r="C6" s="276"/>
      <c r="D6" s="276"/>
      <c r="E6" s="276"/>
      <c r="F6" s="276"/>
      <c r="G6" s="276"/>
      <c r="H6" s="277"/>
    </row>
    <row r="7" spans="1:8" ht="18" customHeight="1">
      <c r="A7" s="278" t="s">
        <v>61</v>
      </c>
      <c r="B7" s="279"/>
      <c r="C7" s="279"/>
      <c r="D7" s="279"/>
      <c r="E7" s="279"/>
      <c r="F7" s="279"/>
      <c r="G7" s="279"/>
      <c r="H7" s="280"/>
    </row>
    <row r="8" spans="1:8">
      <c r="A8" s="281" t="s">
        <v>62</v>
      </c>
      <c r="B8" s="281"/>
      <c r="C8" s="281"/>
      <c r="D8" s="281" t="s">
        <v>63</v>
      </c>
      <c r="E8" s="281"/>
      <c r="F8" s="281"/>
      <c r="G8" s="223" t="s">
        <v>64</v>
      </c>
      <c r="H8" s="223"/>
    </row>
    <row r="9" spans="1:8">
      <c r="A9" s="267">
        <v>0</v>
      </c>
      <c r="B9" s="268"/>
      <c r="C9" s="268"/>
      <c r="D9" s="267">
        <v>1000</v>
      </c>
      <c r="E9" s="268"/>
      <c r="F9" s="268"/>
      <c r="G9" s="269">
        <v>1</v>
      </c>
      <c r="H9" s="270"/>
    </row>
    <row r="10" spans="1:8">
      <c r="A10" s="271">
        <v>1001</v>
      </c>
      <c r="B10" s="271"/>
      <c r="C10" s="271"/>
      <c r="D10" s="282">
        <v>2000</v>
      </c>
      <c r="E10" s="283"/>
      <c r="F10" s="283"/>
      <c r="G10" s="284">
        <v>0.95</v>
      </c>
      <c r="H10" s="285"/>
    </row>
    <row r="11" spans="1:8">
      <c r="A11" s="286">
        <v>2001</v>
      </c>
      <c r="B11" s="286"/>
      <c r="C11" s="286"/>
      <c r="D11" s="287">
        <v>3000</v>
      </c>
      <c r="E11" s="288"/>
      <c r="F11" s="288"/>
      <c r="G11" s="289">
        <v>0.9</v>
      </c>
      <c r="H11" s="290"/>
    </row>
    <row r="12" spans="1:8">
      <c r="A12" s="291">
        <v>3001</v>
      </c>
      <c r="B12" s="292"/>
      <c r="C12" s="293"/>
      <c r="D12" s="291">
        <v>4000</v>
      </c>
      <c r="E12" s="292"/>
      <c r="F12" s="293"/>
      <c r="G12" s="294">
        <v>0.85</v>
      </c>
      <c r="H12" s="295"/>
    </row>
    <row r="13" spans="1:8">
      <c r="A13" s="296">
        <v>4001</v>
      </c>
      <c r="B13" s="296"/>
      <c r="C13" s="296"/>
      <c r="D13" s="296">
        <v>5000</v>
      </c>
      <c r="E13" s="296"/>
      <c r="F13" s="296"/>
      <c r="G13" s="289">
        <v>0.8</v>
      </c>
      <c r="H13" s="290"/>
    </row>
    <row r="14" spans="1:8">
      <c r="A14" s="297">
        <v>5001</v>
      </c>
      <c r="B14" s="297"/>
      <c r="C14" s="297"/>
      <c r="D14" s="297">
        <v>10000</v>
      </c>
      <c r="E14" s="297"/>
      <c r="F14" s="297"/>
      <c r="G14" s="298">
        <v>0.6</v>
      </c>
      <c r="H14" s="299"/>
    </row>
    <row r="15" spans="1:8" ht="15.75">
      <c r="A15" s="261"/>
      <c r="B15" s="262"/>
      <c r="C15" s="262"/>
      <c r="D15" s="262"/>
      <c r="E15" s="262"/>
      <c r="F15" s="262"/>
      <c r="G15" s="262"/>
      <c r="H15" s="263"/>
    </row>
    <row r="16" spans="1:8" ht="18" customHeight="1">
      <c r="A16" s="275" t="s">
        <v>76</v>
      </c>
      <c r="B16" s="276"/>
      <c r="C16" s="276"/>
      <c r="D16" s="276"/>
      <c r="E16" s="276"/>
      <c r="F16" s="276"/>
      <c r="G16" s="276"/>
      <c r="H16" s="277"/>
    </row>
    <row r="17" spans="1:8" ht="18" customHeight="1">
      <c r="A17" s="300" t="s">
        <v>88</v>
      </c>
      <c r="B17" s="301"/>
      <c r="C17" s="301"/>
      <c r="D17" s="301"/>
      <c r="E17" s="301"/>
      <c r="F17" s="301"/>
      <c r="G17" s="301"/>
      <c r="H17" s="302"/>
    </row>
    <row r="18" spans="1:8" ht="18" customHeight="1">
      <c r="A18" s="278" t="s">
        <v>65</v>
      </c>
      <c r="B18" s="279"/>
      <c r="C18" s="279"/>
      <c r="D18" s="279"/>
      <c r="E18" s="279"/>
      <c r="F18" s="279"/>
      <c r="G18" s="279"/>
      <c r="H18" s="280"/>
    </row>
    <row r="19" spans="1:8" ht="15.75">
      <c r="A19" s="260"/>
      <c r="B19" s="260"/>
      <c r="C19" s="260"/>
      <c r="D19" s="260"/>
      <c r="E19" s="260"/>
      <c r="F19" s="260"/>
      <c r="G19" s="260"/>
      <c r="H19" s="260"/>
    </row>
    <row r="20" spans="1:8">
      <c r="A20" s="303" t="s">
        <v>62</v>
      </c>
      <c r="B20" s="304"/>
      <c r="C20" s="305"/>
      <c r="D20" s="306" t="s">
        <v>63</v>
      </c>
      <c r="E20" s="307"/>
      <c r="F20" s="308"/>
      <c r="G20" s="306" t="s">
        <v>64</v>
      </c>
      <c r="H20" s="309"/>
    </row>
    <row r="21" spans="1:8">
      <c r="A21" s="267">
        <v>0</v>
      </c>
      <c r="B21" s="268"/>
      <c r="C21" s="268"/>
      <c r="D21" s="310">
        <v>1000</v>
      </c>
      <c r="E21" s="311"/>
      <c r="F21" s="311"/>
      <c r="G21" s="312">
        <v>1</v>
      </c>
      <c r="H21" s="313"/>
    </row>
    <row r="22" spans="1:8">
      <c r="A22" s="271">
        <v>1001</v>
      </c>
      <c r="B22" s="271"/>
      <c r="C22" s="271"/>
      <c r="D22" s="282">
        <v>2000</v>
      </c>
      <c r="E22" s="283"/>
      <c r="F22" s="283"/>
      <c r="G22" s="284">
        <v>0.95</v>
      </c>
      <c r="H22" s="285"/>
    </row>
    <row r="23" spans="1:8">
      <c r="A23" s="286">
        <v>2001</v>
      </c>
      <c r="B23" s="286"/>
      <c r="C23" s="286"/>
      <c r="D23" s="287">
        <v>3000</v>
      </c>
      <c r="E23" s="288"/>
      <c r="F23" s="288"/>
      <c r="G23" s="289">
        <v>0.9</v>
      </c>
      <c r="H23" s="290"/>
    </row>
    <row r="24" spans="1:8">
      <c r="A24" s="291">
        <v>3001</v>
      </c>
      <c r="B24" s="292"/>
      <c r="C24" s="293"/>
      <c r="D24" s="291">
        <v>4000</v>
      </c>
      <c r="E24" s="292"/>
      <c r="F24" s="293"/>
      <c r="G24" s="294">
        <v>0.85</v>
      </c>
      <c r="H24" s="295"/>
    </row>
    <row r="25" spans="1:8">
      <c r="A25" s="296">
        <v>4001</v>
      </c>
      <c r="B25" s="296"/>
      <c r="C25" s="296"/>
      <c r="D25" s="296">
        <v>5000</v>
      </c>
      <c r="E25" s="296"/>
      <c r="F25" s="296"/>
      <c r="G25" s="289">
        <v>0.8</v>
      </c>
      <c r="H25" s="290"/>
    </row>
    <row r="26" spans="1:8">
      <c r="A26" s="297">
        <v>5001</v>
      </c>
      <c r="B26" s="297"/>
      <c r="C26" s="297"/>
      <c r="D26" s="297">
        <v>10000</v>
      </c>
      <c r="E26" s="297"/>
      <c r="F26" s="297"/>
      <c r="G26" s="298">
        <v>0.6</v>
      </c>
      <c r="H26" s="299"/>
    </row>
    <row r="27" spans="1:8" ht="15.75">
      <c r="A27" s="260"/>
      <c r="B27" s="260"/>
      <c r="C27" s="260"/>
      <c r="D27" s="260"/>
      <c r="E27" s="260"/>
      <c r="F27" s="260"/>
      <c r="G27" s="260"/>
      <c r="H27" s="260"/>
    </row>
    <row r="28" spans="1:8" ht="18" customHeight="1">
      <c r="A28" s="275" t="s">
        <v>76</v>
      </c>
      <c r="B28" s="276"/>
      <c r="C28" s="276"/>
      <c r="D28" s="276"/>
      <c r="E28" s="276"/>
      <c r="F28" s="276"/>
      <c r="G28" s="276"/>
      <c r="H28" s="277"/>
    </row>
    <row r="29" spans="1:8" ht="18" customHeight="1">
      <c r="A29" s="278" t="s">
        <v>77</v>
      </c>
      <c r="B29" s="279"/>
      <c r="C29" s="279"/>
      <c r="D29" s="279"/>
      <c r="E29" s="279"/>
      <c r="F29" s="279"/>
      <c r="G29" s="279"/>
      <c r="H29" s="280"/>
    </row>
    <row r="30" spans="1:8" ht="15.75">
      <c r="A30" s="266"/>
      <c r="B30" s="266"/>
      <c r="C30" s="266"/>
      <c r="D30" s="266"/>
      <c r="E30" s="266"/>
      <c r="F30" s="266"/>
      <c r="G30" s="266"/>
      <c r="H30" s="266"/>
    </row>
    <row r="31" spans="1:8">
      <c r="A31" s="306" t="s">
        <v>62</v>
      </c>
      <c r="B31" s="307"/>
      <c r="C31" s="308"/>
      <c r="D31" s="306" t="s">
        <v>63</v>
      </c>
      <c r="E31" s="307"/>
      <c r="F31" s="309"/>
      <c r="G31" s="303" t="s">
        <v>64</v>
      </c>
      <c r="H31" s="314"/>
    </row>
    <row r="32" spans="1:8">
      <c r="A32" s="315">
        <v>1001</v>
      </c>
      <c r="B32" s="316"/>
      <c r="C32" s="317"/>
      <c r="D32" s="315">
        <v>2000</v>
      </c>
      <c r="E32" s="316"/>
      <c r="F32" s="317"/>
      <c r="G32" s="315" t="s">
        <v>94</v>
      </c>
      <c r="H32" s="318"/>
    </row>
    <row r="33" spans="1:8">
      <c r="A33" s="323">
        <v>2001</v>
      </c>
      <c r="B33" s="324"/>
      <c r="C33" s="325"/>
      <c r="D33" s="326">
        <v>5000</v>
      </c>
      <c r="E33" s="327"/>
      <c r="F33" s="328"/>
      <c r="G33" s="326" t="s">
        <v>94</v>
      </c>
      <c r="H33" s="329"/>
    </row>
    <row r="34" spans="1:8">
      <c r="A34" s="323">
        <v>5001</v>
      </c>
      <c r="B34" s="324"/>
      <c r="C34" s="325"/>
      <c r="D34" s="326">
        <v>10000</v>
      </c>
      <c r="E34" s="327"/>
      <c r="F34" s="329"/>
      <c r="G34" s="326" t="s">
        <v>94</v>
      </c>
      <c r="H34" s="329"/>
    </row>
    <row r="35" spans="1:8">
      <c r="A35" s="319">
        <v>10001</v>
      </c>
      <c r="B35" s="320"/>
      <c r="C35" s="321"/>
      <c r="D35" s="319">
        <v>20000</v>
      </c>
      <c r="E35" s="320"/>
      <c r="F35" s="322"/>
      <c r="G35" s="319" t="s">
        <v>94</v>
      </c>
      <c r="H35" s="322"/>
    </row>
    <row r="36" spans="1:8" ht="15.75">
      <c r="A36" s="36"/>
      <c r="B36" s="36"/>
      <c r="C36" s="36"/>
      <c r="D36" s="36"/>
      <c r="E36" s="36"/>
      <c r="F36" s="36"/>
      <c r="G36" s="36"/>
      <c r="H36" s="36"/>
    </row>
  </sheetData>
  <mergeCells count="73">
    <mergeCell ref="A35:C35"/>
    <mergeCell ref="D35:F35"/>
    <mergeCell ref="G35:H35"/>
    <mergeCell ref="A33:C33"/>
    <mergeCell ref="D33:F33"/>
    <mergeCell ref="G33:H33"/>
    <mergeCell ref="A34:C34"/>
    <mergeCell ref="D34:F34"/>
    <mergeCell ref="G34:H34"/>
    <mergeCell ref="A28:H28"/>
    <mergeCell ref="A29:H29"/>
    <mergeCell ref="A31:C31"/>
    <mergeCell ref="D31:F31"/>
    <mergeCell ref="G31:H31"/>
    <mergeCell ref="A32:C32"/>
    <mergeCell ref="D32:F32"/>
    <mergeCell ref="G32:H32"/>
    <mergeCell ref="A25:C25"/>
    <mergeCell ref="D25:F25"/>
    <mergeCell ref="G25:H25"/>
    <mergeCell ref="A26:C26"/>
    <mergeCell ref="D26:F26"/>
    <mergeCell ref="G26:H26"/>
    <mergeCell ref="A23:C23"/>
    <mergeCell ref="D23:F23"/>
    <mergeCell ref="G23:H23"/>
    <mergeCell ref="A24:C24"/>
    <mergeCell ref="D24:F24"/>
    <mergeCell ref="G24:H24"/>
    <mergeCell ref="A21:C21"/>
    <mergeCell ref="D21:F21"/>
    <mergeCell ref="G21:H21"/>
    <mergeCell ref="A22:C22"/>
    <mergeCell ref="D22:F22"/>
    <mergeCell ref="G22:H22"/>
    <mergeCell ref="A16:H16"/>
    <mergeCell ref="A17:H17"/>
    <mergeCell ref="A18:H18"/>
    <mergeCell ref="A20:C20"/>
    <mergeCell ref="D20:F20"/>
    <mergeCell ref="G20:H20"/>
    <mergeCell ref="A13:C13"/>
    <mergeCell ref="D13:F13"/>
    <mergeCell ref="G13:H13"/>
    <mergeCell ref="A14:C14"/>
    <mergeCell ref="D14:F14"/>
    <mergeCell ref="G14:H14"/>
    <mergeCell ref="D10:F10"/>
    <mergeCell ref="G10:H10"/>
    <mergeCell ref="A11:C11"/>
    <mergeCell ref="D11:F11"/>
    <mergeCell ref="G11:H11"/>
    <mergeCell ref="A12:C12"/>
    <mergeCell ref="D12:F12"/>
    <mergeCell ref="G12:H12"/>
    <mergeCell ref="A1:H1"/>
    <mergeCell ref="A2:H2"/>
    <mergeCell ref="A4:H4"/>
    <mergeCell ref="A6:H6"/>
    <mergeCell ref="A7:H7"/>
    <mergeCell ref="A8:C8"/>
    <mergeCell ref="D8:F8"/>
    <mergeCell ref="G8:H8"/>
    <mergeCell ref="A27:H27"/>
    <mergeCell ref="A19:H19"/>
    <mergeCell ref="A15:H15"/>
    <mergeCell ref="A5:H5"/>
    <mergeCell ref="A3:H3"/>
    <mergeCell ref="A30:H30"/>
    <mergeCell ref="A9:C9"/>
    <mergeCell ref="D9:F9"/>
    <mergeCell ref="G9:H9"/>
    <mergeCell ref="A10:C10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workbookViewId="0">
      <selection activeCell="L18" sqref="L18"/>
    </sheetView>
  </sheetViews>
  <sheetFormatPr baseColWidth="10" defaultRowHeight="15"/>
  <cols>
    <col min="1" max="4" width="4.85546875" customWidth="1"/>
    <col min="5" max="5" width="23" customWidth="1"/>
    <col min="6" max="6" width="12.7109375" customWidth="1"/>
    <col min="7" max="7" width="8" customWidth="1"/>
    <col min="8" max="8" width="10.85546875" customWidth="1"/>
    <col min="9" max="9" width="14.7109375" customWidth="1"/>
  </cols>
  <sheetData>
    <row r="1" spans="1:9">
      <c r="A1" s="343" t="s">
        <v>93</v>
      </c>
      <c r="B1" s="343"/>
      <c r="C1" s="343"/>
      <c r="D1" s="343"/>
      <c r="E1" s="343"/>
      <c r="F1" s="343"/>
      <c r="G1" s="343"/>
      <c r="H1" s="343"/>
      <c r="I1" s="343"/>
    </row>
    <row r="2" spans="1:9">
      <c r="A2" s="344" t="s">
        <v>110</v>
      </c>
      <c r="B2" s="344"/>
      <c r="C2" s="344"/>
      <c r="D2" s="344"/>
      <c r="E2" s="344"/>
      <c r="F2" s="344"/>
      <c r="G2" s="344"/>
      <c r="H2" s="344"/>
      <c r="I2" s="344"/>
    </row>
    <row r="3" spans="1:9">
      <c r="A3" s="339" t="s">
        <v>80</v>
      </c>
      <c r="B3" s="339" t="s">
        <v>0</v>
      </c>
      <c r="C3" s="339" t="s">
        <v>1</v>
      </c>
      <c r="D3" s="339" t="s">
        <v>2</v>
      </c>
      <c r="E3" s="345"/>
      <c r="F3" s="346"/>
      <c r="G3" s="346"/>
      <c r="H3" s="346"/>
      <c r="I3" s="347"/>
    </row>
    <row r="4" spans="1:9">
      <c r="A4" s="340"/>
      <c r="B4" s="340"/>
      <c r="C4" s="340"/>
      <c r="D4" s="340"/>
      <c r="E4" s="338" t="s">
        <v>78</v>
      </c>
      <c r="F4" s="338"/>
      <c r="G4" s="338"/>
      <c r="H4" s="338"/>
      <c r="I4" s="338"/>
    </row>
    <row r="5" spans="1:9">
      <c r="A5" s="340"/>
      <c r="B5" s="340"/>
      <c r="C5" s="340"/>
      <c r="D5" s="340"/>
      <c r="E5" s="338" t="s">
        <v>79</v>
      </c>
      <c r="F5" s="338"/>
      <c r="G5" s="338"/>
      <c r="H5" s="338"/>
      <c r="I5" s="338"/>
    </row>
    <row r="6" spans="1:9">
      <c r="A6" s="340"/>
      <c r="B6" s="340"/>
      <c r="C6" s="340"/>
      <c r="D6" s="340"/>
      <c r="E6" s="338"/>
      <c r="F6" s="338"/>
      <c r="G6" s="338"/>
      <c r="H6" s="338"/>
      <c r="I6" s="338"/>
    </row>
    <row r="7" spans="1:9" ht="19.5" customHeight="1">
      <c r="A7" s="341"/>
      <c r="B7" s="341"/>
      <c r="C7" s="341" t="s">
        <v>3</v>
      </c>
      <c r="D7" s="341" t="s">
        <v>4</v>
      </c>
      <c r="E7" s="333"/>
      <c r="F7" s="334"/>
      <c r="G7" s="334"/>
      <c r="H7" s="334"/>
      <c r="I7" s="335"/>
    </row>
    <row r="8" spans="1:9" ht="36" customHeight="1">
      <c r="A8" s="331" t="s">
        <v>5</v>
      </c>
      <c r="B8" s="332"/>
      <c r="C8" s="332"/>
      <c r="D8" s="332"/>
      <c r="E8" s="149" t="s">
        <v>80</v>
      </c>
      <c r="F8" s="149" t="s">
        <v>6</v>
      </c>
      <c r="G8" s="149" t="s">
        <v>1</v>
      </c>
      <c r="H8" s="149" t="s">
        <v>7</v>
      </c>
      <c r="I8" s="150" t="s">
        <v>81</v>
      </c>
    </row>
    <row r="9" spans="1:9" ht="11.25" customHeight="1">
      <c r="A9" s="330"/>
      <c r="B9" s="330"/>
      <c r="C9" s="330"/>
      <c r="D9" s="330"/>
      <c r="E9" s="330"/>
      <c r="F9" s="330"/>
      <c r="G9" s="330"/>
      <c r="H9" s="330"/>
      <c r="I9" s="330"/>
    </row>
    <row r="10" spans="1:9">
      <c r="A10" s="60">
        <v>1</v>
      </c>
      <c r="B10" s="60">
        <v>0</v>
      </c>
      <c r="C10" s="60">
        <v>1</v>
      </c>
      <c r="D10" s="60">
        <v>1</v>
      </c>
      <c r="E10" s="61" t="s">
        <v>8</v>
      </c>
      <c r="F10" s="61" t="s">
        <v>13</v>
      </c>
      <c r="G10" s="60">
        <v>1</v>
      </c>
      <c r="H10" s="62">
        <v>1</v>
      </c>
      <c r="I10" s="151">
        <v>78006.28</v>
      </c>
    </row>
    <row r="11" spans="1:9">
      <c r="A11" s="63">
        <v>1</v>
      </c>
      <c r="B11" s="63">
        <v>0</v>
      </c>
      <c r="C11" s="63">
        <v>2</v>
      </c>
      <c r="D11" s="63">
        <v>1</v>
      </c>
      <c r="E11" s="64" t="s">
        <v>8</v>
      </c>
      <c r="F11" s="64" t="s">
        <v>13</v>
      </c>
      <c r="G11" s="65">
        <v>2</v>
      </c>
      <c r="H11" s="66">
        <v>1</v>
      </c>
      <c r="I11" s="152">
        <v>58555.98</v>
      </c>
    </row>
    <row r="12" spans="1:9">
      <c r="A12" s="63">
        <v>1</v>
      </c>
      <c r="B12" s="63">
        <v>0</v>
      </c>
      <c r="C12" s="63">
        <v>3</v>
      </c>
      <c r="D12" s="63">
        <v>1</v>
      </c>
      <c r="E12" s="64" t="s">
        <v>8</v>
      </c>
      <c r="F12" s="64" t="s">
        <v>13</v>
      </c>
      <c r="G12" s="65">
        <v>3</v>
      </c>
      <c r="H12" s="66">
        <v>1</v>
      </c>
      <c r="I12" s="153">
        <v>29477.54</v>
      </c>
    </row>
    <row r="13" spans="1:9">
      <c r="A13" s="67">
        <v>1</v>
      </c>
      <c r="B13" s="67">
        <v>0</v>
      </c>
      <c r="C13" s="67">
        <v>4</v>
      </c>
      <c r="D13" s="67">
        <v>1</v>
      </c>
      <c r="E13" s="68" t="s">
        <v>8</v>
      </c>
      <c r="F13" s="68" t="s">
        <v>13</v>
      </c>
      <c r="G13" s="69">
        <v>4</v>
      </c>
      <c r="H13" s="70">
        <v>1</v>
      </c>
      <c r="I13" s="154">
        <v>13516.65</v>
      </c>
    </row>
    <row r="14" spans="1:9" ht="11.25" customHeight="1">
      <c r="A14" s="337"/>
      <c r="B14" s="337"/>
      <c r="C14" s="337"/>
      <c r="D14" s="337"/>
      <c r="E14" s="337"/>
      <c r="F14" s="337"/>
      <c r="G14" s="337"/>
      <c r="H14" s="337"/>
      <c r="I14" s="337"/>
    </row>
    <row r="15" spans="1:9">
      <c r="A15" s="60">
        <v>2</v>
      </c>
      <c r="B15" s="60">
        <v>0</v>
      </c>
      <c r="C15" s="60">
        <v>1</v>
      </c>
      <c r="D15" s="60">
        <v>1</v>
      </c>
      <c r="E15" s="61" t="s">
        <v>10</v>
      </c>
      <c r="F15" s="61" t="s">
        <v>13</v>
      </c>
      <c r="G15" s="60">
        <v>1</v>
      </c>
      <c r="H15" s="60">
        <v>1</v>
      </c>
      <c r="I15" s="127">
        <v>54604.62</v>
      </c>
    </row>
    <row r="16" spans="1:9">
      <c r="A16" s="63">
        <v>2</v>
      </c>
      <c r="B16" s="63">
        <v>0</v>
      </c>
      <c r="C16" s="63">
        <v>2</v>
      </c>
      <c r="D16" s="63">
        <v>1</v>
      </c>
      <c r="E16" s="64" t="s">
        <v>10</v>
      </c>
      <c r="F16" s="64" t="s">
        <v>13</v>
      </c>
      <c r="G16" s="65">
        <v>2</v>
      </c>
      <c r="H16" s="65">
        <v>1</v>
      </c>
      <c r="I16" s="155">
        <v>40989.839999999997</v>
      </c>
    </row>
    <row r="17" spans="1:9">
      <c r="A17" s="63">
        <v>2</v>
      </c>
      <c r="B17" s="63">
        <v>0</v>
      </c>
      <c r="C17" s="63">
        <v>3</v>
      </c>
      <c r="D17" s="63">
        <v>1</v>
      </c>
      <c r="E17" s="64" t="s">
        <v>10</v>
      </c>
      <c r="F17" s="64" t="s">
        <v>13</v>
      </c>
      <c r="G17" s="65">
        <v>3</v>
      </c>
      <c r="H17" s="65">
        <v>1</v>
      </c>
      <c r="I17" s="128">
        <v>20634.39</v>
      </c>
    </row>
    <row r="18" spans="1:9">
      <c r="A18" s="67">
        <v>2</v>
      </c>
      <c r="B18" s="67">
        <v>0</v>
      </c>
      <c r="C18" s="67">
        <v>4</v>
      </c>
      <c r="D18" s="67">
        <v>1</v>
      </c>
      <c r="E18" s="68" t="s">
        <v>10</v>
      </c>
      <c r="F18" s="68" t="s">
        <v>13</v>
      </c>
      <c r="G18" s="69">
        <v>4</v>
      </c>
      <c r="H18" s="69">
        <v>1</v>
      </c>
      <c r="I18" s="154">
        <v>9461.65</v>
      </c>
    </row>
    <row r="19" spans="1:9" ht="11.25" customHeight="1">
      <c r="A19" s="337"/>
      <c r="B19" s="337"/>
      <c r="C19" s="337"/>
      <c r="D19" s="337"/>
      <c r="E19" s="337"/>
      <c r="F19" s="337"/>
      <c r="G19" s="337"/>
      <c r="H19" s="337"/>
      <c r="I19" s="337"/>
    </row>
    <row r="20" spans="1:9">
      <c r="A20" s="60">
        <v>3</v>
      </c>
      <c r="B20" s="60">
        <v>0</v>
      </c>
      <c r="C20" s="60">
        <v>1</v>
      </c>
      <c r="D20" s="60">
        <v>1</v>
      </c>
      <c r="E20" s="71" t="s">
        <v>82</v>
      </c>
      <c r="F20" s="61" t="s">
        <v>13</v>
      </c>
      <c r="G20" s="72">
        <v>1</v>
      </c>
      <c r="H20" s="72">
        <v>1</v>
      </c>
      <c r="I20" s="127">
        <v>22546.12</v>
      </c>
    </row>
    <row r="21" spans="1:9">
      <c r="A21" s="63">
        <v>3</v>
      </c>
      <c r="B21" s="63">
        <v>0</v>
      </c>
      <c r="C21" s="63">
        <v>2</v>
      </c>
      <c r="D21" s="63">
        <v>1</v>
      </c>
      <c r="E21" s="73" t="s">
        <v>82</v>
      </c>
      <c r="F21" s="64" t="s">
        <v>13</v>
      </c>
      <c r="G21" s="65">
        <v>2</v>
      </c>
      <c r="H21" s="65">
        <v>1</v>
      </c>
      <c r="I21" s="128">
        <v>19814.13</v>
      </c>
    </row>
    <row r="22" spans="1:9">
      <c r="A22" s="67">
        <v>3</v>
      </c>
      <c r="B22" s="67">
        <v>0</v>
      </c>
      <c r="C22" s="67">
        <v>3</v>
      </c>
      <c r="D22" s="67">
        <v>1</v>
      </c>
      <c r="E22" s="74" t="s">
        <v>82</v>
      </c>
      <c r="F22" s="68" t="s">
        <v>13</v>
      </c>
      <c r="G22" s="69">
        <v>3</v>
      </c>
      <c r="H22" s="69">
        <v>1</v>
      </c>
      <c r="I22" s="154">
        <v>19814.13</v>
      </c>
    </row>
    <row r="23" spans="1:9" ht="11.25" customHeight="1">
      <c r="A23" s="337"/>
      <c r="B23" s="337"/>
      <c r="C23" s="337"/>
      <c r="D23" s="337"/>
      <c r="E23" s="337"/>
      <c r="F23" s="337"/>
      <c r="G23" s="337"/>
      <c r="H23" s="337"/>
      <c r="I23" s="337"/>
    </row>
    <row r="24" spans="1:9">
      <c r="A24" s="60">
        <v>5</v>
      </c>
      <c r="B24" s="60">
        <v>0</v>
      </c>
      <c r="C24" s="60">
        <v>1</v>
      </c>
      <c r="D24" s="60">
        <v>1</v>
      </c>
      <c r="E24" s="71" t="s">
        <v>83</v>
      </c>
      <c r="F24" s="61" t="s">
        <v>13</v>
      </c>
      <c r="G24" s="72">
        <v>1</v>
      </c>
      <c r="H24" s="60">
        <v>1</v>
      </c>
      <c r="I24" s="127">
        <v>186726.01</v>
      </c>
    </row>
    <row r="25" spans="1:9">
      <c r="A25" s="63">
        <v>5</v>
      </c>
      <c r="B25" s="63">
        <v>0</v>
      </c>
      <c r="C25" s="63">
        <v>2</v>
      </c>
      <c r="D25" s="63">
        <v>1</v>
      </c>
      <c r="E25" s="73" t="s">
        <v>83</v>
      </c>
      <c r="F25" s="64" t="s">
        <v>13</v>
      </c>
      <c r="G25" s="65">
        <v>2</v>
      </c>
      <c r="H25" s="65">
        <v>1</v>
      </c>
      <c r="I25" s="128">
        <v>100351.75</v>
      </c>
    </row>
    <row r="26" spans="1:9">
      <c r="A26" s="67">
        <v>5</v>
      </c>
      <c r="B26" s="67">
        <v>0</v>
      </c>
      <c r="C26" s="67">
        <v>3</v>
      </c>
      <c r="D26" s="67">
        <v>1</v>
      </c>
      <c r="E26" s="74" t="s">
        <v>83</v>
      </c>
      <c r="F26" s="68" t="s">
        <v>13</v>
      </c>
      <c r="G26" s="69">
        <v>3</v>
      </c>
      <c r="H26" s="69">
        <v>1</v>
      </c>
      <c r="I26" s="154">
        <v>100351.75</v>
      </c>
    </row>
    <row r="27" spans="1:9" ht="11.25" customHeight="1">
      <c r="A27" s="337"/>
      <c r="B27" s="337"/>
      <c r="C27" s="337"/>
      <c r="D27" s="337"/>
      <c r="E27" s="337"/>
      <c r="F27" s="337"/>
      <c r="G27" s="337"/>
      <c r="H27" s="337"/>
      <c r="I27" s="337"/>
    </row>
    <row r="28" spans="1:9">
      <c r="A28" s="60">
        <v>7</v>
      </c>
      <c r="B28" s="60">
        <v>0</v>
      </c>
      <c r="C28" s="60">
        <v>1</v>
      </c>
      <c r="D28" s="60">
        <v>1</v>
      </c>
      <c r="E28" s="71" t="s">
        <v>11</v>
      </c>
      <c r="F28" s="61" t="s">
        <v>13</v>
      </c>
      <c r="G28" s="72">
        <v>1</v>
      </c>
      <c r="H28" s="62">
        <v>1</v>
      </c>
      <c r="I28" s="127">
        <v>10811.11</v>
      </c>
    </row>
    <row r="29" spans="1:9">
      <c r="A29" s="63">
        <v>7</v>
      </c>
      <c r="B29" s="63">
        <v>0</v>
      </c>
      <c r="C29" s="63">
        <v>2</v>
      </c>
      <c r="D29" s="63">
        <v>1</v>
      </c>
      <c r="E29" s="73" t="s">
        <v>11</v>
      </c>
      <c r="F29" s="64" t="s">
        <v>13</v>
      </c>
      <c r="G29" s="65">
        <v>2</v>
      </c>
      <c r="H29" s="66">
        <v>1</v>
      </c>
      <c r="I29" s="128">
        <v>8650.2099999999991</v>
      </c>
    </row>
    <row r="30" spans="1:9">
      <c r="A30" s="63">
        <v>7</v>
      </c>
      <c r="B30" s="63">
        <v>0</v>
      </c>
      <c r="C30" s="63">
        <v>3</v>
      </c>
      <c r="D30" s="63">
        <v>1</v>
      </c>
      <c r="E30" s="73" t="s">
        <v>11</v>
      </c>
      <c r="F30" s="64" t="s">
        <v>13</v>
      </c>
      <c r="G30" s="65">
        <v>3</v>
      </c>
      <c r="H30" s="66">
        <v>1</v>
      </c>
      <c r="I30" s="128">
        <v>6920.39</v>
      </c>
    </row>
    <row r="31" spans="1:9">
      <c r="A31" s="67">
        <v>7</v>
      </c>
      <c r="B31" s="67">
        <v>0</v>
      </c>
      <c r="C31" s="67">
        <v>4</v>
      </c>
      <c r="D31" s="67">
        <v>1</v>
      </c>
      <c r="E31" s="74" t="s">
        <v>11</v>
      </c>
      <c r="F31" s="68" t="s">
        <v>13</v>
      </c>
      <c r="G31" s="69">
        <v>4</v>
      </c>
      <c r="H31" s="70">
        <v>1</v>
      </c>
      <c r="I31" s="154">
        <v>5536.75</v>
      </c>
    </row>
    <row r="32" spans="1:9" ht="11.25" customHeight="1">
      <c r="A32" s="337"/>
      <c r="B32" s="337"/>
      <c r="C32" s="337"/>
      <c r="D32" s="337"/>
      <c r="E32" s="337"/>
      <c r="F32" s="337"/>
      <c r="G32" s="337"/>
      <c r="H32" s="337"/>
      <c r="I32" s="337"/>
    </row>
    <row r="33" spans="1:9">
      <c r="A33" s="60">
        <v>8</v>
      </c>
      <c r="B33" s="60">
        <v>0</v>
      </c>
      <c r="C33" s="60">
        <v>1</v>
      </c>
      <c r="D33" s="60">
        <v>1</v>
      </c>
      <c r="E33" s="71" t="s">
        <v>12</v>
      </c>
      <c r="F33" s="61" t="s">
        <v>13</v>
      </c>
      <c r="G33" s="72">
        <v>1</v>
      </c>
      <c r="H33" s="62">
        <v>1</v>
      </c>
      <c r="I33" s="127">
        <v>1202.82</v>
      </c>
    </row>
    <row r="34" spans="1:9">
      <c r="A34" s="63">
        <v>8</v>
      </c>
      <c r="B34" s="63">
        <v>0</v>
      </c>
      <c r="C34" s="63">
        <v>2</v>
      </c>
      <c r="D34" s="63">
        <v>1</v>
      </c>
      <c r="E34" s="73" t="s">
        <v>12</v>
      </c>
      <c r="F34" s="64" t="s">
        <v>13</v>
      </c>
      <c r="G34" s="65">
        <v>2</v>
      </c>
      <c r="H34" s="66">
        <v>1</v>
      </c>
      <c r="I34" s="128">
        <v>983.43</v>
      </c>
    </row>
    <row r="35" spans="1:9">
      <c r="A35" s="63">
        <v>8</v>
      </c>
      <c r="B35" s="63">
        <v>0</v>
      </c>
      <c r="C35" s="63">
        <v>3</v>
      </c>
      <c r="D35" s="63">
        <v>1</v>
      </c>
      <c r="E35" s="73" t="s">
        <v>12</v>
      </c>
      <c r="F35" s="64" t="s">
        <v>13</v>
      </c>
      <c r="G35" s="65">
        <v>3</v>
      </c>
      <c r="H35" s="66">
        <v>1</v>
      </c>
      <c r="I35" s="128">
        <v>853.33</v>
      </c>
    </row>
    <row r="36" spans="1:9">
      <c r="A36" s="67">
        <v>8</v>
      </c>
      <c r="B36" s="67">
        <v>0</v>
      </c>
      <c r="C36" s="67">
        <v>4</v>
      </c>
      <c r="D36" s="67">
        <v>1</v>
      </c>
      <c r="E36" s="74" t="s">
        <v>12</v>
      </c>
      <c r="F36" s="68" t="s">
        <v>13</v>
      </c>
      <c r="G36" s="69">
        <v>4</v>
      </c>
      <c r="H36" s="70">
        <v>1</v>
      </c>
      <c r="I36" s="154">
        <v>303.18</v>
      </c>
    </row>
    <row r="37" spans="1:9" ht="10.5" customHeight="1">
      <c r="A37" s="342"/>
      <c r="B37" s="342"/>
      <c r="C37" s="342"/>
      <c r="D37" s="342"/>
      <c r="E37" s="342"/>
      <c r="F37" s="342"/>
      <c r="G37" s="342"/>
      <c r="H37" s="342"/>
      <c r="I37" s="342"/>
    </row>
    <row r="38" spans="1:9" ht="33" customHeight="1">
      <c r="A38" s="336" t="s">
        <v>95</v>
      </c>
      <c r="B38" s="336"/>
      <c r="C38" s="336"/>
      <c r="D38" s="336"/>
      <c r="E38" s="336"/>
      <c r="F38" s="336"/>
      <c r="G38" s="336"/>
      <c r="H38" s="336"/>
      <c r="I38" s="336"/>
    </row>
  </sheetData>
  <mergeCells count="20">
    <mergeCell ref="C3:C7"/>
    <mergeCell ref="E4:I4"/>
    <mergeCell ref="A37:I37"/>
    <mergeCell ref="A27:I27"/>
    <mergeCell ref="A1:I1"/>
    <mergeCell ref="A2:I2"/>
    <mergeCell ref="A3:A7"/>
    <mergeCell ref="E3:I3"/>
    <mergeCell ref="D3:D7"/>
    <mergeCell ref="E5:I5"/>
    <mergeCell ref="A9:I9"/>
    <mergeCell ref="A8:D8"/>
    <mergeCell ref="E7:I7"/>
    <mergeCell ref="A38:I38"/>
    <mergeCell ref="A14:I14"/>
    <mergeCell ref="E6:I6"/>
    <mergeCell ref="A19:I19"/>
    <mergeCell ref="A23:I23"/>
    <mergeCell ref="A32:I32"/>
    <mergeCell ref="B3:B7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topLeftCell="A25" zoomScaleSheetLayoutView="100" workbookViewId="0">
      <selection activeCell="I8" sqref="I8"/>
    </sheetView>
  </sheetViews>
  <sheetFormatPr baseColWidth="10" defaultRowHeight="15"/>
  <cols>
    <col min="1" max="4" width="4.85546875" customWidth="1"/>
    <col min="5" max="5" width="21.42578125" customWidth="1"/>
    <col min="7" max="7" width="9.28515625" customWidth="1"/>
    <col min="9" max="9" width="13.28515625" customWidth="1"/>
  </cols>
  <sheetData>
    <row r="1" spans="1:9">
      <c r="A1" s="361" t="s">
        <v>93</v>
      </c>
      <c r="B1" s="361"/>
      <c r="C1" s="361"/>
      <c r="D1" s="361"/>
      <c r="E1" s="361"/>
      <c r="F1" s="361"/>
      <c r="G1" s="361"/>
      <c r="H1" s="361"/>
      <c r="I1" s="361"/>
    </row>
    <row r="2" spans="1:9">
      <c r="A2" s="362" t="s">
        <v>110</v>
      </c>
      <c r="B2" s="362"/>
      <c r="C2" s="362"/>
      <c r="D2" s="362"/>
      <c r="E2" s="362"/>
      <c r="F2" s="362"/>
      <c r="G2" s="362"/>
      <c r="H2" s="362"/>
      <c r="I2" s="362"/>
    </row>
    <row r="3" spans="1:9">
      <c r="A3" s="354" t="s">
        <v>80</v>
      </c>
      <c r="B3" s="354" t="s">
        <v>0</v>
      </c>
      <c r="C3" s="354" t="s">
        <v>1</v>
      </c>
      <c r="D3" s="354" t="s">
        <v>2</v>
      </c>
      <c r="E3" s="363"/>
      <c r="F3" s="364"/>
      <c r="G3" s="364"/>
      <c r="H3" s="364"/>
      <c r="I3" s="365"/>
    </row>
    <row r="4" spans="1:9">
      <c r="A4" s="355"/>
      <c r="B4" s="355"/>
      <c r="C4" s="355"/>
      <c r="D4" s="355"/>
      <c r="E4" s="348" t="s">
        <v>78</v>
      </c>
      <c r="F4" s="348"/>
      <c r="G4" s="348"/>
      <c r="H4" s="348"/>
      <c r="I4" s="348"/>
    </row>
    <row r="5" spans="1:9">
      <c r="A5" s="355"/>
      <c r="B5" s="355"/>
      <c r="C5" s="355"/>
      <c r="D5" s="355"/>
      <c r="E5" s="348" t="s">
        <v>79</v>
      </c>
      <c r="F5" s="348"/>
      <c r="G5" s="348"/>
      <c r="H5" s="348"/>
      <c r="I5" s="348"/>
    </row>
    <row r="6" spans="1:9">
      <c r="A6" s="355"/>
      <c r="B6" s="355"/>
      <c r="C6" s="355"/>
      <c r="D6" s="355"/>
      <c r="E6" s="348"/>
      <c r="F6" s="348"/>
      <c r="G6" s="348"/>
      <c r="H6" s="348"/>
      <c r="I6" s="348"/>
    </row>
    <row r="7" spans="1:9" ht="18.75" customHeight="1">
      <c r="A7" s="356"/>
      <c r="B7" s="356"/>
      <c r="C7" s="356" t="s">
        <v>3</v>
      </c>
      <c r="D7" s="356" t="s">
        <v>4</v>
      </c>
      <c r="E7" s="349"/>
      <c r="F7" s="350"/>
      <c r="G7" s="350"/>
      <c r="H7" s="350"/>
      <c r="I7" s="351"/>
    </row>
    <row r="8" spans="1:9" ht="39" customHeight="1">
      <c r="A8" s="352" t="s">
        <v>5</v>
      </c>
      <c r="B8" s="353"/>
      <c r="C8" s="353"/>
      <c r="D8" s="353"/>
      <c r="E8" s="157" t="s">
        <v>80</v>
      </c>
      <c r="F8" s="157" t="s">
        <v>6</v>
      </c>
      <c r="G8" s="157" t="s">
        <v>1</v>
      </c>
      <c r="H8" s="157" t="s">
        <v>7</v>
      </c>
      <c r="I8" s="156" t="s">
        <v>81</v>
      </c>
    </row>
    <row r="9" spans="1:9" ht="3.75" customHeight="1">
      <c r="A9" s="360"/>
      <c r="B9" s="360"/>
      <c r="C9" s="360"/>
      <c r="D9" s="360"/>
      <c r="E9" s="360"/>
      <c r="F9" s="360"/>
      <c r="G9" s="360"/>
      <c r="H9" s="360"/>
      <c r="I9" s="360"/>
    </row>
    <row r="10" spans="1:9">
      <c r="A10" s="75">
        <v>1</v>
      </c>
      <c r="B10" s="75">
        <v>0</v>
      </c>
      <c r="C10" s="75">
        <v>1</v>
      </c>
      <c r="D10" s="75">
        <v>1</v>
      </c>
      <c r="E10" s="76" t="s">
        <v>8</v>
      </c>
      <c r="F10" s="76" t="s">
        <v>14</v>
      </c>
      <c r="G10" s="75">
        <v>1</v>
      </c>
      <c r="H10" s="75">
        <v>1</v>
      </c>
      <c r="I10" s="151">
        <v>78006.28</v>
      </c>
    </row>
    <row r="11" spans="1:9">
      <c r="A11" s="77">
        <v>1</v>
      </c>
      <c r="B11" s="77">
        <v>0</v>
      </c>
      <c r="C11" s="77">
        <v>2</v>
      </c>
      <c r="D11" s="77">
        <v>1</v>
      </c>
      <c r="E11" s="78" t="s">
        <v>8</v>
      </c>
      <c r="F11" s="78" t="s">
        <v>14</v>
      </c>
      <c r="G11" s="79">
        <v>2</v>
      </c>
      <c r="H11" s="79">
        <v>1</v>
      </c>
      <c r="I11" s="152">
        <v>58555.98</v>
      </c>
    </row>
    <row r="12" spans="1:9">
      <c r="A12" s="77">
        <v>1</v>
      </c>
      <c r="B12" s="77">
        <v>0</v>
      </c>
      <c r="C12" s="77">
        <v>3</v>
      </c>
      <c r="D12" s="77">
        <v>1</v>
      </c>
      <c r="E12" s="78" t="s">
        <v>8</v>
      </c>
      <c r="F12" s="78" t="s">
        <v>14</v>
      </c>
      <c r="G12" s="79">
        <v>3</v>
      </c>
      <c r="H12" s="79">
        <v>1</v>
      </c>
      <c r="I12" s="153">
        <v>29477.54</v>
      </c>
    </row>
    <row r="13" spans="1:9">
      <c r="A13" s="80">
        <v>1</v>
      </c>
      <c r="B13" s="80">
        <v>0</v>
      </c>
      <c r="C13" s="80">
        <v>4</v>
      </c>
      <c r="D13" s="80">
        <v>1</v>
      </c>
      <c r="E13" s="81" t="s">
        <v>8</v>
      </c>
      <c r="F13" s="81" t="s">
        <v>14</v>
      </c>
      <c r="G13" s="82">
        <v>4</v>
      </c>
      <c r="H13" s="82">
        <v>1</v>
      </c>
      <c r="I13" s="154">
        <v>13516.65</v>
      </c>
    </row>
    <row r="14" spans="1:9" ht="15.75" customHeight="1">
      <c r="A14" s="357"/>
      <c r="B14" s="358"/>
      <c r="C14" s="358"/>
      <c r="D14" s="358"/>
      <c r="E14" s="358"/>
      <c r="F14" s="358"/>
      <c r="G14" s="358"/>
      <c r="H14" s="358"/>
      <c r="I14" s="359"/>
    </row>
    <row r="15" spans="1:9">
      <c r="A15" s="75">
        <v>2</v>
      </c>
      <c r="B15" s="75">
        <v>0</v>
      </c>
      <c r="C15" s="75">
        <v>1</v>
      </c>
      <c r="D15" s="75">
        <v>1</v>
      </c>
      <c r="E15" s="76" t="s">
        <v>10</v>
      </c>
      <c r="F15" s="76" t="s">
        <v>14</v>
      </c>
      <c r="G15" s="75">
        <v>1</v>
      </c>
      <c r="H15" s="75">
        <v>1</v>
      </c>
      <c r="I15" s="127">
        <v>54604.62</v>
      </c>
    </row>
    <row r="16" spans="1:9">
      <c r="A16" s="77">
        <v>2</v>
      </c>
      <c r="B16" s="77">
        <v>0</v>
      </c>
      <c r="C16" s="77">
        <v>2</v>
      </c>
      <c r="D16" s="77">
        <v>1</v>
      </c>
      <c r="E16" s="78" t="s">
        <v>10</v>
      </c>
      <c r="F16" s="78" t="s">
        <v>14</v>
      </c>
      <c r="G16" s="79">
        <v>2</v>
      </c>
      <c r="H16" s="79">
        <v>1</v>
      </c>
      <c r="I16" s="155">
        <v>40989.839999999997</v>
      </c>
    </row>
    <row r="17" spans="1:9">
      <c r="A17" s="77">
        <v>2</v>
      </c>
      <c r="B17" s="77">
        <v>0</v>
      </c>
      <c r="C17" s="77">
        <v>3</v>
      </c>
      <c r="D17" s="77">
        <v>1</v>
      </c>
      <c r="E17" s="78" t="s">
        <v>10</v>
      </c>
      <c r="F17" s="78" t="s">
        <v>14</v>
      </c>
      <c r="G17" s="79">
        <v>3</v>
      </c>
      <c r="H17" s="79">
        <v>1</v>
      </c>
      <c r="I17" s="128">
        <v>20634.39</v>
      </c>
    </row>
    <row r="18" spans="1:9">
      <c r="A18" s="80">
        <v>2</v>
      </c>
      <c r="B18" s="80">
        <v>0</v>
      </c>
      <c r="C18" s="80">
        <v>4</v>
      </c>
      <c r="D18" s="80">
        <v>1</v>
      </c>
      <c r="E18" s="81" t="s">
        <v>10</v>
      </c>
      <c r="F18" s="81" t="s">
        <v>14</v>
      </c>
      <c r="G18" s="82">
        <v>4</v>
      </c>
      <c r="H18" s="82">
        <v>1</v>
      </c>
      <c r="I18" s="154">
        <v>9461.65</v>
      </c>
    </row>
    <row r="19" spans="1:9" ht="15.75" customHeight="1">
      <c r="A19" s="357"/>
      <c r="B19" s="358"/>
      <c r="C19" s="358"/>
      <c r="D19" s="358"/>
      <c r="E19" s="358"/>
      <c r="F19" s="358"/>
      <c r="G19" s="358"/>
      <c r="H19" s="358"/>
      <c r="I19" s="359"/>
    </row>
    <row r="20" spans="1:9">
      <c r="A20" s="75">
        <v>3</v>
      </c>
      <c r="B20" s="75">
        <v>0</v>
      </c>
      <c r="C20" s="75">
        <v>1</v>
      </c>
      <c r="D20" s="75">
        <v>1</v>
      </c>
      <c r="E20" s="83" t="s">
        <v>82</v>
      </c>
      <c r="F20" s="76" t="s">
        <v>14</v>
      </c>
      <c r="G20" s="84">
        <v>1</v>
      </c>
      <c r="H20" s="84">
        <v>1</v>
      </c>
      <c r="I20" s="127">
        <v>22546.12</v>
      </c>
    </row>
    <row r="21" spans="1:9">
      <c r="A21" s="77">
        <v>3</v>
      </c>
      <c r="B21" s="77">
        <v>0</v>
      </c>
      <c r="C21" s="77">
        <v>2</v>
      </c>
      <c r="D21" s="77">
        <v>1</v>
      </c>
      <c r="E21" s="85" t="s">
        <v>82</v>
      </c>
      <c r="F21" s="78" t="s">
        <v>14</v>
      </c>
      <c r="G21" s="79">
        <v>2</v>
      </c>
      <c r="H21" s="79">
        <v>1</v>
      </c>
      <c r="I21" s="128">
        <v>19814.13</v>
      </c>
    </row>
    <row r="22" spans="1:9">
      <c r="A22" s="80">
        <v>3</v>
      </c>
      <c r="B22" s="80">
        <v>0</v>
      </c>
      <c r="C22" s="80">
        <v>3</v>
      </c>
      <c r="D22" s="80">
        <v>1</v>
      </c>
      <c r="E22" s="86" t="s">
        <v>82</v>
      </c>
      <c r="F22" s="81" t="s">
        <v>14</v>
      </c>
      <c r="G22" s="82">
        <v>3</v>
      </c>
      <c r="H22" s="82">
        <v>1</v>
      </c>
      <c r="I22" s="154">
        <v>19814.13</v>
      </c>
    </row>
    <row r="23" spans="1:9" ht="15.75" customHeight="1">
      <c r="A23" s="357"/>
      <c r="B23" s="358"/>
      <c r="C23" s="358"/>
      <c r="D23" s="358"/>
      <c r="E23" s="358"/>
      <c r="F23" s="358"/>
      <c r="G23" s="358"/>
      <c r="H23" s="358"/>
      <c r="I23" s="359"/>
    </row>
    <row r="24" spans="1:9">
      <c r="A24" s="75">
        <v>5</v>
      </c>
      <c r="B24" s="75">
        <v>0</v>
      </c>
      <c r="C24" s="75">
        <v>1</v>
      </c>
      <c r="D24" s="75">
        <v>1</v>
      </c>
      <c r="E24" s="83" t="s">
        <v>83</v>
      </c>
      <c r="F24" s="76" t="s">
        <v>14</v>
      </c>
      <c r="G24" s="84">
        <v>1</v>
      </c>
      <c r="H24" s="84">
        <v>1</v>
      </c>
      <c r="I24" s="127">
        <v>186726.01</v>
      </c>
    </row>
    <row r="25" spans="1:9">
      <c r="A25" s="77">
        <v>5</v>
      </c>
      <c r="B25" s="77">
        <v>0</v>
      </c>
      <c r="C25" s="77">
        <v>2</v>
      </c>
      <c r="D25" s="77">
        <v>1</v>
      </c>
      <c r="E25" s="85" t="s">
        <v>83</v>
      </c>
      <c r="F25" s="78" t="s">
        <v>14</v>
      </c>
      <c r="G25" s="79">
        <v>2</v>
      </c>
      <c r="H25" s="79">
        <v>1</v>
      </c>
      <c r="I25" s="128">
        <v>100351.75</v>
      </c>
    </row>
    <row r="26" spans="1:9">
      <c r="A26" s="80">
        <v>5</v>
      </c>
      <c r="B26" s="80">
        <v>0</v>
      </c>
      <c r="C26" s="80">
        <v>3</v>
      </c>
      <c r="D26" s="80">
        <v>1</v>
      </c>
      <c r="E26" s="86" t="s">
        <v>83</v>
      </c>
      <c r="F26" s="81" t="s">
        <v>14</v>
      </c>
      <c r="G26" s="82">
        <v>3</v>
      </c>
      <c r="H26" s="82">
        <v>1</v>
      </c>
      <c r="I26" s="154">
        <v>100351.75</v>
      </c>
    </row>
    <row r="27" spans="1:9" ht="15.75" customHeight="1">
      <c r="A27" s="357"/>
      <c r="B27" s="358"/>
      <c r="C27" s="358"/>
      <c r="D27" s="358"/>
      <c r="E27" s="358"/>
      <c r="F27" s="358"/>
      <c r="G27" s="358"/>
      <c r="H27" s="358"/>
      <c r="I27" s="359"/>
    </row>
    <row r="28" spans="1:9">
      <c r="A28" s="75">
        <v>7</v>
      </c>
      <c r="B28" s="75">
        <v>0</v>
      </c>
      <c r="C28" s="75">
        <v>1</v>
      </c>
      <c r="D28" s="75">
        <v>1</v>
      </c>
      <c r="E28" s="83" t="s">
        <v>11</v>
      </c>
      <c r="F28" s="76" t="s">
        <v>14</v>
      </c>
      <c r="G28" s="84">
        <v>1</v>
      </c>
      <c r="H28" s="87">
        <v>1</v>
      </c>
      <c r="I28" s="127">
        <v>10811.11</v>
      </c>
    </row>
    <row r="29" spans="1:9">
      <c r="A29" s="77">
        <v>7</v>
      </c>
      <c r="B29" s="77">
        <v>0</v>
      </c>
      <c r="C29" s="77">
        <v>2</v>
      </c>
      <c r="D29" s="77">
        <v>1</v>
      </c>
      <c r="E29" s="85" t="s">
        <v>11</v>
      </c>
      <c r="F29" s="78" t="s">
        <v>14</v>
      </c>
      <c r="G29" s="79">
        <v>2</v>
      </c>
      <c r="H29" s="88">
        <v>1</v>
      </c>
      <c r="I29" s="128">
        <v>8650.2099999999991</v>
      </c>
    </row>
    <row r="30" spans="1:9">
      <c r="A30" s="77">
        <v>7</v>
      </c>
      <c r="B30" s="77">
        <v>0</v>
      </c>
      <c r="C30" s="77">
        <v>3</v>
      </c>
      <c r="D30" s="77">
        <v>1</v>
      </c>
      <c r="E30" s="85" t="s">
        <v>11</v>
      </c>
      <c r="F30" s="78" t="s">
        <v>14</v>
      </c>
      <c r="G30" s="79">
        <v>3</v>
      </c>
      <c r="H30" s="88">
        <v>1</v>
      </c>
      <c r="I30" s="128">
        <v>6920.39</v>
      </c>
    </row>
    <row r="31" spans="1:9">
      <c r="A31" s="77">
        <v>7</v>
      </c>
      <c r="B31" s="77">
        <v>0</v>
      </c>
      <c r="C31" s="77">
        <v>4</v>
      </c>
      <c r="D31" s="77">
        <v>1</v>
      </c>
      <c r="E31" s="85" t="s">
        <v>11</v>
      </c>
      <c r="F31" s="78" t="s">
        <v>14</v>
      </c>
      <c r="G31" s="79">
        <v>4</v>
      </c>
      <c r="H31" s="89">
        <v>1</v>
      </c>
      <c r="I31" s="154">
        <v>5536.75</v>
      </c>
    </row>
    <row r="32" spans="1:9">
      <c r="A32" s="357"/>
      <c r="B32" s="358"/>
      <c r="C32" s="358"/>
      <c r="D32" s="358"/>
      <c r="E32" s="358"/>
      <c r="F32" s="358"/>
      <c r="G32" s="358"/>
      <c r="H32" s="358"/>
      <c r="I32" s="359"/>
    </row>
    <row r="33" spans="1:9">
      <c r="A33" s="75">
        <v>8</v>
      </c>
      <c r="B33" s="75">
        <v>0</v>
      </c>
      <c r="C33" s="75">
        <v>1</v>
      </c>
      <c r="D33" s="75">
        <v>1</v>
      </c>
      <c r="E33" s="83" t="s">
        <v>12</v>
      </c>
      <c r="F33" s="76" t="s">
        <v>14</v>
      </c>
      <c r="G33" s="84">
        <v>1</v>
      </c>
      <c r="H33" s="87">
        <v>1</v>
      </c>
      <c r="I33" s="127">
        <v>1202.82</v>
      </c>
    </row>
    <row r="34" spans="1:9">
      <c r="A34" s="77">
        <v>8</v>
      </c>
      <c r="B34" s="77">
        <v>0</v>
      </c>
      <c r="C34" s="77">
        <v>2</v>
      </c>
      <c r="D34" s="77">
        <v>1</v>
      </c>
      <c r="E34" s="85" t="s">
        <v>12</v>
      </c>
      <c r="F34" s="78" t="s">
        <v>14</v>
      </c>
      <c r="G34" s="79">
        <v>2</v>
      </c>
      <c r="H34" s="88">
        <v>1</v>
      </c>
      <c r="I34" s="128">
        <v>983.43</v>
      </c>
    </row>
    <row r="35" spans="1:9">
      <c r="A35" s="77">
        <v>8</v>
      </c>
      <c r="B35" s="77">
        <v>0</v>
      </c>
      <c r="C35" s="77">
        <v>3</v>
      </c>
      <c r="D35" s="77">
        <v>1</v>
      </c>
      <c r="E35" s="85" t="s">
        <v>12</v>
      </c>
      <c r="F35" s="78" t="s">
        <v>14</v>
      </c>
      <c r="G35" s="79">
        <v>3</v>
      </c>
      <c r="H35" s="88">
        <v>1</v>
      </c>
      <c r="I35" s="128">
        <v>853.33</v>
      </c>
    </row>
    <row r="36" spans="1:9">
      <c r="A36" s="77">
        <v>8</v>
      </c>
      <c r="B36" s="77">
        <v>0</v>
      </c>
      <c r="C36" s="77">
        <v>4</v>
      </c>
      <c r="D36" s="77">
        <v>1</v>
      </c>
      <c r="E36" s="85" t="s">
        <v>12</v>
      </c>
      <c r="F36" s="78" t="s">
        <v>14</v>
      </c>
      <c r="G36" s="79">
        <v>4</v>
      </c>
      <c r="H36" s="88">
        <v>1</v>
      </c>
      <c r="I36" s="128">
        <v>303.18</v>
      </c>
    </row>
    <row r="37" spans="1:9">
      <c r="A37" s="357"/>
      <c r="B37" s="358"/>
      <c r="C37" s="358"/>
      <c r="D37" s="358"/>
      <c r="E37" s="358"/>
      <c r="F37" s="358"/>
      <c r="G37" s="358"/>
      <c r="H37" s="358"/>
      <c r="I37" s="359"/>
    </row>
    <row r="38" spans="1:9" ht="30" customHeight="1">
      <c r="A38" s="336" t="s">
        <v>95</v>
      </c>
      <c r="B38" s="336"/>
      <c r="C38" s="336"/>
      <c r="D38" s="336"/>
      <c r="E38" s="336"/>
      <c r="F38" s="336"/>
      <c r="G38" s="336"/>
      <c r="H38" s="336"/>
      <c r="I38" s="336"/>
    </row>
  </sheetData>
  <mergeCells count="20">
    <mergeCell ref="E3:I3"/>
    <mergeCell ref="A32:I32"/>
    <mergeCell ref="A14:I14"/>
    <mergeCell ref="A27:I27"/>
    <mergeCell ref="A9:I9"/>
    <mergeCell ref="A1:I1"/>
    <mergeCell ref="A2:I2"/>
    <mergeCell ref="A3:A7"/>
    <mergeCell ref="B3:B7"/>
    <mergeCell ref="A23:I23"/>
    <mergeCell ref="A38:I38"/>
    <mergeCell ref="E5:I5"/>
    <mergeCell ref="E6:I6"/>
    <mergeCell ref="E7:I7"/>
    <mergeCell ref="A8:D8"/>
    <mergeCell ref="C3:C7"/>
    <mergeCell ref="A37:I37"/>
    <mergeCell ref="A19:I19"/>
    <mergeCell ref="D3:D7"/>
    <mergeCell ref="E4:I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topLeftCell="A22" zoomScaleSheetLayoutView="100" workbookViewId="0">
      <selection activeCell="J3" sqref="A3:IV3"/>
    </sheetView>
  </sheetViews>
  <sheetFormatPr baseColWidth="10" defaultRowHeight="15"/>
  <cols>
    <col min="1" max="1" width="5.7109375" customWidth="1"/>
    <col min="2" max="2" width="6" customWidth="1"/>
    <col min="3" max="3" width="5.5703125" customWidth="1"/>
    <col min="4" max="4" width="5.42578125" customWidth="1"/>
    <col min="5" max="5" width="20.85546875" customWidth="1"/>
    <col min="6" max="6" width="13.28515625" customWidth="1"/>
    <col min="7" max="7" width="9.140625" customWidth="1"/>
    <col min="8" max="8" width="11.140625" customWidth="1"/>
    <col min="9" max="9" width="12.5703125" customWidth="1"/>
  </cols>
  <sheetData>
    <row r="1" spans="1:9">
      <c r="A1" s="379" t="s">
        <v>93</v>
      </c>
      <c r="B1" s="379"/>
      <c r="C1" s="379"/>
      <c r="D1" s="379"/>
      <c r="E1" s="379"/>
      <c r="F1" s="379"/>
      <c r="G1" s="379"/>
      <c r="H1" s="379"/>
      <c r="I1" s="379"/>
    </row>
    <row r="2" spans="1:9">
      <c r="A2" s="380" t="s">
        <v>110</v>
      </c>
      <c r="B2" s="380"/>
      <c r="C2" s="380"/>
      <c r="D2" s="380"/>
      <c r="E2" s="380"/>
      <c r="F2" s="380"/>
      <c r="G2" s="380"/>
      <c r="H2" s="380"/>
      <c r="I2" s="380"/>
    </row>
    <row r="3" spans="1:9">
      <c r="A3" s="373" t="s">
        <v>80</v>
      </c>
      <c r="B3" s="373" t="s">
        <v>0</v>
      </c>
      <c r="C3" s="373" t="s">
        <v>1</v>
      </c>
      <c r="D3" s="373" t="s">
        <v>2</v>
      </c>
      <c r="E3" s="376"/>
      <c r="F3" s="377"/>
      <c r="G3" s="377"/>
      <c r="H3" s="377"/>
      <c r="I3" s="378"/>
    </row>
    <row r="4" spans="1:9">
      <c r="A4" s="374"/>
      <c r="B4" s="374"/>
      <c r="C4" s="374"/>
      <c r="D4" s="374"/>
      <c r="E4" s="372" t="s">
        <v>78</v>
      </c>
      <c r="F4" s="372"/>
      <c r="G4" s="372"/>
      <c r="H4" s="372"/>
      <c r="I4" s="372"/>
    </row>
    <row r="5" spans="1:9">
      <c r="A5" s="374"/>
      <c r="B5" s="374"/>
      <c r="C5" s="374"/>
      <c r="D5" s="374"/>
      <c r="E5" s="372" t="s">
        <v>79</v>
      </c>
      <c r="F5" s="372"/>
      <c r="G5" s="372"/>
      <c r="H5" s="372"/>
      <c r="I5" s="372"/>
    </row>
    <row r="6" spans="1:9">
      <c r="A6" s="374"/>
      <c r="B6" s="374"/>
      <c r="C6" s="374"/>
      <c r="D6" s="374"/>
      <c r="E6" s="372"/>
      <c r="F6" s="372"/>
      <c r="G6" s="372"/>
      <c r="H6" s="372"/>
      <c r="I6" s="372"/>
    </row>
    <row r="7" spans="1:9" ht="19.5" customHeight="1">
      <c r="A7" s="375"/>
      <c r="B7" s="375"/>
      <c r="C7" s="375" t="s">
        <v>3</v>
      </c>
      <c r="D7" s="375" t="s">
        <v>4</v>
      </c>
      <c r="E7" s="381"/>
      <c r="F7" s="382"/>
      <c r="G7" s="382"/>
      <c r="H7" s="382"/>
      <c r="I7" s="383"/>
    </row>
    <row r="8" spans="1:9" ht="40.5" customHeight="1">
      <c r="A8" s="370" t="s">
        <v>5</v>
      </c>
      <c r="B8" s="371"/>
      <c r="C8" s="371"/>
      <c r="D8" s="371"/>
      <c r="E8" s="159" t="s">
        <v>80</v>
      </c>
      <c r="F8" s="159" t="s">
        <v>6</v>
      </c>
      <c r="G8" s="159" t="s">
        <v>1</v>
      </c>
      <c r="H8" s="160" t="s">
        <v>7</v>
      </c>
      <c r="I8" s="158" t="s">
        <v>81</v>
      </c>
    </row>
    <row r="9" spans="1:9" ht="11.25" customHeight="1">
      <c r="A9" s="366"/>
      <c r="B9" s="367"/>
      <c r="C9" s="367"/>
      <c r="D9" s="367"/>
      <c r="E9" s="367"/>
      <c r="F9" s="367"/>
      <c r="G9" s="367"/>
      <c r="H9" s="367"/>
      <c r="I9" s="368"/>
    </row>
    <row r="10" spans="1:9">
      <c r="A10" s="90">
        <v>1</v>
      </c>
      <c r="B10" s="90">
        <v>0</v>
      </c>
      <c r="C10" s="90">
        <v>1</v>
      </c>
      <c r="D10" s="90">
        <v>1</v>
      </c>
      <c r="E10" s="91" t="s">
        <v>8</v>
      </c>
      <c r="F10" s="91" t="s">
        <v>9</v>
      </c>
      <c r="G10" s="90">
        <v>1</v>
      </c>
      <c r="H10" s="92">
        <v>1</v>
      </c>
      <c r="I10" s="151">
        <v>78006.28</v>
      </c>
    </row>
    <row r="11" spans="1:9">
      <c r="A11" s="93">
        <v>1</v>
      </c>
      <c r="B11" s="93">
        <v>0</v>
      </c>
      <c r="C11" s="93">
        <v>2</v>
      </c>
      <c r="D11" s="93">
        <v>1</v>
      </c>
      <c r="E11" s="94" t="s">
        <v>8</v>
      </c>
      <c r="F11" s="94" t="s">
        <v>9</v>
      </c>
      <c r="G11" s="95">
        <v>2</v>
      </c>
      <c r="H11" s="96">
        <v>1</v>
      </c>
      <c r="I11" s="152">
        <v>58555.98</v>
      </c>
    </row>
    <row r="12" spans="1:9">
      <c r="A12" s="93">
        <v>1</v>
      </c>
      <c r="B12" s="93">
        <v>0</v>
      </c>
      <c r="C12" s="93">
        <v>3</v>
      </c>
      <c r="D12" s="93">
        <v>1</v>
      </c>
      <c r="E12" s="94" t="s">
        <v>8</v>
      </c>
      <c r="F12" s="94" t="s">
        <v>9</v>
      </c>
      <c r="G12" s="95">
        <v>3</v>
      </c>
      <c r="H12" s="96">
        <v>1</v>
      </c>
      <c r="I12" s="153">
        <v>29477.54</v>
      </c>
    </row>
    <row r="13" spans="1:9">
      <c r="A13" s="97">
        <v>1</v>
      </c>
      <c r="B13" s="97">
        <v>0</v>
      </c>
      <c r="C13" s="97">
        <v>4</v>
      </c>
      <c r="D13" s="97">
        <v>1</v>
      </c>
      <c r="E13" s="98" t="s">
        <v>8</v>
      </c>
      <c r="F13" s="98" t="s">
        <v>9</v>
      </c>
      <c r="G13" s="99">
        <v>4</v>
      </c>
      <c r="H13" s="100">
        <v>1</v>
      </c>
      <c r="I13" s="154">
        <v>13516.65</v>
      </c>
    </row>
    <row r="14" spans="1:9" ht="11.25" customHeight="1">
      <c r="A14" s="366"/>
      <c r="B14" s="367"/>
      <c r="C14" s="367"/>
      <c r="D14" s="367"/>
      <c r="E14" s="367"/>
      <c r="F14" s="367"/>
      <c r="G14" s="367"/>
      <c r="H14" s="367"/>
      <c r="I14" s="368"/>
    </row>
    <row r="15" spans="1:9">
      <c r="A15" s="90">
        <v>2</v>
      </c>
      <c r="B15" s="90">
        <v>0</v>
      </c>
      <c r="C15" s="90">
        <v>1</v>
      </c>
      <c r="D15" s="90">
        <v>1</v>
      </c>
      <c r="E15" s="91" t="s">
        <v>10</v>
      </c>
      <c r="F15" s="91" t="s">
        <v>9</v>
      </c>
      <c r="G15" s="90">
        <v>1</v>
      </c>
      <c r="H15" s="92">
        <v>1</v>
      </c>
      <c r="I15" s="127">
        <v>54604.62</v>
      </c>
    </row>
    <row r="16" spans="1:9">
      <c r="A16" s="93">
        <v>2</v>
      </c>
      <c r="B16" s="93">
        <v>0</v>
      </c>
      <c r="C16" s="93">
        <v>2</v>
      </c>
      <c r="D16" s="93">
        <v>1</v>
      </c>
      <c r="E16" s="94" t="s">
        <v>10</v>
      </c>
      <c r="F16" s="94" t="s">
        <v>9</v>
      </c>
      <c r="G16" s="95">
        <v>2</v>
      </c>
      <c r="H16" s="96">
        <v>1</v>
      </c>
      <c r="I16" s="155">
        <v>40989.839999999997</v>
      </c>
    </row>
    <row r="17" spans="1:9">
      <c r="A17" s="93">
        <v>2</v>
      </c>
      <c r="B17" s="93">
        <v>0</v>
      </c>
      <c r="C17" s="93">
        <v>3</v>
      </c>
      <c r="D17" s="93">
        <v>1</v>
      </c>
      <c r="E17" s="94" t="s">
        <v>10</v>
      </c>
      <c r="F17" s="94" t="s">
        <v>9</v>
      </c>
      <c r="G17" s="95">
        <v>3</v>
      </c>
      <c r="H17" s="96">
        <v>1</v>
      </c>
      <c r="I17" s="128">
        <v>20634.39</v>
      </c>
    </row>
    <row r="18" spans="1:9">
      <c r="A18" s="97">
        <v>2</v>
      </c>
      <c r="B18" s="97">
        <v>0</v>
      </c>
      <c r="C18" s="97">
        <v>4</v>
      </c>
      <c r="D18" s="97">
        <v>1</v>
      </c>
      <c r="E18" s="98" t="s">
        <v>10</v>
      </c>
      <c r="F18" s="98" t="s">
        <v>9</v>
      </c>
      <c r="G18" s="99">
        <v>4</v>
      </c>
      <c r="H18" s="100">
        <v>1</v>
      </c>
      <c r="I18" s="154">
        <v>9461.65</v>
      </c>
    </row>
    <row r="19" spans="1:9" ht="11.25" customHeight="1">
      <c r="A19" s="366"/>
      <c r="B19" s="367"/>
      <c r="C19" s="367"/>
      <c r="D19" s="367"/>
      <c r="E19" s="367"/>
      <c r="F19" s="367"/>
      <c r="G19" s="367"/>
      <c r="H19" s="367"/>
      <c r="I19" s="368"/>
    </row>
    <row r="20" spans="1:9">
      <c r="A20" s="90">
        <v>3</v>
      </c>
      <c r="B20" s="90">
        <v>0</v>
      </c>
      <c r="C20" s="90">
        <v>1</v>
      </c>
      <c r="D20" s="90">
        <v>1</v>
      </c>
      <c r="E20" s="101" t="s">
        <v>82</v>
      </c>
      <c r="F20" s="91" t="s">
        <v>9</v>
      </c>
      <c r="G20" s="102">
        <v>1</v>
      </c>
      <c r="H20" s="92">
        <v>1</v>
      </c>
      <c r="I20" s="127">
        <v>22546.12</v>
      </c>
    </row>
    <row r="21" spans="1:9">
      <c r="A21" s="93">
        <v>3</v>
      </c>
      <c r="B21" s="93">
        <v>0</v>
      </c>
      <c r="C21" s="93">
        <v>2</v>
      </c>
      <c r="D21" s="93">
        <v>1</v>
      </c>
      <c r="E21" s="103" t="s">
        <v>82</v>
      </c>
      <c r="F21" s="94" t="s">
        <v>9</v>
      </c>
      <c r="G21" s="95">
        <v>2</v>
      </c>
      <c r="H21" s="96">
        <v>1</v>
      </c>
      <c r="I21" s="128">
        <v>19814.13</v>
      </c>
    </row>
    <row r="22" spans="1:9">
      <c r="A22" s="97">
        <v>3</v>
      </c>
      <c r="B22" s="97">
        <v>0</v>
      </c>
      <c r="C22" s="97">
        <v>3</v>
      </c>
      <c r="D22" s="97">
        <v>1</v>
      </c>
      <c r="E22" s="104" t="s">
        <v>82</v>
      </c>
      <c r="F22" s="98" t="s">
        <v>9</v>
      </c>
      <c r="G22" s="99">
        <v>3</v>
      </c>
      <c r="H22" s="100">
        <v>1</v>
      </c>
      <c r="I22" s="154">
        <v>19814.13</v>
      </c>
    </row>
    <row r="23" spans="1:9" ht="11.25" customHeight="1">
      <c r="A23" s="366"/>
      <c r="B23" s="367"/>
      <c r="C23" s="367"/>
      <c r="D23" s="367"/>
      <c r="E23" s="367"/>
      <c r="F23" s="367"/>
      <c r="G23" s="367"/>
      <c r="H23" s="367"/>
      <c r="I23" s="368"/>
    </row>
    <row r="24" spans="1:9">
      <c r="A24" s="90">
        <v>5</v>
      </c>
      <c r="B24" s="90">
        <v>0</v>
      </c>
      <c r="C24" s="90">
        <v>1</v>
      </c>
      <c r="D24" s="90">
        <v>1</v>
      </c>
      <c r="E24" s="101" t="s">
        <v>83</v>
      </c>
      <c r="F24" s="91" t="s">
        <v>9</v>
      </c>
      <c r="G24" s="102">
        <v>1</v>
      </c>
      <c r="H24" s="92">
        <v>1</v>
      </c>
      <c r="I24" s="127">
        <v>186726.01</v>
      </c>
    </row>
    <row r="25" spans="1:9">
      <c r="A25" s="93">
        <v>5</v>
      </c>
      <c r="B25" s="93">
        <v>0</v>
      </c>
      <c r="C25" s="93">
        <v>2</v>
      </c>
      <c r="D25" s="93">
        <v>1</v>
      </c>
      <c r="E25" s="103" t="s">
        <v>83</v>
      </c>
      <c r="F25" s="94" t="s">
        <v>9</v>
      </c>
      <c r="G25" s="95">
        <v>2</v>
      </c>
      <c r="H25" s="96">
        <v>1</v>
      </c>
      <c r="I25" s="128">
        <v>100351.75</v>
      </c>
    </row>
    <row r="26" spans="1:9">
      <c r="A26" s="97">
        <v>5</v>
      </c>
      <c r="B26" s="97">
        <v>0</v>
      </c>
      <c r="C26" s="97">
        <v>3</v>
      </c>
      <c r="D26" s="97">
        <v>1</v>
      </c>
      <c r="E26" s="104" t="s">
        <v>83</v>
      </c>
      <c r="F26" s="98" t="s">
        <v>9</v>
      </c>
      <c r="G26" s="99">
        <v>3</v>
      </c>
      <c r="H26" s="100">
        <v>1</v>
      </c>
      <c r="I26" s="154">
        <v>100351.75</v>
      </c>
    </row>
    <row r="27" spans="1:9" ht="11.25" customHeight="1">
      <c r="A27" s="366"/>
      <c r="B27" s="367"/>
      <c r="C27" s="367"/>
      <c r="D27" s="367"/>
      <c r="E27" s="367"/>
      <c r="F27" s="367"/>
      <c r="G27" s="367"/>
      <c r="H27" s="367"/>
      <c r="I27" s="368"/>
    </row>
    <row r="28" spans="1:9">
      <c r="A28" s="90">
        <v>7</v>
      </c>
      <c r="B28" s="90">
        <v>0</v>
      </c>
      <c r="C28" s="90">
        <v>1</v>
      </c>
      <c r="D28" s="90">
        <v>1</v>
      </c>
      <c r="E28" s="101" t="s">
        <v>11</v>
      </c>
      <c r="F28" s="91" t="s">
        <v>9</v>
      </c>
      <c r="G28" s="102">
        <v>1</v>
      </c>
      <c r="H28" s="92">
        <v>1</v>
      </c>
      <c r="I28" s="127">
        <v>10811.11</v>
      </c>
    </row>
    <row r="29" spans="1:9">
      <c r="A29" s="93">
        <v>7</v>
      </c>
      <c r="B29" s="93">
        <v>0</v>
      </c>
      <c r="C29" s="93">
        <v>2</v>
      </c>
      <c r="D29" s="93">
        <v>1</v>
      </c>
      <c r="E29" s="103" t="s">
        <v>11</v>
      </c>
      <c r="F29" s="94" t="s">
        <v>9</v>
      </c>
      <c r="G29" s="95">
        <v>2</v>
      </c>
      <c r="H29" s="96">
        <v>1</v>
      </c>
      <c r="I29" s="128">
        <v>8650.2099999999991</v>
      </c>
    </row>
    <row r="30" spans="1:9">
      <c r="A30" s="93">
        <v>7</v>
      </c>
      <c r="B30" s="93">
        <v>0</v>
      </c>
      <c r="C30" s="93">
        <v>3</v>
      </c>
      <c r="D30" s="93">
        <v>1</v>
      </c>
      <c r="E30" s="103" t="s">
        <v>11</v>
      </c>
      <c r="F30" s="94" t="s">
        <v>9</v>
      </c>
      <c r="G30" s="95">
        <v>3</v>
      </c>
      <c r="H30" s="96">
        <v>1</v>
      </c>
      <c r="I30" s="128">
        <v>6920.39</v>
      </c>
    </row>
    <row r="31" spans="1:9">
      <c r="A31" s="93">
        <v>7</v>
      </c>
      <c r="B31" s="93">
        <v>0</v>
      </c>
      <c r="C31" s="93">
        <v>4</v>
      </c>
      <c r="D31" s="93">
        <v>1</v>
      </c>
      <c r="E31" s="103" t="s">
        <v>11</v>
      </c>
      <c r="F31" s="94" t="s">
        <v>9</v>
      </c>
      <c r="G31" s="95">
        <v>4</v>
      </c>
      <c r="H31" s="96">
        <v>1</v>
      </c>
      <c r="I31" s="128">
        <v>5536.75</v>
      </c>
    </row>
    <row r="32" spans="1:9" ht="11.25" customHeight="1">
      <c r="A32" s="366"/>
      <c r="B32" s="367"/>
      <c r="C32" s="367"/>
      <c r="D32" s="367"/>
      <c r="E32" s="367"/>
      <c r="F32" s="367"/>
      <c r="G32" s="367"/>
      <c r="H32" s="367"/>
      <c r="I32" s="368"/>
    </row>
    <row r="33" spans="1:10">
      <c r="A33" s="90">
        <v>8</v>
      </c>
      <c r="B33" s="90">
        <v>0</v>
      </c>
      <c r="C33" s="90">
        <v>1</v>
      </c>
      <c r="D33" s="90">
        <v>1</v>
      </c>
      <c r="E33" s="101" t="s">
        <v>12</v>
      </c>
      <c r="F33" s="91" t="s">
        <v>9</v>
      </c>
      <c r="G33" s="102">
        <v>1</v>
      </c>
      <c r="H33" s="92">
        <v>1</v>
      </c>
      <c r="I33" s="127">
        <v>1202.82</v>
      </c>
    </row>
    <row r="34" spans="1:10">
      <c r="A34" s="93">
        <v>8</v>
      </c>
      <c r="B34" s="93">
        <v>0</v>
      </c>
      <c r="C34" s="93">
        <v>2</v>
      </c>
      <c r="D34" s="93">
        <v>1</v>
      </c>
      <c r="E34" s="103" t="s">
        <v>12</v>
      </c>
      <c r="F34" s="94" t="s">
        <v>9</v>
      </c>
      <c r="G34" s="95">
        <v>2</v>
      </c>
      <c r="H34" s="96">
        <v>1</v>
      </c>
      <c r="I34" s="128">
        <v>983.43</v>
      </c>
    </row>
    <row r="35" spans="1:10">
      <c r="A35" s="93">
        <v>8</v>
      </c>
      <c r="B35" s="93">
        <v>0</v>
      </c>
      <c r="C35" s="93">
        <v>3</v>
      </c>
      <c r="D35" s="93">
        <v>1</v>
      </c>
      <c r="E35" s="103" t="s">
        <v>12</v>
      </c>
      <c r="F35" s="94" t="s">
        <v>9</v>
      </c>
      <c r="G35" s="95">
        <v>3</v>
      </c>
      <c r="H35" s="96">
        <v>1</v>
      </c>
      <c r="I35" s="128">
        <v>853.33</v>
      </c>
    </row>
    <row r="36" spans="1:10">
      <c r="A36" s="105">
        <v>8</v>
      </c>
      <c r="B36" s="105">
        <v>0</v>
      </c>
      <c r="C36" s="105">
        <v>4</v>
      </c>
      <c r="D36" s="105">
        <v>1</v>
      </c>
      <c r="E36" s="106" t="s">
        <v>12</v>
      </c>
      <c r="F36" s="107" t="s">
        <v>9</v>
      </c>
      <c r="G36" s="108">
        <v>4</v>
      </c>
      <c r="H36" s="109">
        <v>1</v>
      </c>
      <c r="I36" s="152">
        <v>303.18</v>
      </c>
    </row>
    <row r="37" spans="1:10" ht="11.25" customHeight="1">
      <c r="A37" s="366"/>
      <c r="B37" s="367"/>
      <c r="C37" s="367"/>
      <c r="D37" s="367"/>
      <c r="E37" s="367"/>
      <c r="F37" s="367"/>
      <c r="G37" s="367"/>
      <c r="H37" s="367"/>
      <c r="I37" s="368"/>
    </row>
    <row r="38" spans="1:10">
      <c r="A38" s="369"/>
      <c r="B38" s="369"/>
      <c r="C38" s="369"/>
      <c r="D38" s="369"/>
      <c r="E38" s="369"/>
      <c r="F38" s="369"/>
      <c r="G38" s="369"/>
      <c r="H38" s="369"/>
      <c r="I38" s="369"/>
      <c r="J38" s="37"/>
    </row>
    <row r="39" spans="1:10" ht="30" customHeight="1">
      <c r="A39" s="336" t="s">
        <v>95</v>
      </c>
      <c r="B39" s="336"/>
      <c r="C39" s="336"/>
      <c r="D39" s="336"/>
      <c r="E39" s="336"/>
      <c r="F39" s="336"/>
      <c r="G39" s="336"/>
      <c r="H39" s="336"/>
      <c r="I39" s="336"/>
    </row>
  </sheetData>
  <mergeCells count="21">
    <mergeCell ref="A1:I1"/>
    <mergeCell ref="A2:I2"/>
    <mergeCell ref="A3:A7"/>
    <mergeCell ref="B3:B7"/>
    <mergeCell ref="E6:I6"/>
    <mergeCell ref="E7:I7"/>
    <mergeCell ref="A8:D8"/>
    <mergeCell ref="A9:I9"/>
    <mergeCell ref="E4:I4"/>
    <mergeCell ref="E5:I5"/>
    <mergeCell ref="A19:I19"/>
    <mergeCell ref="A14:I14"/>
    <mergeCell ref="C3:C7"/>
    <mergeCell ref="D3:D7"/>
    <mergeCell ref="E3:I3"/>
    <mergeCell ref="A23:I23"/>
    <mergeCell ref="A27:I27"/>
    <mergeCell ref="A32:I32"/>
    <mergeCell ref="A38:I38"/>
    <mergeCell ref="A39:I39"/>
    <mergeCell ref="A37:I3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94"/>
  <sheetViews>
    <sheetView view="pageBreakPreview" topLeftCell="A73" zoomScaleSheetLayoutView="100" workbookViewId="0">
      <selection activeCell="D11" sqref="D11"/>
    </sheetView>
  </sheetViews>
  <sheetFormatPr baseColWidth="10" defaultRowHeight="15"/>
  <cols>
    <col min="1" max="1" width="15" customWidth="1"/>
    <col min="2" max="5" width="17.85546875" customWidth="1"/>
  </cols>
  <sheetData>
    <row r="2" spans="1:5">
      <c r="A2" s="390" t="s">
        <v>108</v>
      </c>
      <c r="B2" s="390"/>
      <c r="C2" s="390"/>
      <c r="D2" s="390"/>
      <c r="E2" s="390"/>
    </row>
    <row r="3" spans="1:5">
      <c r="A3" s="391" t="s">
        <v>112</v>
      </c>
      <c r="B3" s="392"/>
      <c r="C3" s="392"/>
      <c r="D3" s="392"/>
      <c r="E3" s="393"/>
    </row>
    <row r="4" spans="1:5">
      <c r="A4" s="391" t="s">
        <v>84</v>
      </c>
      <c r="B4" s="392"/>
      <c r="C4" s="392"/>
      <c r="D4" s="392"/>
      <c r="E4" s="393"/>
    </row>
    <row r="5" spans="1:5">
      <c r="A5" s="42" t="s">
        <v>25</v>
      </c>
      <c r="B5" s="42">
        <v>55</v>
      </c>
      <c r="C5" s="42">
        <v>65</v>
      </c>
      <c r="D5" s="42">
        <v>75</v>
      </c>
      <c r="E5" s="42">
        <v>85</v>
      </c>
    </row>
    <row r="6" spans="1:5">
      <c r="A6" s="39">
        <v>1</v>
      </c>
      <c r="B6" s="40">
        <v>0.99219999999999997</v>
      </c>
      <c r="C6" s="40">
        <v>0.99219999999999997</v>
      </c>
      <c r="D6" s="40">
        <v>0.99319999999999997</v>
      </c>
      <c r="E6" s="41">
        <v>0.99399999999999999</v>
      </c>
    </row>
    <row r="7" spans="1:5">
      <c r="A7" s="39">
        <v>2</v>
      </c>
      <c r="B7" s="40">
        <v>0.98409999999999997</v>
      </c>
      <c r="C7" s="40">
        <v>0.98409999999999997</v>
      </c>
      <c r="D7" s="40">
        <v>0.98629999999999995</v>
      </c>
      <c r="E7" s="41">
        <v>0.98799999999999999</v>
      </c>
    </row>
    <row r="8" spans="1:5">
      <c r="A8" s="39">
        <v>3</v>
      </c>
      <c r="B8" s="40">
        <v>0.97589999999999999</v>
      </c>
      <c r="C8" s="40">
        <v>0.97589999999999999</v>
      </c>
      <c r="D8" s="40">
        <v>0.97919999999999996</v>
      </c>
      <c r="E8" s="40">
        <v>0.98170000000000002</v>
      </c>
    </row>
    <row r="9" spans="1:5">
      <c r="A9" s="39">
        <v>4</v>
      </c>
      <c r="B9" s="40">
        <v>0.96730000000000005</v>
      </c>
      <c r="C9" s="40">
        <v>0.96730000000000005</v>
      </c>
      <c r="D9" s="40">
        <v>0.97189999999999999</v>
      </c>
      <c r="E9" s="40">
        <v>0.97540000000000004</v>
      </c>
    </row>
    <row r="10" spans="1:5">
      <c r="A10" s="39">
        <v>5</v>
      </c>
      <c r="B10" s="40">
        <v>0.95860000000000001</v>
      </c>
      <c r="C10" s="40">
        <v>0.95860000000000001</v>
      </c>
      <c r="D10" s="40">
        <v>0.96440000000000003</v>
      </c>
      <c r="E10" s="40">
        <v>0.96889999999999998</v>
      </c>
    </row>
    <row r="11" spans="1:5">
      <c r="A11" s="39">
        <v>6</v>
      </c>
      <c r="B11" s="40">
        <v>0.9496</v>
      </c>
      <c r="C11" s="40">
        <v>0.9496</v>
      </c>
      <c r="D11" s="40">
        <v>0.95679999999999998</v>
      </c>
      <c r="E11" s="40">
        <v>0.96220000000000006</v>
      </c>
    </row>
    <row r="12" spans="1:5">
      <c r="A12" s="39">
        <v>7</v>
      </c>
      <c r="B12" s="40">
        <v>0.94040000000000001</v>
      </c>
      <c r="C12" s="40">
        <v>0.94040000000000001</v>
      </c>
      <c r="D12" s="41">
        <v>0.94899999999999995</v>
      </c>
      <c r="E12" s="40">
        <v>0.95540000000000003</v>
      </c>
    </row>
    <row r="13" spans="1:5">
      <c r="A13" s="39">
        <v>8</v>
      </c>
      <c r="B13" s="40">
        <v>0.93089999999999995</v>
      </c>
      <c r="C13" s="40">
        <v>0.93089999999999995</v>
      </c>
      <c r="D13" s="41">
        <v>0.94099999999999995</v>
      </c>
      <c r="E13" s="40">
        <v>0.94850000000000001</v>
      </c>
    </row>
    <row r="14" spans="1:5">
      <c r="A14" s="39">
        <v>9</v>
      </c>
      <c r="B14" s="40">
        <v>0.92120000000000002</v>
      </c>
      <c r="C14" s="40">
        <v>0.92120000000000002</v>
      </c>
      <c r="D14" s="40">
        <v>0.93279999999999996</v>
      </c>
      <c r="E14" s="40">
        <v>0.9415</v>
      </c>
    </row>
    <row r="15" spans="1:5">
      <c r="A15" s="39">
        <v>10</v>
      </c>
      <c r="B15" s="40">
        <v>0.91120000000000001</v>
      </c>
      <c r="C15" s="40">
        <v>0.91120000000000001</v>
      </c>
      <c r="D15" s="40">
        <v>0.9244</v>
      </c>
      <c r="E15" s="40">
        <v>0.93430000000000002</v>
      </c>
    </row>
    <row r="16" spans="1:5">
      <c r="A16" s="39">
        <v>11</v>
      </c>
      <c r="B16" s="40">
        <v>0.90110000000000001</v>
      </c>
      <c r="C16" s="40">
        <v>0.90110000000000001</v>
      </c>
      <c r="D16" s="40">
        <v>0.91590000000000005</v>
      </c>
      <c r="E16" s="40">
        <v>0.92689999999999995</v>
      </c>
    </row>
    <row r="17" spans="1:5">
      <c r="A17" s="39">
        <v>12</v>
      </c>
      <c r="B17" s="40">
        <v>0.89070000000000005</v>
      </c>
      <c r="C17" s="40">
        <v>0.89070000000000005</v>
      </c>
      <c r="D17" s="40">
        <v>0.90720000000000001</v>
      </c>
      <c r="E17" s="40">
        <v>0.9194</v>
      </c>
    </row>
    <row r="18" spans="1:5">
      <c r="A18" s="39">
        <v>13</v>
      </c>
      <c r="B18" s="41">
        <v>0.88</v>
      </c>
      <c r="C18" s="41">
        <v>0.88</v>
      </c>
      <c r="D18" s="40">
        <v>0.89829999999999999</v>
      </c>
      <c r="E18" s="40">
        <v>0.91180000000000005</v>
      </c>
    </row>
    <row r="19" spans="1:5">
      <c r="A19" s="39">
        <v>14</v>
      </c>
      <c r="B19" s="40">
        <v>0.86909999999999998</v>
      </c>
      <c r="C19" s="40">
        <v>0.86909999999999998</v>
      </c>
      <c r="D19" s="40">
        <v>0.88919999999999999</v>
      </c>
      <c r="E19" s="40">
        <v>0.90410000000000001</v>
      </c>
    </row>
    <row r="20" spans="1:5">
      <c r="A20" s="39">
        <v>15</v>
      </c>
      <c r="B20" s="41">
        <v>0.85799999999999998</v>
      </c>
      <c r="C20" s="41">
        <v>0.85799999999999998</v>
      </c>
      <c r="D20" s="41">
        <v>0.88</v>
      </c>
      <c r="E20" s="40">
        <v>0.8962</v>
      </c>
    </row>
    <row r="21" spans="1:5">
      <c r="A21" s="39">
        <v>16</v>
      </c>
      <c r="B21" s="40">
        <v>0.84660000000000002</v>
      </c>
      <c r="C21" s="40">
        <v>0.84660000000000002</v>
      </c>
      <c r="D21" s="40">
        <v>0.87060000000000004</v>
      </c>
      <c r="E21" s="40">
        <v>0.88819999999999999</v>
      </c>
    </row>
    <row r="22" spans="1:5">
      <c r="A22" s="39">
        <v>17</v>
      </c>
      <c r="B22" s="41">
        <v>0.83499999999999996</v>
      </c>
      <c r="C22" s="41">
        <v>0.83499999999999996</v>
      </c>
      <c r="D22" s="41">
        <v>0.86099999999999999</v>
      </c>
      <c r="E22" s="41">
        <v>0.88</v>
      </c>
    </row>
    <row r="23" spans="1:5">
      <c r="A23" s="39">
        <v>18</v>
      </c>
      <c r="B23" s="40">
        <v>0.82320000000000004</v>
      </c>
      <c r="C23" s="40">
        <v>0.82320000000000004</v>
      </c>
      <c r="D23" s="40">
        <v>0.85119999999999996</v>
      </c>
      <c r="E23" s="40">
        <v>0.87170000000000003</v>
      </c>
    </row>
    <row r="24" spans="1:5">
      <c r="A24" s="39">
        <v>19</v>
      </c>
      <c r="B24" s="41">
        <v>0.81110000000000004</v>
      </c>
      <c r="C24" s="41">
        <v>0.81110000000000004</v>
      </c>
      <c r="D24" s="41">
        <v>0.84119999999999995</v>
      </c>
      <c r="E24" s="41">
        <v>0.86329999999999996</v>
      </c>
    </row>
    <row r="25" spans="1:5">
      <c r="A25" s="39">
        <v>20</v>
      </c>
      <c r="B25" s="40">
        <v>0.79879999999999995</v>
      </c>
      <c r="C25" s="40">
        <v>0.79879999999999995</v>
      </c>
      <c r="D25" s="40">
        <v>0.83109999999999995</v>
      </c>
      <c r="E25" s="40">
        <v>0.85470000000000002</v>
      </c>
    </row>
    <row r="26" spans="1:5">
      <c r="A26" s="39">
        <v>21</v>
      </c>
      <c r="B26" s="41">
        <v>0.7863</v>
      </c>
      <c r="C26" s="41">
        <v>0.7863</v>
      </c>
      <c r="D26" s="41">
        <v>0.82079999999999997</v>
      </c>
      <c r="E26" s="41">
        <v>0.84599999999999997</v>
      </c>
    </row>
    <row r="27" spans="1:5">
      <c r="A27" s="39">
        <v>22</v>
      </c>
      <c r="B27" s="40">
        <v>0.77349999999999997</v>
      </c>
      <c r="C27" s="40">
        <v>0.77349999999999997</v>
      </c>
      <c r="D27" s="40">
        <v>0.81030000000000002</v>
      </c>
      <c r="E27" s="40">
        <v>0.83709999999999996</v>
      </c>
    </row>
    <row r="28" spans="1:5">
      <c r="A28" s="39">
        <v>23</v>
      </c>
      <c r="B28" s="41">
        <v>0.76049999999999995</v>
      </c>
      <c r="C28" s="41">
        <v>0.76049999999999995</v>
      </c>
      <c r="D28" s="41">
        <v>0.79959999999999998</v>
      </c>
      <c r="E28" s="41">
        <v>0.82809999999999995</v>
      </c>
    </row>
    <row r="29" spans="1:5">
      <c r="A29" s="39">
        <v>24</v>
      </c>
      <c r="B29" s="40">
        <v>0.74719999999999998</v>
      </c>
      <c r="C29" s="40">
        <v>0.74719999999999998</v>
      </c>
      <c r="D29" s="40">
        <v>0.78879999999999995</v>
      </c>
      <c r="E29" s="41">
        <v>0.81899999999999995</v>
      </c>
    </row>
    <row r="30" spans="1:5">
      <c r="A30" s="39">
        <v>25</v>
      </c>
      <c r="B30" s="41">
        <v>0.73370000000000002</v>
      </c>
      <c r="C30" s="41">
        <v>0.73370000000000002</v>
      </c>
      <c r="D30" s="41">
        <v>0.77780000000000005</v>
      </c>
      <c r="E30" s="41">
        <v>0.80969999999999998</v>
      </c>
    </row>
    <row r="31" spans="1:5">
      <c r="A31" s="39">
        <v>26</v>
      </c>
      <c r="B31" s="41">
        <v>0.72</v>
      </c>
      <c r="C31" s="41">
        <v>0.72</v>
      </c>
      <c r="D31" s="40">
        <v>0.76659999999999995</v>
      </c>
      <c r="E31" s="41">
        <v>0.80030000000000001</v>
      </c>
    </row>
    <row r="32" spans="1:5">
      <c r="A32" s="39">
        <v>27</v>
      </c>
      <c r="B32" s="41">
        <v>0.70599999999999996</v>
      </c>
      <c r="C32" s="41">
        <v>0.70599999999999996</v>
      </c>
      <c r="D32" s="41">
        <v>0.75519999999999998</v>
      </c>
      <c r="E32" s="41">
        <v>0.79069999999999996</v>
      </c>
    </row>
    <row r="33" spans="1:5">
      <c r="A33" s="39">
        <v>28</v>
      </c>
      <c r="B33" s="41">
        <v>0.69179999999999997</v>
      </c>
      <c r="C33" s="41">
        <v>0.69179999999999997</v>
      </c>
      <c r="D33" s="40">
        <v>0.74360000000000004</v>
      </c>
      <c r="E33" s="41">
        <v>0.78100000000000003</v>
      </c>
    </row>
    <row r="34" spans="1:5">
      <c r="A34" s="39">
        <v>29</v>
      </c>
      <c r="B34" s="41">
        <v>0.6774</v>
      </c>
      <c r="C34" s="41">
        <v>0.6774</v>
      </c>
      <c r="D34" s="41">
        <v>0.7319</v>
      </c>
      <c r="E34" s="41">
        <v>0.7712</v>
      </c>
    </row>
    <row r="35" spans="1:5">
      <c r="A35" s="39">
        <v>30</v>
      </c>
      <c r="B35" s="41">
        <v>0.66269999999999996</v>
      </c>
      <c r="C35" s="41">
        <v>0.66269999999999996</v>
      </c>
      <c r="D35" s="41">
        <v>0.72</v>
      </c>
      <c r="E35" s="41">
        <v>0.76119999999999999</v>
      </c>
    </row>
    <row r="36" spans="1:5">
      <c r="A36" s="39">
        <v>31</v>
      </c>
      <c r="B36" s="41">
        <v>0.64780000000000004</v>
      </c>
      <c r="C36" s="41">
        <v>0.64780000000000004</v>
      </c>
      <c r="D36" s="41">
        <v>0.70789999999999997</v>
      </c>
      <c r="E36" s="41">
        <v>0.75109999999999999</v>
      </c>
    </row>
    <row r="37" spans="1:5">
      <c r="A37" s="39">
        <v>32</v>
      </c>
      <c r="B37" s="41">
        <v>0.63270000000000004</v>
      </c>
      <c r="C37" s="41">
        <v>0.63270000000000004</v>
      </c>
      <c r="D37" s="41">
        <v>0.6956</v>
      </c>
      <c r="E37" s="41">
        <v>0.7409</v>
      </c>
    </row>
    <row r="38" spans="1:5">
      <c r="A38" s="39">
        <v>33</v>
      </c>
      <c r="B38" s="41">
        <v>0.61729999999999996</v>
      </c>
      <c r="C38" s="41">
        <v>0.61729999999999996</v>
      </c>
      <c r="D38" s="41">
        <v>0.68320000000000003</v>
      </c>
      <c r="E38" s="41">
        <v>0.73050000000000004</v>
      </c>
    </row>
    <row r="39" spans="1:5">
      <c r="A39" s="39">
        <v>34</v>
      </c>
      <c r="B39" s="41">
        <v>0.60170000000000001</v>
      </c>
      <c r="C39" s="41">
        <v>0.60170000000000001</v>
      </c>
      <c r="D39" s="41">
        <v>0.67059999999999997</v>
      </c>
      <c r="E39" s="41">
        <v>0.72</v>
      </c>
    </row>
    <row r="40" spans="1:5">
      <c r="A40" s="39">
        <v>35</v>
      </c>
      <c r="B40" s="41">
        <v>0.58579999999999999</v>
      </c>
      <c r="C40" s="41">
        <v>0.58579999999999999</v>
      </c>
      <c r="D40" s="41">
        <v>0.65780000000000005</v>
      </c>
      <c r="E40" s="41">
        <v>0.70930000000000004</v>
      </c>
    </row>
    <row r="41" spans="1:5">
      <c r="A41" s="39">
        <v>36</v>
      </c>
      <c r="B41" s="41">
        <v>0.56969999999999998</v>
      </c>
      <c r="C41" s="41">
        <v>0.56969999999999998</v>
      </c>
      <c r="D41" s="41">
        <v>0.64480000000000004</v>
      </c>
      <c r="E41" s="41">
        <v>0.69850000000000001</v>
      </c>
    </row>
    <row r="42" spans="1:5">
      <c r="A42" s="39">
        <v>37</v>
      </c>
      <c r="B42" s="41">
        <v>0.5534</v>
      </c>
      <c r="C42" s="41">
        <v>0.5534</v>
      </c>
      <c r="D42" s="41">
        <v>0.63160000000000005</v>
      </c>
      <c r="E42" s="41">
        <v>0.68759999999999999</v>
      </c>
    </row>
    <row r="43" spans="1:5">
      <c r="A43" s="39">
        <v>38</v>
      </c>
      <c r="B43" s="41">
        <v>0.53680000000000005</v>
      </c>
      <c r="C43" s="41">
        <v>0.53680000000000005</v>
      </c>
      <c r="D43" s="41">
        <v>0.61829999999999996</v>
      </c>
      <c r="E43" s="41">
        <v>0.67649999999999999</v>
      </c>
    </row>
    <row r="44" spans="1:5">
      <c r="A44" s="39">
        <v>39</v>
      </c>
      <c r="B44" s="41">
        <v>0.52</v>
      </c>
      <c r="C44" s="41">
        <v>0.52</v>
      </c>
      <c r="D44" s="41">
        <v>0.6048</v>
      </c>
      <c r="E44" s="41">
        <v>0.6653</v>
      </c>
    </row>
    <row r="45" spans="1:5">
      <c r="A45" s="39">
        <v>40</v>
      </c>
      <c r="B45" s="41">
        <v>0.503</v>
      </c>
      <c r="C45" s="41">
        <v>0.503</v>
      </c>
      <c r="D45" s="41">
        <v>0.59109999999999996</v>
      </c>
      <c r="E45" s="41">
        <v>0.65400000000000003</v>
      </c>
    </row>
    <row r="46" spans="1:5">
      <c r="A46" s="39">
        <v>41</v>
      </c>
      <c r="B46" s="41">
        <v>0.48570000000000002</v>
      </c>
      <c r="C46" s="41">
        <v>0.48570000000000002</v>
      </c>
      <c r="D46" s="41">
        <v>0.57720000000000005</v>
      </c>
      <c r="E46" s="41">
        <v>0.64249999999999996</v>
      </c>
    </row>
    <row r="47" spans="1:5">
      <c r="A47" s="39">
        <v>42</v>
      </c>
      <c r="B47" s="41">
        <v>0.46820000000000001</v>
      </c>
      <c r="C47" s="41">
        <v>0.46820000000000001</v>
      </c>
      <c r="D47" s="41">
        <v>0.56320000000000003</v>
      </c>
      <c r="E47" s="41">
        <v>0.63090000000000002</v>
      </c>
    </row>
    <row r="48" spans="1:5">
      <c r="A48" s="39">
        <v>43</v>
      </c>
      <c r="B48" s="41">
        <v>0.45040000000000002</v>
      </c>
      <c r="C48" s="41">
        <v>0.45040000000000002</v>
      </c>
      <c r="D48" s="41">
        <v>0.54900000000000004</v>
      </c>
      <c r="E48" s="41">
        <v>0.61909999999999998</v>
      </c>
    </row>
    <row r="49" spans="1:5">
      <c r="A49" s="39">
        <v>44</v>
      </c>
      <c r="B49" s="41">
        <v>0.43240000000000001</v>
      </c>
      <c r="C49" s="41">
        <v>0.43240000000000001</v>
      </c>
      <c r="D49" s="41">
        <v>0.53459999999999996</v>
      </c>
      <c r="E49" s="41">
        <v>0.60719999999999996</v>
      </c>
    </row>
    <row r="50" spans="1:5">
      <c r="A50" s="39">
        <v>45</v>
      </c>
      <c r="B50" s="41">
        <v>0.41420000000000001</v>
      </c>
      <c r="C50" s="41">
        <v>0.41420000000000001</v>
      </c>
      <c r="D50" s="41">
        <v>0.52</v>
      </c>
      <c r="E50" s="41">
        <v>0.59519999999999995</v>
      </c>
    </row>
    <row r="51" spans="1:5">
      <c r="A51" s="39">
        <v>46</v>
      </c>
      <c r="B51" s="41">
        <v>0.3957</v>
      </c>
      <c r="C51" s="41">
        <v>0.3957</v>
      </c>
      <c r="D51" s="41">
        <v>0.50519999999999998</v>
      </c>
      <c r="E51" s="41">
        <v>0.58299999999999996</v>
      </c>
    </row>
    <row r="52" spans="1:5">
      <c r="A52" s="39">
        <v>47</v>
      </c>
      <c r="B52" s="41">
        <v>0.377</v>
      </c>
      <c r="C52" s="41">
        <v>0.377</v>
      </c>
      <c r="D52" s="41">
        <v>0.49030000000000001</v>
      </c>
      <c r="E52" s="41">
        <v>0.57069999999999999</v>
      </c>
    </row>
    <row r="53" spans="1:5">
      <c r="A53" s="39">
        <v>48</v>
      </c>
      <c r="B53" s="41">
        <v>0.35809999999999997</v>
      </c>
      <c r="C53" s="41">
        <v>0.35809999999999997</v>
      </c>
      <c r="D53" s="41">
        <v>0.47520000000000001</v>
      </c>
      <c r="E53" s="41">
        <v>0.55820000000000003</v>
      </c>
    </row>
    <row r="54" spans="1:5">
      <c r="A54" s="39">
        <v>49</v>
      </c>
      <c r="B54" s="41">
        <v>0.33889999999999998</v>
      </c>
      <c r="C54" s="41">
        <v>0.33889999999999998</v>
      </c>
      <c r="D54" s="41">
        <v>0.45989999999999998</v>
      </c>
      <c r="E54" s="41">
        <v>0.54559999999999997</v>
      </c>
    </row>
    <row r="55" spans="1:5">
      <c r="A55" s="39">
        <v>50</v>
      </c>
      <c r="B55" s="41">
        <v>0.31950000000000001</v>
      </c>
      <c r="C55" s="41">
        <v>0.31950000000000001</v>
      </c>
      <c r="D55" s="41">
        <v>0.44440000000000002</v>
      </c>
      <c r="E55" s="41">
        <v>0.53290000000000004</v>
      </c>
    </row>
    <row r="56" spans="1:5">
      <c r="A56" s="39">
        <v>51</v>
      </c>
      <c r="B56" s="41">
        <v>0.2999</v>
      </c>
      <c r="C56" s="41">
        <v>0.2999</v>
      </c>
      <c r="D56" s="41">
        <v>0.42880000000000001</v>
      </c>
      <c r="E56" s="41">
        <v>0.52</v>
      </c>
    </row>
    <row r="57" spans="1:5">
      <c r="A57" s="39">
        <v>52</v>
      </c>
      <c r="B57" s="41">
        <v>0.28000000000000003</v>
      </c>
      <c r="C57" s="41">
        <v>0.28000000000000003</v>
      </c>
      <c r="D57" s="41">
        <v>0.41299999999999998</v>
      </c>
      <c r="E57" s="41">
        <v>0.50700000000000001</v>
      </c>
    </row>
    <row r="58" spans="1:5">
      <c r="A58" s="39">
        <v>53</v>
      </c>
      <c r="B58" s="41">
        <v>0.25990000000000002</v>
      </c>
      <c r="C58" s="41">
        <v>0.25990000000000002</v>
      </c>
      <c r="D58" s="41">
        <v>0.39700000000000002</v>
      </c>
      <c r="E58" s="41">
        <v>0.49380000000000002</v>
      </c>
    </row>
    <row r="59" spans="1:5">
      <c r="A59" s="39">
        <v>54</v>
      </c>
      <c r="B59" s="41">
        <v>0.23949999999999999</v>
      </c>
      <c r="C59" s="41">
        <v>0.23949999999999999</v>
      </c>
      <c r="D59" s="41">
        <v>0.38080000000000003</v>
      </c>
      <c r="E59" s="41">
        <v>0.48060000000000003</v>
      </c>
    </row>
    <row r="60" spans="1:5">
      <c r="A60" s="39">
        <v>55</v>
      </c>
      <c r="B60" s="41">
        <v>0.21890000000000001</v>
      </c>
      <c r="C60" s="41">
        <v>0.21890000000000001</v>
      </c>
      <c r="D60" s="41">
        <v>0.3644</v>
      </c>
      <c r="E60" s="41">
        <v>0.46710000000000002</v>
      </c>
    </row>
    <row r="61" spans="1:5">
      <c r="A61" s="39">
        <v>56</v>
      </c>
      <c r="B61" s="40"/>
      <c r="C61" s="41">
        <v>0.1981</v>
      </c>
      <c r="D61" s="41">
        <v>0.34789999999999999</v>
      </c>
      <c r="E61" s="41">
        <v>0.4536</v>
      </c>
    </row>
    <row r="62" spans="1:5">
      <c r="A62" s="39">
        <v>57</v>
      </c>
      <c r="B62" s="40"/>
      <c r="C62" s="41">
        <v>0.17699999999999999</v>
      </c>
      <c r="D62" s="41">
        <v>0.33119999999999999</v>
      </c>
      <c r="E62" s="41">
        <v>0.43990000000000001</v>
      </c>
    </row>
    <row r="63" spans="1:5">
      <c r="A63" s="39">
        <v>58</v>
      </c>
      <c r="B63" s="40"/>
      <c r="C63" s="41">
        <v>0.15570000000000001</v>
      </c>
      <c r="D63" s="41">
        <v>0.31430000000000002</v>
      </c>
      <c r="E63" s="41">
        <v>0.42599999999999999</v>
      </c>
    </row>
    <row r="64" spans="1:5">
      <c r="A64" s="39">
        <v>59</v>
      </c>
      <c r="B64" s="40"/>
      <c r="C64" s="41">
        <v>0.13420000000000001</v>
      </c>
      <c r="D64" s="41">
        <v>0.29720000000000002</v>
      </c>
      <c r="E64" s="41">
        <v>0.41199999999999998</v>
      </c>
    </row>
    <row r="65" spans="1:5">
      <c r="A65" s="39">
        <v>60</v>
      </c>
      <c r="B65" s="40"/>
      <c r="C65" s="41">
        <v>0.1124</v>
      </c>
      <c r="D65" s="41">
        <v>0.28000000000000003</v>
      </c>
      <c r="E65" s="41">
        <v>0.39789999999999998</v>
      </c>
    </row>
    <row r="66" spans="1:5">
      <c r="A66" s="39">
        <v>61</v>
      </c>
      <c r="B66" s="40"/>
      <c r="C66" s="41">
        <v>9.0399999999999994E-2</v>
      </c>
      <c r="D66" s="41">
        <v>0.2626</v>
      </c>
      <c r="E66" s="41">
        <v>0.38369999999999999</v>
      </c>
    </row>
    <row r="67" spans="1:5">
      <c r="A67" s="39">
        <v>62</v>
      </c>
      <c r="B67" s="40"/>
      <c r="C67" s="41">
        <v>6.8199999999999997E-2</v>
      </c>
      <c r="D67" s="41">
        <v>0.245</v>
      </c>
      <c r="E67" s="41">
        <v>0.36930000000000002</v>
      </c>
    </row>
    <row r="68" spans="1:5">
      <c r="A68" s="39">
        <v>63</v>
      </c>
      <c r="B68" s="40"/>
      <c r="C68" s="41">
        <v>4.5699999999999998E-2</v>
      </c>
      <c r="D68" s="41">
        <v>0.22720000000000001</v>
      </c>
      <c r="E68" s="41">
        <v>0.35470000000000002</v>
      </c>
    </row>
    <row r="69" spans="1:5">
      <c r="A69" s="39">
        <v>64</v>
      </c>
      <c r="B69" s="40"/>
      <c r="C69" s="41">
        <v>2.3E-2</v>
      </c>
      <c r="D69" s="41">
        <v>0.2092</v>
      </c>
      <c r="E69" s="41">
        <v>0.34010000000000001</v>
      </c>
    </row>
    <row r="70" spans="1:5">
      <c r="A70" s="39">
        <v>65</v>
      </c>
      <c r="B70" s="40"/>
      <c r="C70" s="41">
        <v>0</v>
      </c>
      <c r="D70" s="41">
        <v>0.19109999999999999</v>
      </c>
      <c r="E70" s="41">
        <v>0.32529999999999998</v>
      </c>
    </row>
    <row r="71" spans="1:5">
      <c r="A71" s="39">
        <v>66</v>
      </c>
      <c r="B71" s="40"/>
      <c r="C71" s="40"/>
      <c r="D71" s="41">
        <v>0.17180000000000001</v>
      </c>
      <c r="E71" s="41">
        <v>0.31159999999999999</v>
      </c>
    </row>
    <row r="72" spans="1:5">
      <c r="A72" s="39">
        <v>67</v>
      </c>
      <c r="B72" s="40"/>
      <c r="C72" s="40"/>
      <c r="D72" s="41">
        <v>0.15429999999999999</v>
      </c>
      <c r="E72" s="41">
        <v>0.29520000000000002</v>
      </c>
    </row>
    <row r="73" spans="1:5">
      <c r="A73" s="39">
        <v>68</v>
      </c>
      <c r="B73" s="40"/>
      <c r="C73" s="40"/>
      <c r="D73" s="41">
        <v>0.1356</v>
      </c>
      <c r="E73" s="41">
        <v>0.28000000000000003</v>
      </c>
    </row>
    <row r="74" spans="1:5">
      <c r="A74" s="39">
        <v>69</v>
      </c>
      <c r="B74" s="40"/>
      <c r="C74" s="40"/>
      <c r="D74" s="41">
        <v>0.1168</v>
      </c>
      <c r="E74" s="41">
        <v>0.2646</v>
      </c>
    </row>
    <row r="75" spans="1:5">
      <c r="A75" s="39">
        <v>70</v>
      </c>
      <c r="B75" s="40"/>
      <c r="C75" s="40"/>
      <c r="D75" s="41">
        <v>9.7799999999999998E-2</v>
      </c>
      <c r="E75" s="41">
        <v>0.24909999999999999</v>
      </c>
    </row>
    <row r="76" spans="1:5">
      <c r="A76" s="39">
        <v>71</v>
      </c>
      <c r="B76" s="40"/>
      <c r="C76" s="40"/>
      <c r="D76" s="41">
        <v>7.8600000000000003E-2</v>
      </c>
      <c r="E76" s="41">
        <v>0.23350000000000001</v>
      </c>
    </row>
    <row r="77" spans="1:5">
      <c r="A77" s="39">
        <v>72</v>
      </c>
      <c r="B77" s="40"/>
      <c r="C77" s="40"/>
      <c r="D77" s="41">
        <v>5.9200000000000003E-2</v>
      </c>
      <c r="E77" s="41">
        <v>0.2177</v>
      </c>
    </row>
    <row r="78" spans="1:5">
      <c r="A78" s="39">
        <v>73</v>
      </c>
      <c r="B78" s="40"/>
      <c r="C78" s="40"/>
      <c r="D78" s="41">
        <v>3.9600000000000003E-2</v>
      </c>
      <c r="E78" s="41">
        <v>0.20180000000000001</v>
      </c>
    </row>
    <row r="79" spans="1:5">
      <c r="A79" s="39">
        <v>74</v>
      </c>
      <c r="B79" s="40"/>
      <c r="C79" s="40"/>
      <c r="D79" s="41">
        <v>1.9900000000000001E-2</v>
      </c>
      <c r="E79" s="41">
        <v>0.1857</v>
      </c>
    </row>
    <row r="80" spans="1:5">
      <c r="A80" s="39">
        <v>75</v>
      </c>
      <c r="B80" s="40"/>
      <c r="C80" s="40"/>
      <c r="D80" s="41">
        <v>0</v>
      </c>
      <c r="E80" s="41">
        <v>0.1696</v>
      </c>
    </row>
    <row r="81" spans="1:5">
      <c r="A81" s="39">
        <v>76</v>
      </c>
      <c r="B81" s="40"/>
      <c r="C81" s="40"/>
      <c r="D81" s="40"/>
      <c r="E81" s="41">
        <v>0.1532</v>
      </c>
    </row>
    <row r="82" spans="1:5">
      <c r="A82" s="39">
        <v>77</v>
      </c>
      <c r="B82" s="40"/>
      <c r="C82" s="40"/>
      <c r="D82" s="40"/>
      <c r="E82" s="41">
        <v>0.13669999999999999</v>
      </c>
    </row>
    <row r="83" spans="1:5">
      <c r="A83" s="39">
        <v>78</v>
      </c>
      <c r="B83" s="40"/>
      <c r="C83" s="40"/>
      <c r="D83" s="40"/>
      <c r="E83" s="41">
        <v>0.1201</v>
      </c>
    </row>
    <row r="84" spans="1:5">
      <c r="A84" s="39">
        <v>79</v>
      </c>
      <c r="B84" s="40"/>
      <c r="C84" s="40"/>
      <c r="D84" s="40"/>
      <c r="E84" s="41">
        <v>0.10340000000000001</v>
      </c>
    </row>
    <row r="85" spans="1:5">
      <c r="A85" s="39">
        <v>80</v>
      </c>
      <c r="B85" s="40"/>
      <c r="C85" s="40"/>
      <c r="D85" s="40"/>
      <c r="E85" s="41">
        <v>8.6499999999999994E-2</v>
      </c>
    </row>
    <row r="86" spans="1:5">
      <c r="A86" s="39">
        <v>81</v>
      </c>
      <c r="B86" s="40"/>
      <c r="C86" s="40"/>
      <c r="D86" s="40"/>
      <c r="E86" s="41">
        <v>6.9599999999999995E-2</v>
      </c>
    </row>
    <row r="87" spans="1:5">
      <c r="A87" s="39">
        <v>82</v>
      </c>
      <c r="B87" s="40"/>
      <c r="C87" s="40"/>
      <c r="D87" s="40"/>
      <c r="E87" s="41">
        <v>5.2299999999999999E-2</v>
      </c>
    </row>
    <row r="88" spans="1:5">
      <c r="A88" s="39">
        <v>83</v>
      </c>
      <c r="B88" s="40"/>
      <c r="C88" s="40"/>
      <c r="D88" s="40"/>
      <c r="E88" s="41">
        <v>3.5000000000000003E-2</v>
      </c>
    </row>
    <row r="89" spans="1:5">
      <c r="A89" s="39">
        <v>84</v>
      </c>
      <c r="B89" s="40"/>
      <c r="C89" s="40"/>
      <c r="D89" s="40"/>
      <c r="E89" s="41">
        <v>1.7600000000000001E-2</v>
      </c>
    </row>
    <row r="90" spans="1:5">
      <c r="A90" s="39">
        <v>85</v>
      </c>
      <c r="B90" s="40"/>
      <c r="C90" s="40"/>
      <c r="D90" s="40"/>
      <c r="E90" s="41">
        <v>0</v>
      </c>
    </row>
    <row r="92" spans="1:5">
      <c r="A92" s="394" t="s">
        <v>89</v>
      </c>
      <c r="B92" s="394"/>
      <c r="C92" s="394"/>
      <c r="D92" s="394"/>
      <c r="E92" s="394"/>
    </row>
    <row r="93" spans="1:5">
      <c r="A93" s="394" t="s">
        <v>96</v>
      </c>
      <c r="B93" s="394"/>
      <c r="C93" s="394"/>
      <c r="D93" s="394"/>
      <c r="E93" s="394"/>
    </row>
    <row r="94" spans="1:5">
      <c r="B94" s="1"/>
      <c r="C94" s="1"/>
      <c r="D94" s="1"/>
      <c r="E94" s="1"/>
    </row>
  </sheetData>
  <mergeCells count="5">
    <mergeCell ref="A2:E2"/>
    <mergeCell ref="A4:E4"/>
    <mergeCell ref="A3:E3"/>
    <mergeCell ref="A92:E92"/>
    <mergeCell ref="A93:E9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topLeftCell="A34" zoomScaleSheetLayoutView="100" workbookViewId="0">
      <selection activeCell="I28" sqref="I28"/>
    </sheetView>
  </sheetViews>
  <sheetFormatPr baseColWidth="10" defaultRowHeight="16.5"/>
  <cols>
    <col min="1" max="1" width="9.140625" style="34" customWidth="1"/>
    <col min="2" max="2" width="8.85546875" style="34" customWidth="1"/>
    <col min="3" max="3" width="9.42578125" style="34" customWidth="1"/>
    <col min="4" max="4" width="9.7109375" style="34" customWidth="1"/>
    <col min="5" max="5" width="9.5703125" style="34" customWidth="1"/>
    <col min="6" max="6" width="13" style="34" customWidth="1"/>
    <col min="7" max="7" width="12.7109375" style="34" customWidth="1"/>
    <col min="8" max="8" width="13.140625" style="34" customWidth="1"/>
    <col min="9" max="9" width="13.28515625" style="34" customWidth="1"/>
    <col min="10" max="10" width="8.85546875" style="34" customWidth="1"/>
    <col min="11" max="12" width="3.5703125" style="49" customWidth="1"/>
    <col min="13" max="16384" width="11.42578125" style="34"/>
  </cols>
  <sheetData>
    <row r="1" spans="1:12" ht="6" customHeight="1">
      <c r="A1" s="384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1:12">
      <c r="A2" s="110" t="s">
        <v>97</v>
      </c>
      <c r="B2" s="111">
        <v>65</v>
      </c>
      <c r="C2" s="44"/>
      <c r="D2" s="44"/>
      <c r="E2" s="44"/>
      <c r="F2" s="44"/>
      <c r="G2" s="44"/>
      <c r="H2" s="44"/>
      <c r="I2" s="44"/>
      <c r="J2" s="44"/>
      <c r="K2" s="48"/>
      <c r="L2" s="48"/>
    </row>
    <row r="3" spans="1:12" ht="7.5" customHeight="1">
      <c r="A3" s="45"/>
      <c r="B3" s="46"/>
      <c r="C3" s="47"/>
      <c r="D3" s="47"/>
      <c r="E3" s="47"/>
      <c r="F3" s="47"/>
      <c r="G3" s="47"/>
      <c r="H3" s="47"/>
      <c r="I3" s="47"/>
      <c r="J3" s="47"/>
      <c r="K3" s="161"/>
      <c r="L3" s="48"/>
    </row>
    <row r="4" spans="1:12">
      <c r="A4" s="385" t="s">
        <v>15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7"/>
    </row>
    <row r="5" spans="1:12" ht="52.5" customHeight="1">
      <c r="A5" s="172" t="s">
        <v>16</v>
      </c>
      <c r="B5" s="173" t="s">
        <v>17</v>
      </c>
      <c r="C5" s="174" t="s">
        <v>18</v>
      </c>
      <c r="D5" s="174" t="s">
        <v>19</v>
      </c>
      <c r="E5" s="174" t="s">
        <v>20</v>
      </c>
      <c r="F5" s="174" t="s">
        <v>21</v>
      </c>
      <c r="G5" s="174" t="s">
        <v>22</v>
      </c>
      <c r="H5" s="174" t="s">
        <v>23</v>
      </c>
      <c r="I5" s="174" t="s">
        <v>24</v>
      </c>
      <c r="J5" s="174" t="s">
        <v>92</v>
      </c>
      <c r="K5" s="388"/>
      <c r="L5" s="389"/>
    </row>
    <row r="6" spans="1:12">
      <c r="A6" s="166" t="s">
        <v>94</v>
      </c>
      <c r="B6" s="114">
        <v>1</v>
      </c>
      <c r="C6" s="115">
        <f>1-0.0032</f>
        <v>0.99680000000000002</v>
      </c>
      <c r="D6" s="115">
        <f>1-0.0252</f>
        <v>0.9748</v>
      </c>
      <c r="E6" s="115">
        <f>1-0.0809</f>
        <v>0.91910000000000003</v>
      </c>
      <c r="F6" s="115">
        <f>1-0.1801</f>
        <v>0.81989999999999996</v>
      </c>
      <c r="G6" s="115">
        <f>1-0.332</f>
        <v>0.66799999999999993</v>
      </c>
      <c r="H6" s="115">
        <f>1-0.526</f>
        <v>0.47399999999999998</v>
      </c>
      <c r="I6" s="115">
        <f>1-0.752</f>
        <v>0.248</v>
      </c>
      <c r="J6" s="116">
        <v>0.1</v>
      </c>
      <c r="K6" s="162" t="s">
        <v>94</v>
      </c>
      <c r="L6" s="162" t="s">
        <v>94</v>
      </c>
    </row>
    <row r="7" spans="1:12">
      <c r="A7" s="166">
        <v>0</v>
      </c>
      <c r="B7" s="114">
        <v>1</v>
      </c>
      <c r="C7" s="115">
        <v>0.99</v>
      </c>
      <c r="D7" s="115">
        <v>0.97499999999999998</v>
      </c>
      <c r="E7" s="115">
        <v>0.92</v>
      </c>
      <c r="F7" s="115">
        <v>0.82</v>
      </c>
      <c r="G7" s="115">
        <v>0.66</v>
      </c>
      <c r="H7" s="115">
        <v>0.47</v>
      </c>
      <c r="I7" s="115">
        <v>0.25</v>
      </c>
      <c r="J7" s="116">
        <v>0.13500000000000001</v>
      </c>
      <c r="K7" s="163" t="s">
        <v>94</v>
      </c>
      <c r="L7" s="163" t="s">
        <v>94</v>
      </c>
    </row>
    <row r="8" spans="1:12">
      <c r="A8" s="167">
        <v>1</v>
      </c>
      <c r="B8" s="117">
        <f>(1-(A8/L8)^1.4)*1</f>
        <v>0.99710318139767862</v>
      </c>
      <c r="C8" s="118">
        <f>(1-(A8/L8)^1.4)*0.99</f>
        <v>0.98713214958370177</v>
      </c>
      <c r="D8" s="118">
        <f>(1-(K8/L8)^1.4)*0.975</f>
        <v>0.97217560186273666</v>
      </c>
      <c r="E8" s="118">
        <f>(1-((K8/L8)^1.4))*0.92</f>
        <v>0.91733492688586438</v>
      </c>
      <c r="F8" s="118">
        <f>(1-((K8/L8)^1.4))*0.82</f>
        <v>0.81762460874609644</v>
      </c>
      <c r="G8" s="118">
        <f t="shared" ref="G8:G57" si="0">(1-((K8/L8)^1.4))*0.66</f>
        <v>0.65808809972246796</v>
      </c>
      <c r="H8" s="118">
        <f>(1-((K8/L8)^1.4))*0.47</f>
        <v>0.46863849525690893</v>
      </c>
      <c r="I8" s="118">
        <f>(1-(K8/L8)^1.4)*0.25</f>
        <v>0.24927579534941965</v>
      </c>
      <c r="J8" s="119">
        <f>(1-((A8/L8)^1.4))*0.135</f>
        <v>0.13460892948868663</v>
      </c>
      <c r="K8" s="164">
        <v>1</v>
      </c>
      <c r="L8" s="120">
        <v>65</v>
      </c>
    </row>
    <row r="9" spans="1:12">
      <c r="A9" s="167">
        <v>2</v>
      </c>
      <c r="B9" s="121">
        <f>(1-(A9/L9)^1.4)*1</f>
        <v>0.99235524987632573</v>
      </c>
      <c r="C9" s="122">
        <f>(1-(A9/L9)^1.4)*0.99</f>
        <v>0.98243169737756242</v>
      </c>
      <c r="D9" s="122">
        <f>(1-(K9/L9)^1.4)*0.975</f>
        <v>0.96754636862941756</v>
      </c>
      <c r="E9" s="122">
        <f t="shared" ref="E9:E56" si="1">(1-((K9/L9)^1.4))*0.92</f>
        <v>0.91296682988621969</v>
      </c>
      <c r="F9" s="122">
        <f t="shared" ref="F9:F57" si="2">(1-((K9/L9)^1.4))*0.82</f>
        <v>0.81373130489858703</v>
      </c>
      <c r="G9" s="122">
        <f t="shared" si="0"/>
        <v>0.65495446491837506</v>
      </c>
      <c r="H9" s="122">
        <f t="shared" ref="H9:H57" si="3">(1-((K9/L9)^1.4))*0.47</f>
        <v>0.46640696744187304</v>
      </c>
      <c r="I9" s="122">
        <f>(1-(K9/L9)^1.4)*0.25</f>
        <v>0.24808881246908143</v>
      </c>
      <c r="J9" s="119">
        <f>(1-((A9/L9)^1.4))*0.135</f>
        <v>0.13396795873330397</v>
      </c>
      <c r="K9" s="165">
        <v>2</v>
      </c>
      <c r="L9" s="123">
        <v>65</v>
      </c>
    </row>
    <row r="10" spans="1:12">
      <c r="A10" s="167">
        <v>3</v>
      </c>
      <c r="B10" s="121">
        <f>(1-(A10/L10)^1.4)*1</f>
        <v>0.98651375462065571</v>
      </c>
      <c r="C10" s="122">
        <f>(1-(A10/L10)^1.4)*0.99</f>
        <v>0.97664861707444917</v>
      </c>
      <c r="D10" s="122">
        <f t="shared" ref="D10:D57" si="4">(1-(K10/L10)^1.4)*0.975</f>
        <v>0.96185091075513929</v>
      </c>
      <c r="E10" s="122">
        <f t="shared" si="1"/>
        <v>0.90759265425100333</v>
      </c>
      <c r="F10" s="122">
        <f t="shared" si="2"/>
        <v>0.80894127878893762</v>
      </c>
      <c r="G10" s="122">
        <f t="shared" si="0"/>
        <v>0.65109907804963285</v>
      </c>
      <c r="H10" s="122">
        <f t="shared" si="3"/>
        <v>0.46366146467170816</v>
      </c>
      <c r="I10" s="122">
        <f>(1-(K10/L10)^1.4)*0.25</f>
        <v>0.24662843865516393</v>
      </c>
      <c r="J10" s="119">
        <f t="shared" ref="J10:J57" si="5">(1-((A10/L10)^1.4))*0.135</f>
        <v>0.13317935687378854</v>
      </c>
      <c r="K10" s="165">
        <v>3</v>
      </c>
      <c r="L10" s="123">
        <v>65</v>
      </c>
    </row>
    <row r="11" spans="1:12">
      <c r="A11" s="167">
        <v>4</v>
      </c>
      <c r="B11" s="121">
        <f>(1-(A11/L11)^1.4)*1</f>
        <v>0.97982538347185943</v>
      </c>
      <c r="C11" s="122">
        <f t="shared" ref="C11:C48" si="6">(1-(A11/L11)^1.4)*0.99</f>
        <v>0.97002712963714088</v>
      </c>
      <c r="D11" s="122">
        <f t="shared" si="4"/>
        <v>0.95532974888506295</v>
      </c>
      <c r="E11" s="122">
        <f t="shared" si="1"/>
        <v>0.90143935279411069</v>
      </c>
      <c r="F11" s="122">
        <f t="shared" si="2"/>
        <v>0.80345681444692474</v>
      </c>
      <c r="G11" s="122">
        <f t="shared" si="0"/>
        <v>0.64668475309142726</v>
      </c>
      <c r="H11" s="122">
        <f t="shared" si="3"/>
        <v>0.4605179302317739</v>
      </c>
      <c r="I11" s="122">
        <f t="shared" ref="I11:I33" si="7">(1-(K11/L11)^1.4)*0.25</f>
        <v>0.24495634586796486</v>
      </c>
      <c r="J11" s="119">
        <f t="shared" si="5"/>
        <v>0.13227642676870102</v>
      </c>
      <c r="K11" s="165">
        <v>4</v>
      </c>
      <c r="L11" s="123">
        <v>65</v>
      </c>
    </row>
    <row r="12" spans="1:12">
      <c r="A12" s="167">
        <v>5</v>
      </c>
      <c r="B12" s="121">
        <f>(1-(A12/L12)^1.4)*1</f>
        <v>0.97242729928972738</v>
      </c>
      <c r="C12" s="122">
        <f t="shared" si="6"/>
        <v>0.96270302629683013</v>
      </c>
      <c r="D12" s="122">
        <f t="shared" si="4"/>
        <v>0.94811661680748416</v>
      </c>
      <c r="E12" s="122">
        <f t="shared" si="1"/>
        <v>0.89463311534654921</v>
      </c>
      <c r="F12" s="122">
        <f t="shared" si="2"/>
        <v>0.79739038541757645</v>
      </c>
      <c r="G12" s="122">
        <f t="shared" si="0"/>
        <v>0.64180201753122013</v>
      </c>
      <c r="H12" s="122">
        <f t="shared" si="3"/>
        <v>0.45704083066617185</v>
      </c>
      <c r="I12" s="122">
        <f t="shared" si="7"/>
        <v>0.24310682482243184</v>
      </c>
      <c r="J12" s="119">
        <f t="shared" si="5"/>
        <v>0.13127768540411319</v>
      </c>
      <c r="K12" s="165">
        <v>5</v>
      </c>
      <c r="L12" s="123">
        <v>65</v>
      </c>
    </row>
    <row r="13" spans="1:12">
      <c r="A13" s="167">
        <v>6</v>
      </c>
      <c r="B13" s="121">
        <f t="shared" ref="B13:B20" si="8">(1-(A13/L13)^1.4)*1</f>
        <v>0.96440958507066155</v>
      </c>
      <c r="C13" s="122">
        <f t="shared" si="6"/>
        <v>0.95476548921995497</v>
      </c>
      <c r="D13" s="122">
        <f t="shared" si="4"/>
        <v>0.94029934544389504</v>
      </c>
      <c r="E13" s="122">
        <f t="shared" si="1"/>
        <v>0.88725681826500868</v>
      </c>
      <c r="F13" s="122">
        <f t="shared" si="2"/>
        <v>0.79081585975794244</v>
      </c>
      <c r="G13" s="122">
        <f t="shared" si="0"/>
        <v>0.63651032614663661</v>
      </c>
      <c r="H13" s="122">
        <f t="shared" si="3"/>
        <v>0.45327250498321092</v>
      </c>
      <c r="I13" s="122">
        <f t="shared" si="7"/>
        <v>0.24110239626766539</v>
      </c>
      <c r="J13" s="119">
        <f t="shared" si="5"/>
        <v>0.13019529398453933</v>
      </c>
      <c r="K13" s="165">
        <v>6</v>
      </c>
      <c r="L13" s="123">
        <v>65</v>
      </c>
    </row>
    <row r="14" spans="1:12">
      <c r="A14" s="167">
        <v>7</v>
      </c>
      <c r="B14" s="121">
        <f t="shared" si="8"/>
        <v>0.95583700108810132</v>
      </c>
      <c r="C14" s="122">
        <f t="shared" si="6"/>
        <v>0.94627863107722032</v>
      </c>
      <c r="D14" s="122">
        <f t="shared" si="4"/>
        <v>0.93194107606089882</v>
      </c>
      <c r="E14" s="122">
        <f t="shared" si="1"/>
        <v>0.8793700410010532</v>
      </c>
      <c r="F14" s="122">
        <f t="shared" si="2"/>
        <v>0.78378634089224308</v>
      </c>
      <c r="G14" s="122">
        <f t="shared" si="0"/>
        <v>0.63085242071814696</v>
      </c>
      <c r="H14" s="122">
        <f t="shared" si="3"/>
        <v>0.4492433905114076</v>
      </c>
      <c r="I14" s="122">
        <f t="shared" si="7"/>
        <v>0.23895925027202533</v>
      </c>
      <c r="J14" s="119">
        <f t="shared" si="5"/>
        <v>0.12903799514689368</v>
      </c>
      <c r="K14" s="165">
        <v>7</v>
      </c>
      <c r="L14" s="123">
        <v>65</v>
      </c>
    </row>
    <row r="15" spans="1:12">
      <c r="A15" s="167">
        <v>8</v>
      </c>
      <c r="B15" s="121">
        <f t="shared" si="8"/>
        <v>0.94675886778861795</v>
      </c>
      <c r="C15" s="122">
        <f t="shared" si="6"/>
        <v>0.93729127911073173</v>
      </c>
      <c r="D15" s="122">
        <f t="shared" si="4"/>
        <v>0.92308989609390246</v>
      </c>
      <c r="E15" s="122">
        <f t="shared" si="1"/>
        <v>0.87101815836552854</v>
      </c>
      <c r="F15" s="122">
        <f t="shared" si="2"/>
        <v>0.77634227158666669</v>
      </c>
      <c r="G15" s="122">
        <f t="shared" si="0"/>
        <v>0.62486085274048786</v>
      </c>
      <c r="H15" s="122">
        <f t="shared" si="3"/>
        <v>0.44497666786065043</v>
      </c>
      <c r="I15" s="122">
        <f t="shared" si="7"/>
        <v>0.23668971694715449</v>
      </c>
      <c r="J15" s="119">
        <f t="shared" si="5"/>
        <v>0.12781244715146342</v>
      </c>
      <c r="K15" s="165">
        <v>8</v>
      </c>
      <c r="L15" s="123">
        <v>65</v>
      </c>
    </row>
    <row r="16" spans="1:12">
      <c r="A16" s="167">
        <v>9</v>
      </c>
      <c r="B16" s="121">
        <f t="shared" si="8"/>
        <v>0.93721428939798412</v>
      </c>
      <c r="C16" s="122">
        <f t="shared" si="6"/>
        <v>0.92784214650400432</v>
      </c>
      <c r="D16" s="122">
        <f t="shared" si="4"/>
        <v>0.91378393216303455</v>
      </c>
      <c r="E16" s="122">
        <f t="shared" si="1"/>
        <v>0.86223714624614545</v>
      </c>
      <c r="F16" s="122">
        <f t="shared" si="2"/>
        <v>0.76851571730634693</v>
      </c>
      <c r="G16" s="122">
        <f t="shared" si="0"/>
        <v>0.61856143100266958</v>
      </c>
      <c r="H16" s="122">
        <f t="shared" si="3"/>
        <v>0.44049071601705253</v>
      </c>
      <c r="I16" s="122">
        <f t="shared" si="7"/>
        <v>0.23430357234949603</v>
      </c>
      <c r="J16" s="119">
        <f>(1-((A16/L16)^1.4))*0.135</f>
        <v>0.12652392906872786</v>
      </c>
      <c r="K16" s="165">
        <v>9</v>
      </c>
      <c r="L16" s="123">
        <v>65</v>
      </c>
    </row>
    <row r="17" spans="1:12">
      <c r="A17" s="167">
        <v>10</v>
      </c>
      <c r="B17" s="121">
        <f t="shared" si="8"/>
        <v>0.92723520658284386</v>
      </c>
      <c r="C17" s="122">
        <f t="shared" si="6"/>
        <v>0.91796285451701543</v>
      </c>
      <c r="D17" s="122">
        <f t="shared" si="4"/>
        <v>0.90405432641827277</v>
      </c>
      <c r="E17" s="122">
        <f t="shared" si="1"/>
        <v>0.85305639005621636</v>
      </c>
      <c r="F17" s="122">
        <f t="shared" si="2"/>
        <v>0.76033286939793188</v>
      </c>
      <c r="G17" s="122">
        <f t="shared" si="0"/>
        <v>0.61197523634467699</v>
      </c>
      <c r="H17" s="122">
        <f t="shared" si="3"/>
        <v>0.43580054709393656</v>
      </c>
      <c r="I17" s="122">
        <f t="shared" si="7"/>
        <v>0.23180880164571097</v>
      </c>
      <c r="J17" s="119">
        <f t="shared" si="5"/>
        <v>0.12517675288868393</v>
      </c>
      <c r="K17" s="165">
        <v>10</v>
      </c>
      <c r="L17" s="123">
        <v>65</v>
      </c>
    </row>
    <row r="18" spans="1:12">
      <c r="A18" s="167">
        <v>11</v>
      </c>
      <c r="B18" s="121">
        <f t="shared" si="8"/>
        <v>0.916848313916511</v>
      </c>
      <c r="C18" s="122">
        <f>(1-(A18/L18)^1.4)*0.99</f>
        <v>0.90767983077734593</v>
      </c>
      <c r="D18" s="122">
        <f t="shared" si="4"/>
        <v>0.89392710606859815</v>
      </c>
      <c r="E18" s="122">
        <f t="shared" si="1"/>
        <v>0.84350044880319019</v>
      </c>
      <c r="F18" s="122">
        <f t="shared" si="2"/>
        <v>0.75181561741153902</v>
      </c>
      <c r="G18" s="122">
        <f t="shared" si="0"/>
        <v>0.60511988718489729</v>
      </c>
      <c r="H18" s="122">
        <f t="shared" si="3"/>
        <v>0.43091870754076017</v>
      </c>
      <c r="I18" s="122">
        <f t="shared" si="7"/>
        <v>0.22921207847912775</v>
      </c>
      <c r="J18" s="119">
        <f t="shared" si="5"/>
        <v>0.12377452237872899</v>
      </c>
      <c r="K18" s="165">
        <v>11</v>
      </c>
      <c r="L18" s="123">
        <v>65</v>
      </c>
    </row>
    <row r="19" spans="1:12">
      <c r="A19" s="167">
        <v>12</v>
      </c>
      <c r="B19" s="121">
        <f t="shared" si="8"/>
        <v>0.90607633190609638</v>
      </c>
      <c r="C19" s="122">
        <f t="shared" si="6"/>
        <v>0.89701556858703535</v>
      </c>
      <c r="D19" s="122">
        <f t="shared" si="4"/>
        <v>0.88342442360844398</v>
      </c>
      <c r="E19" s="122">
        <f t="shared" si="1"/>
        <v>0.83359022535360872</v>
      </c>
      <c r="F19" s="122">
        <f t="shared" si="2"/>
        <v>0.742982592162999</v>
      </c>
      <c r="G19" s="122">
        <f t="shared" si="0"/>
        <v>0.59801037905802368</v>
      </c>
      <c r="H19" s="122">
        <f t="shared" si="3"/>
        <v>0.42585587599586527</v>
      </c>
      <c r="I19" s="122">
        <f t="shared" si="7"/>
        <v>0.22651908297652409</v>
      </c>
      <c r="J19" s="119">
        <f t="shared" si="5"/>
        <v>0.12232030480732302</v>
      </c>
      <c r="K19" s="165">
        <v>12</v>
      </c>
      <c r="L19" s="123">
        <v>65</v>
      </c>
    </row>
    <row r="20" spans="1:12">
      <c r="A20" s="167">
        <v>13</v>
      </c>
      <c r="B20" s="121">
        <f t="shared" si="8"/>
        <v>0.89493888782384934</v>
      </c>
      <c r="C20" s="122">
        <f t="shared" si="6"/>
        <v>0.88598949894561085</v>
      </c>
      <c r="D20" s="122">
        <f t="shared" si="4"/>
        <v>0.87256541562825307</v>
      </c>
      <c r="E20" s="122">
        <f t="shared" si="1"/>
        <v>0.82334377679794146</v>
      </c>
      <c r="F20" s="122">
        <f t="shared" si="2"/>
        <v>0.7338498880155564</v>
      </c>
      <c r="G20" s="122">
        <f t="shared" si="0"/>
        <v>0.59065966596374064</v>
      </c>
      <c r="H20" s="122">
        <f t="shared" si="3"/>
        <v>0.42062127727720916</v>
      </c>
      <c r="I20" s="122">
        <f t="shared" si="7"/>
        <v>0.22373472195596233</v>
      </c>
      <c r="J20" s="119">
        <f t="shared" si="5"/>
        <v>0.12081674985621967</v>
      </c>
      <c r="K20" s="165">
        <v>13</v>
      </c>
      <c r="L20" s="123">
        <v>65</v>
      </c>
    </row>
    <row r="21" spans="1:12">
      <c r="A21" s="167">
        <v>14</v>
      </c>
      <c r="B21" s="121">
        <f>(1-(A21/L21)^1.4)*1</f>
        <v>0.88345314714458989</v>
      </c>
      <c r="C21" s="122">
        <f t="shared" si="6"/>
        <v>0.87461861567314403</v>
      </c>
      <c r="D21" s="122">
        <f t="shared" si="4"/>
        <v>0.86136681846597507</v>
      </c>
      <c r="E21" s="122">
        <f t="shared" si="1"/>
        <v>0.81277689537302278</v>
      </c>
      <c r="F21" s="122">
        <f t="shared" si="2"/>
        <v>0.72443158065856361</v>
      </c>
      <c r="G21" s="122">
        <f t="shared" si="0"/>
        <v>0.58307907711542939</v>
      </c>
      <c r="H21" s="122">
        <f t="shared" si="3"/>
        <v>0.41522297915795725</v>
      </c>
      <c r="I21" s="122">
        <f t="shared" si="7"/>
        <v>0.22086328678614747</v>
      </c>
      <c r="J21" s="119">
        <f t="shared" si="5"/>
        <v>0.11926617486451964</v>
      </c>
      <c r="K21" s="165">
        <v>14</v>
      </c>
      <c r="L21" s="123">
        <v>65</v>
      </c>
    </row>
    <row r="22" spans="1:12">
      <c r="A22" s="167">
        <v>15</v>
      </c>
      <c r="B22" s="121">
        <f>(1-(A22/L22)^1.4)*1</f>
        <v>0.87163427932561177</v>
      </c>
      <c r="C22" s="122">
        <f t="shared" si="6"/>
        <v>0.8629179365323556</v>
      </c>
      <c r="D22" s="122">
        <f t="shared" si="4"/>
        <v>0.84984342234247146</v>
      </c>
      <c r="E22" s="122">
        <f t="shared" si="1"/>
        <v>0.80190353697956285</v>
      </c>
      <c r="F22" s="122">
        <f t="shared" si="2"/>
        <v>0.71474010904700158</v>
      </c>
      <c r="G22" s="122">
        <f t="shared" si="0"/>
        <v>0.57527862435490384</v>
      </c>
      <c r="H22" s="122">
        <f t="shared" si="3"/>
        <v>0.40966811128303748</v>
      </c>
      <c r="I22" s="122">
        <f t="shared" si="7"/>
        <v>0.21790856983140294</v>
      </c>
      <c r="J22" s="119">
        <f>(1-((A22/L22)^1.4))*0.135</f>
        <v>0.1176706277089576</v>
      </c>
      <c r="K22" s="165">
        <v>15</v>
      </c>
      <c r="L22" s="123">
        <v>65</v>
      </c>
    </row>
    <row r="23" spans="1:12">
      <c r="A23" s="167">
        <v>16</v>
      </c>
      <c r="B23" s="121">
        <f t="shared" ref="B23:B28" si="9">(1-(A23/L23)^1.4)*1</f>
        <v>0.85949580973715167</v>
      </c>
      <c r="C23" s="122">
        <f t="shared" si="6"/>
        <v>0.85090085163978013</v>
      </c>
      <c r="D23" s="122">
        <f t="shared" si="4"/>
        <v>0.83800841449372288</v>
      </c>
      <c r="E23" s="122">
        <f t="shared" si="1"/>
        <v>0.79073614495817957</v>
      </c>
      <c r="F23" s="122">
        <f t="shared" si="2"/>
        <v>0.70478656398446438</v>
      </c>
      <c r="G23" s="122">
        <f t="shared" si="0"/>
        <v>0.56726723442652016</v>
      </c>
      <c r="H23" s="122">
        <f t="shared" si="3"/>
        <v>0.40396303057646127</v>
      </c>
      <c r="I23" s="122">
        <f t="shared" si="7"/>
        <v>0.21487395243428792</v>
      </c>
      <c r="J23" s="119">
        <f t="shared" si="5"/>
        <v>0.11603193431451549</v>
      </c>
      <c r="K23" s="165">
        <v>16</v>
      </c>
      <c r="L23" s="123">
        <v>65</v>
      </c>
    </row>
    <row r="24" spans="1:12">
      <c r="A24" s="167">
        <v>17</v>
      </c>
      <c r="B24" s="121">
        <f t="shared" si="9"/>
        <v>0.84704989106743633</v>
      </c>
      <c r="C24" s="122">
        <f t="shared" si="6"/>
        <v>0.83857939215676192</v>
      </c>
      <c r="D24" s="122">
        <f t="shared" si="4"/>
        <v>0.82587364379075046</v>
      </c>
      <c r="E24" s="122">
        <f t="shared" si="1"/>
        <v>0.77928589978204144</v>
      </c>
      <c r="F24" s="122">
        <f t="shared" si="2"/>
        <v>0.6945809106752977</v>
      </c>
      <c r="G24" s="122">
        <f t="shared" si="0"/>
        <v>0.55905292810450802</v>
      </c>
      <c r="H24" s="122">
        <f t="shared" si="3"/>
        <v>0.39811344880169508</v>
      </c>
      <c r="I24" s="122">
        <f t="shared" si="7"/>
        <v>0.21176247276685908</v>
      </c>
      <c r="J24" s="119">
        <f t="shared" si="5"/>
        <v>0.11435173529410392</v>
      </c>
      <c r="K24" s="165">
        <v>17</v>
      </c>
      <c r="L24" s="123">
        <v>65</v>
      </c>
    </row>
    <row r="25" spans="1:12">
      <c r="A25" s="167">
        <v>18</v>
      </c>
      <c r="B25" s="121">
        <f t="shared" si="9"/>
        <v>0.83430751635428491</v>
      </c>
      <c r="C25" s="122">
        <f t="shared" si="6"/>
        <v>0.82596444119074208</v>
      </c>
      <c r="D25" s="122">
        <f t="shared" si="4"/>
        <v>0.81344982844542779</v>
      </c>
      <c r="E25" s="122">
        <f t="shared" si="1"/>
        <v>0.7675629150459421</v>
      </c>
      <c r="F25" s="122">
        <f t="shared" si="2"/>
        <v>0.68413216341051353</v>
      </c>
      <c r="G25" s="122">
        <f t="shared" si="0"/>
        <v>0.55064296079382802</v>
      </c>
      <c r="H25" s="122">
        <f t="shared" si="3"/>
        <v>0.39212453268651387</v>
      </c>
      <c r="I25" s="122">
        <f t="shared" si="7"/>
        <v>0.20857687908857123</v>
      </c>
      <c r="J25" s="119">
        <f t="shared" si="5"/>
        <v>0.11263151470782846</v>
      </c>
      <c r="K25" s="165">
        <v>18</v>
      </c>
      <c r="L25" s="123">
        <v>65</v>
      </c>
    </row>
    <row r="26" spans="1:12">
      <c r="A26" s="167">
        <v>19</v>
      </c>
      <c r="B26" s="121">
        <f t="shared" si="9"/>
        <v>0.82127868879082289</v>
      </c>
      <c r="C26" s="122">
        <f>(1-(A26/L26)^1.4)*0.99</f>
        <v>0.81306590190291461</v>
      </c>
      <c r="D26" s="122">
        <f t="shared" si="4"/>
        <v>0.80074672157105231</v>
      </c>
      <c r="E26" s="122">
        <f t="shared" si="1"/>
        <v>0.75557639368755714</v>
      </c>
      <c r="F26" s="122">
        <f t="shared" si="2"/>
        <v>0.67344852480847472</v>
      </c>
      <c r="G26" s="122">
        <f t="shared" si="0"/>
        <v>0.54204393460194311</v>
      </c>
      <c r="H26" s="122">
        <f t="shared" si="3"/>
        <v>0.38600098373168673</v>
      </c>
      <c r="I26" s="122">
        <f t="shared" si="7"/>
        <v>0.20531967219770572</v>
      </c>
      <c r="J26" s="119">
        <f t="shared" si="5"/>
        <v>0.11087262298676109</v>
      </c>
      <c r="K26" s="165">
        <v>19</v>
      </c>
      <c r="L26" s="123">
        <v>65</v>
      </c>
    </row>
    <row r="27" spans="1:12">
      <c r="A27" s="167">
        <v>20</v>
      </c>
      <c r="B27" s="121">
        <f t="shared" si="9"/>
        <v>0.80797255892061415</v>
      </c>
      <c r="C27" s="122">
        <f t="shared" si="6"/>
        <v>0.79989283333140804</v>
      </c>
      <c r="D27" s="122">
        <f t="shared" si="4"/>
        <v>0.78777324494759882</v>
      </c>
      <c r="E27" s="122">
        <f>(1-((K27/L27)^1.4))*0.92</f>
        <v>0.74333475420696504</v>
      </c>
      <c r="F27" s="122">
        <f t="shared" si="2"/>
        <v>0.66253749831490361</v>
      </c>
      <c r="G27" s="122">
        <f t="shared" si="0"/>
        <v>0.5332618888876054</v>
      </c>
      <c r="H27" s="122">
        <f>(1-((K27/L27)^1.4))*0.47</f>
        <v>0.37974710269268863</v>
      </c>
      <c r="I27" s="122">
        <f t="shared" si="7"/>
        <v>0.20199313973015354</v>
      </c>
      <c r="J27" s="119">
        <f t="shared" si="5"/>
        <v>0.10907629545428292</v>
      </c>
      <c r="K27" s="165">
        <v>20</v>
      </c>
      <c r="L27" s="123">
        <v>65</v>
      </c>
    </row>
    <row r="28" spans="1:12">
      <c r="A28" s="167">
        <v>21</v>
      </c>
      <c r="B28" s="121">
        <f t="shared" si="9"/>
        <v>0.79439753682322345</v>
      </c>
      <c r="C28" s="122">
        <f t="shared" si="6"/>
        <v>0.78645356145499123</v>
      </c>
      <c r="D28" s="122">
        <f t="shared" si="4"/>
        <v>0.7745375984026428</v>
      </c>
      <c r="E28" s="122">
        <f t="shared" si="1"/>
        <v>0.73084573387736562</v>
      </c>
      <c r="F28" s="122">
        <f t="shared" si="2"/>
        <v>0.65140598019504314</v>
      </c>
      <c r="G28" s="122">
        <f t="shared" si="0"/>
        <v>0.52430237430332749</v>
      </c>
      <c r="H28" s="122">
        <f t="shared" si="3"/>
        <v>0.37336684230691503</v>
      </c>
      <c r="I28" s="122">
        <f t="shared" si="7"/>
        <v>0.19859938420580586</v>
      </c>
      <c r="J28" s="119">
        <f t="shared" si="5"/>
        <v>0.10724366747113517</v>
      </c>
      <c r="K28" s="165">
        <v>21</v>
      </c>
      <c r="L28" s="123">
        <v>65</v>
      </c>
    </row>
    <row r="29" spans="1:12">
      <c r="A29" s="167">
        <v>22</v>
      </c>
      <c r="B29" s="168">
        <f>(1-(A29/L29)^1.4)*1</f>
        <v>0.78056138483746385</v>
      </c>
      <c r="C29" s="169">
        <f t="shared" si="6"/>
        <v>0.77275577098908921</v>
      </c>
      <c r="D29" s="169">
        <f t="shared" si="4"/>
        <v>0.76104735021652725</v>
      </c>
      <c r="E29" s="169">
        <f t="shared" si="1"/>
        <v>0.71811647405046675</v>
      </c>
      <c r="F29" s="169">
        <f t="shared" si="2"/>
        <v>0.64006033556672026</v>
      </c>
      <c r="G29" s="169">
        <f t="shared" si="0"/>
        <v>0.51517051399272618</v>
      </c>
      <c r="H29" s="169">
        <f t="shared" si="3"/>
        <v>0.36686385087360801</v>
      </c>
      <c r="I29" s="169">
        <f t="shared" si="7"/>
        <v>0.19514034620936596</v>
      </c>
      <c r="J29" s="170">
        <f>(1-((A29/L29)^1.4))*0.135</f>
        <v>0.10537578695305763</v>
      </c>
      <c r="K29" s="165">
        <v>22</v>
      </c>
      <c r="L29" s="123">
        <v>65</v>
      </c>
    </row>
    <row r="30" spans="1:12">
      <c r="A30" s="167">
        <v>23</v>
      </c>
      <c r="B30" s="175">
        <f>(1-(A30/L30)^1.4)*1</f>
        <v>0.76647129493998845</v>
      </c>
      <c r="C30" s="176">
        <f t="shared" si="6"/>
        <v>0.75880658199058859</v>
      </c>
      <c r="D30" s="176">
        <f t="shared" si="4"/>
        <v>0.7473095125664887</v>
      </c>
      <c r="E30" s="176">
        <f t="shared" si="1"/>
        <v>0.70515359134478939</v>
      </c>
      <c r="F30" s="176">
        <f t="shared" si="2"/>
        <v>0.62850646185079051</v>
      </c>
      <c r="G30" s="176">
        <f t="shared" si="0"/>
        <v>0.50587105466039239</v>
      </c>
      <c r="H30" s="176">
        <f t="shared" si="3"/>
        <v>0.36024150862179455</v>
      </c>
      <c r="I30" s="176">
        <f t="shared" si="7"/>
        <v>0.19161782373499711</v>
      </c>
      <c r="J30" s="176">
        <f t="shared" si="5"/>
        <v>0.10347362481689845</v>
      </c>
      <c r="K30" s="165">
        <v>23</v>
      </c>
      <c r="L30" s="123">
        <v>65</v>
      </c>
    </row>
    <row r="31" spans="1:12">
      <c r="A31" s="167">
        <v>24</v>
      </c>
      <c r="B31" s="121">
        <f t="shared" ref="B31:B38" si="10">(1-(A31/L31)^1.4)*1</f>
        <v>0.75213395388257298</v>
      </c>
      <c r="C31" s="122">
        <f t="shared" si="6"/>
        <v>0.74461261434374726</v>
      </c>
      <c r="D31" s="122">
        <f t="shared" si="4"/>
        <v>0.73333060503550862</v>
      </c>
      <c r="E31" s="122">
        <f t="shared" si="1"/>
        <v>0.6919632375719672</v>
      </c>
      <c r="F31" s="122">
        <f t="shared" si="2"/>
        <v>0.61674984218370976</v>
      </c>
      <c r="G31" s="122">
        <f t="shared" si="0"/>
        <v>0.49640840956249821</v>
      </c>
      <c r="H31" s="122">
        <f t="shared" si="3"/>
        <v>0.35350295832480927</v>
      </c>
      <c r="I31" s="122">
        <f t="shared" si="7"/>
        <v>0.18803348847064325</v>
      </c>
      <c r="J31" s="122">
        <f t="shared" si="5"/>
        <v>0.10153808377414736</v>
      </c>
      <c r="K31" s="165">
        <v>24</v>
      </c>
      <c r="L31" s="123">
        <v>65</v>
      </c>
    </row>
    <row r="32" spans="1:12">
      <c r="A32" s="167">
        <v>25</v>
      </c>
      <c r="B32" s="121">
        <f t="shared" si="10"/>
        <v>0.73755559845927743</v>
      </c>
      <c r="C32" s="122">
        <f t="shared" si="6"/>
        <v>0.7301800424746846</v>
      </c>
      <c r="D32" s="122">
        <f t="shared" si="4"/>
        <v>0.71911670849779552</v>
      </c>
      <c r="E32" s="122">
        <f t="shared" si="1"/>
        <v>0.67855115058253523</v>
      </c>
      <c r="F32" s="122">
        <f t="shared" si="2"/>
        <v>0.60479559073660749</v>
      </c>
      <c r="G32" s="122">
        <f t="shared" si="0"/>
        <v>0.4867866949831231</v>
      </c>
      <c r="H32" s="122">
        <f t="shared" si="3"/>
        <v>0.34665113127586039</v>
      </c>
      <c r="I32" s="122">
        <f t="shared" si="7"/>
        <v>0.18438889961481936</v>
      </c>
      <c r="J32" s="119">
        <f>(1-((A32/L32)^1.4))*0.135</f>
        <v>9.9570005792002453E-2</v>
      </c>
      <c r="K32" s="165">
        <v>25</v>
      </c>
      <c r="L32" s="123">
        <v>65</v>
      </c>
    </row>
    <row r="33" spans="1:12">
      <c r="A33" s="167">
        <v>26</v>
      </c>
      <c r="B33" s="121">
        <f t="shared" si="10"/>
        <v>0.7227420627379415</v>
      </c>
      <c r="C33" s="122">
        <f t="shared" si="6"/>
        <v>0.71551464211056204</v>
      </c>
      <c r="D33" s="122">
        <f t="shared" si="4"/>
        <v>0.70467351116949295</v>
      </c>
      <c r="E33" s="122">
        <f t="shared" si="1"/>
        <v>0.66492269771890622</v>
      </c>
      <c r="F33" s="122">
        <f t="shared" si="2"/>
        <v>0.592648491445112</v>
      </c>
      <c r="G33" s="122">
        <f t="shared" si="0"/>
        <v>0.47700976140704143</v>
      </c>
      <c r="H33" s="122">
        <f t="shared" si="3"/>
        <v>0.33968876948683246</v>
      </c>
      <c r="I33" s="122">
        <f t="shared" si="7"/>
        <v>0.18068551568448538</v>
      </c>
      <c r="J33" s="119">
        <f t="shared" si="5"/>
        <v>9.7570178469622112E-2</v>
      </c>
      <c r="K33" s="165">
        <v>26</v>
      </c>
      <c r="L33" s="123">
        <v>65</v>
      </c>
    </row>
    <row r="34" spans="1:12">
      <c r="A34" s="167">
        <v>27</v>
      </c>
      <c r="B34" s="121">
        <f t="shared" si="10"/>
        <v>0.70769881869139295</v>
      </c>
      <c r="C34" s="122">
        <f>(1-(A34/L34)^1.4)*0.99</f>
        <v>0.70062183050447902</v>
      </c>
      <c r="D34" s="122">
        <f t="shared" si="4"/>
        <v>0.69000634822410811</v>
      </c>
      <c r="E34" s="122">
        <f t="shared" si="1"/>
        <v>0.65108291319608158</v>
      </c>
      <c r="F34" s="122">
        <f t="shared" si="2"/>
        <v>0.58031303132694223</v>
      </c>
      <c r="G34" s="122">
        <f t="shared" si="0"/>
        <v>0.46708122033631938</v>
      </c>
      <c r="H34" s="122">
        <f t="shared" si="3"/>
        <v>0.33261844478495467</v>
      </c>
      <c r="I34" s="122">
        <f>(1-(K34/L34)^1.4)*0.25</f>
        <v>0.17692470467284824</v>
      </c>
      <c r="J34" s="119">
        <f t="shared" si="5"/>
        <v>9.5539340523338054E-2</v>
      </c>
      <c r="K34" s="165">
        <v>27</v>
      </c>
      <c r="L34" s="123">
        <v>65</v>
      </c>
    </row>
    <row r="35" spans="1:12">
      <c r="A35" s="167">
        <v>28</v>
      </c>
      <c r="B35" s="121">
        <f t="shared" si="10"/>
        <v>0.69243101136320384</v>
      </c>
      <c r="C35" s="122">
        <f t="shared" si="6"/>
        <v>0.6855067012495718</v>
      </c>
      <c r="D35" s="122">
        <f t="shared" si="4"/>
        <v>0.67512023607912375</v>
      </c>
      <c r="E35" s="122">
        <f t="shared" si="1"/>
        <v>0.63703653045414754</v>
      </c>
      <c r="F35" s="122">
        <f t="shared" si="2"/>
        <v>0.56779342931782717</v>
      </c>
      <c r="G35" s="122">
        <f t="shared" si="0"/>
        <v>0.45700446749971457</v>
      </c>
      <c r="H35" s="122">
        <f t="shared" si="3"/>
        <v>0.32544257534070581</v>
      </c>
      <c r="I35" s="122">
        <f>(1-(K35/L35)^1.4)*0.25</f>
        <v>0.17310775284080096</v>
      </c>
      <c r="J35" s="119">
        <f t="shared" si="5"/>
        <v>9.3478186534032531E-2</v>
      </c>
      <c r="K35" s="165">
        <v>28</v>
      </c>
      <c r="L35" s="123">
        <v>65</v>
      </c>
    </row>
    <row r="36" spans="1:12">
      <c r="A36" s="167">
        <v>29</v>
      </c>
      <c r="B36" s="121">
        <f t="shared" si="10"/>
        <v>0.67694348947378291</v>
      </c>
      <c r="C36" s="122">
        <f t="shared" si="6"/>
        <v>0.67017405457904511</v>
      </c>
      <c r="D36" s="122">
        <f t="shared" si="4"/>
        <v>0.66001990223693829</v>
      </c>
      <c r="E36" s="122">
        <f t="shared" si="1"/>
        <v>0.62278801031588027</v>
      </c>
      <c r="F36" s="122">
        <f t="shared" si="2"/>
        <v>0.55509366136850191</v>
      </c>
      <c r="G36" s="122">
        <f t="shared" si="0"/>
        <v>0.44678270305269674</v>
      </c>
      <c r="H36" s="122">
        <f t="shared" si="3"/>
        <v>0.31816344005267794</v>
      </c>
      <c r="I36" s="122">
        <f>(1-(K36/L36)^1.4)*0.25</f>
        <v>0.16923587236844573</v>
      </c>
      <c r="J36" s="119">
        <f t="shared" si="5"/>
        <v>9.1387371078960694E-2</v>
      </c>
      <c r="K36" s="165">
        <v>29</v>
      </c>
      <c r="L36" s="123">
        <v>65</v>
      </c>
    </row>
    <row r="37" spans="1:12">
      <c r="A37" s="167">
        <v>30</v>
      </c>
      <c r="B37" s="121">
        <f t="shared" si="10"/>
        <v>0.66124083219616225</v>
      </c>
      <c r="C37" s="122">
        <f t="shared" si="6"/>
        <v>0.65462842387420062</v>
      </c>
      <c r="D37" s="122">
        <f t="shared" si="4"/>
        <v>0.64470981139125816</v>
      </c>
      <c r="E37" s="122">
        <f t="shared" si="1"/>
        <v>0.60834156562046926</v>
      </c>
      <c r="F37" s="122">
        <f>(1-((K37/L37)^1.4))*0.82</f>
        <v>0.54221748240085299</v>
      </c>
      <c r="G37" s="122">
        <f t="shared" si="0"/>
        <v>0.43641894924946711</v>
      </c>
      <c r="H37" s="122">
        <f t="shared" si="3"/>
        <v>0.31078319113219627</v>
      </c>
      <c r="I37" s="122">
        <f t="shared" ref="I37:I57" si="11">(1-(K37/L37)^1.4)*0.25</f>
        <v>0.16531020804904056</v>
      </c>
      <c r="J37" s="119">
        <f t="shared" si="5"/>
        <v>8.9267512346481906E-2</v>
      </c>
      <c r="K37" s="165">
        <v>30</v>
      </c>
      <c r="L37" s="123">
        <v>65</v>
      </c>
    </row>
    <row r="38" spans="1:12">
      <c r="A38" s="167">
        <v>31</v>
      </c>
      <c r="B38" s="121">
        <f t="shared" si="10"/>
        <v>0.64532737269354434</v>
      </c>
      <c r="C38" s="122">
        <f t="shared" si="6"/>
        <v>0.63887409896660885</v>
      </c>
      <c r="D38" s="122">
        <f t="shared" si="4"/>
        <v>0.62919418837620567</v>
      </c>
      <c r="E38" s="122">
        <f t="shared" si="1"/>
        <v>0.59370118287806084</v>
      </c>
      <c r="F38" s="122">
        <f t="shared" si="2"/>
        <v>0.52916844560870635</v>
      </c>
      <c r="G38" s="122">
        <f t="shared" si="0"/>
        <v>0.42591606597773929</v>
      </c>
      <c r="H38" s="122">
        <f t="shared" si="3"/>
        <v>0.3033038651659658</v>
      </c>
      <c r="I38" s="122">
        <f t="shared" si="11"/>
        <v>0.16133184317338609</v>
      </c>
      <c r="J38" s="119">
        <f t="shared" si="5"/>
        <v>8.7119195313628495E-2</v>
      </c>
      <c r="K38" s="165">
        <v>31</v>
      </c>
      <c r="L38" s="123">
        <v>65</v>
      </c>
    </row>
    <row r="39" spans="1:12">
      <c r="A39" s="167">
        <v>32</v>
      </c>
      <c r="B39" s="121">
        <f>(1-(A39/L39)^1.4)*1</f>
        <v>0.62920721890286369</v>
      </c>
      <c r="C39" s="122">
        <f t="shared" si="6"/>
        <v>0.62291514671383508</v>
      </c>
      <c r="D39" s="122">
        <f t="shared" si="4"/>
        <v>0.61347703843029211</v>
      </c>
      <c r="E39" s="122">
        <f t="shared" si="1"/>
        <v>0.5788706413906346</v>
      </c>
      <c r="F39" s="122">
        <f t="shared" si="2"/>
        <v>0.51594991950034819</v>
      </c>
      <c r="G39" s="122">
        <f t="shared" si="0"/>
        <v>0.41527676447589007</v>
      </c>
      <c r="H39" s="122">
        <f t="shared" si="3"/>
        <v>0.29572739288434591</v>
      </c>
      <c r="I39" s="122">
        <f t="shared" si="11"/>
        <v>0.15730180472571592</v>
      </c>
      <c r="J39" s="119">
        <f>(1-((A39/L39)^1.4))*0.135</f>
        <v>8.4942974551886596E-2</v>
      </c>
      <c r="K39" s="165">
        <v>32</v>
      </c>
      <c r="L39" s="123">
        <v>65</v>
      </c>
    </row>
    <row r="40" spans="1:12">
      <c r="A40" s="167">
        <v>33</v>
      </c>
      <c r="B40" s="121">
        <f>(1-(A40/L40)^1.4)*1</f>
        <v>0.61288427196321482</v>
      </c>
      <c r="C40" s="122">
        <f t="shared" si="6"/>
        <v>0.60675542924358272</v>
      </c>
      <c r="D40" s="122">
        <f t="shared" si="4"/>
        <v>0.59756216516413441</v>
      </c>
      <c r="E40" s="122">
        <f t="shared" si="1"/>
        <v>0.56385353020615769</v>
      </c>
      <c r="F40" s="122">
        <f t="shared" si="2"/>
        <v>0.50256510300983614</v>
      </c>
      <c r="G40" s="122">
        <f t="shared" si="0"/>
        <v>0.40450361949572178</v>
      </c>
      <c r="H40" s="122">
        <f t="shared" si="3"/>
        <v>0.28805560782271095</v>
      </c>
      <c r="I40" s="122">
        <f t="shared" si="11"/>
        <v>0.15322106799080371</v>
      </c>
      <c r="J40" s="119">
        <f t="shared" si="5"/>
        <v>8.2739376715034008E-2</v>
      </c>
      <c r="K40" s="165">
        <v>33</v>
      </c>
      <c r="L40" s="123">
        <v>65</v>
      </c>
    </row>
    <row r="41" spans="1:12">
      <c r="A41" s="167">
        <v>34</v>
      </c>
      <c r="B41" s="121">
        <f t="shared" ref="B41:B48" si="12">(1-(A41/L41)^1.4)*1</f>
        <v>0.59636224261981252</v>
      </c>
      <c r="C41" s="122">
        <f>(1-(A41/L41)^1.4)*0.99</f>
        <v>0.59039862019361444</v>
      </c>
      <c r="D41" s="122">
        <f t="shared" si="4"/>
        <v>0.58145318655431721</v>
      </c>
      <c r="E41" s="122">
        <f t="shared" si="1"/>
        <v>0.54865326321022756</v>
      </c>
      <c r="F41" s="122">
        <f t="shared" si="2"/>
        <v>0.48901703894824622</v>
      </c>
      <c r="G41" s="122">
        <f t="shared" si="0"/>
        <v>0.3935990801290763</v>
      </c>
      <c r="H41" s="122">
        <f t="shared" si="3"/>
        <v>0.28029025403131186</v>
      </c>
      <c r="I41" s="122">
        <f t="shared" si="11"/>
        <v>0.14909056065495313</v>
      </c>
      <c r="J41" s="119">
        <f t="shared" si="5"/>
        <v>8.0508902753674699E-2</v>
      </c>
      <c r="K41" s="165">
        <v>34</v>
      </c>
      <c r="L41" s="123">
        <v>65</v>
      </c>
    </row>
    <row r="42" spans="1:12">
      <c r="A42" s="167">
        <v>35</v>
      </c>
      <c r="B42" s="121">
        <f t="shared" si="12"/>
        <v>0.57964466587929508</v>
      </c>
      <c r="C42" s="122">
        <f t="shared" si="6"/>
        <v>0.57384821922050211</v>
      </c>
      <c r="D42" s="122">
        <f t="shared" si="4"/>
        <v>0.56515354923231265</v>
      </c>
      <c r="E42" s="122">
        <f t="shared" si="1"/>
        <v>0.5332730926089515</v>
      </c>
      <c r="F42" s="122">
        <f t="shared" si="2"/>
        <v>0.47530862602102192</v>
      </c>
      <c r="G42" s="122">
        <f t="shared" si="0"/>
        <v>0.38256547948033476</v>
      </c>
      <c r="H42" s="122">
        <f t="shared" si="3"/>
        <v>0.27243299296326867</v>
      </c>
      <c r="I42" s="122">
        <f t="shared" si="11"/>
        <v>0.14491116646982377</v>
      </c>
      <c r="J42" s="119">
        <f t="shared" si="5"/>
        <v>7.8252029893704847E-2</v>
      </c>
      <c r="K42" s="165">
        <v>35</v>
      </c>
      <c r="L42" s="123">
        <v>65</v>
      </c>
    </row>
    <row r="43" spans="1:12">
      <c r="A43" s="167">
        <v>36</v>
      </c>
      <c r="B43" s="121">
        <f t="shared" si="12"/>
        <v>0.56273491414774113</v>
      </c>
      <c r="C43" s="122">
        <f t="shared" si="6"/>
        <v>0.55710756500626368</v>
      </c>
      <c r="D43" s="122">
        <f t="shared" si="4"/>
        <v>0.54866654129404757</v>
      </c>
      <c r="E43" s="122">
        <f t="shared" si="1"/>
        <v>0.5177161210159219</v>
      </c>
      <c r="F43" s="122">
        <f t="shared" si="2"/>
        <v>0.46144262960114768</v>
      </c>
      <c r="G43" s="122">
        <f t="shared" si="0"/>
        <v>0.37140504333750918</v>
      </c>
      <c r="H43" s="122">
        <f t="shared" si="3"/>
        <v>0.26448540964943834</v>
      </c>
      <c r="I43" s="122">
        <f t="shared" si="11"/>
        <v>0.14068372853693528</v>
      </c>
      <c r="J43" s="119">
        <f>(1-((A43/L43)^1.4))*0.135</f>
        <v>7.5969213409945058E-2</v>
      </c>
      <c r="K43" s="165">
        <v>36</v>
      </c>
      <c r="L43" s="123">
        <v>65</v>
      </c>
    </row>
    <row r="44" spans="1:12">
      <c r="A44" s="167">
        <v>37</v>
      </c>
      <c r="B44" s="121">
        <f t="shared" si="12"/>
        <v>0.54563620904654697</v>
      </c>
      <c r="C44" s="122">
        <f t="shared" si="6"/>
        <v>0.54017984695608146</v>
      </c>
      <c r="D44" s="122">
        <f t="shared" si="4"/>
        <v>0.53199530382038329</v>
      </c>
      <c r="E44" s="122">
        <f t="shared" si="1"/>
        <v>0.50198531232282328</v>
      </c>
      <c r="F44" s="122">
        <f t="shared" si="2"/>
        <v>0.44742169141816851</v>
      </c>
      <c r="G44" s="122">
        <f t="shared" si="0"/>
        <v>0.36011989797072103</v>
      </c>
      <c r="H44" s="122">
        <f t="shared" si="3"/>
        <v>0.25644901825187705</v>
      </c>
      <c r="I44" s="122">
        <f t="shared" si="11"/>
        <v>0.13640905226163674</v>
      </c>
      <c r="J44" s="119">
        <f t="shared" si="5"/>
        <v>7.3660888221283846E-2</v>
      </c>
      <c r="K44" s="165">
        <v>37</v>
      </c>
      <c r="L44" s="123">
        <v>65</v>
      </c>
    </row>
    <row r="45" spans="1:12">
      <c r="A45" s="167">
        <v>38</v>
      </c>
      <c r="B45" s="121">
        <f t="shared" si="12"/>
        <v>0.52835163207157287</v>
      </c>
      <c r="C45" s="122">
        <f t="shared" si="6"/>
        <v>0.5230681157508571</v>
      </c>
      <c r="D45" s="122">
        <f t="shared" si="4"/>
        <v>0.51514284126978349</v>
      </c>
      <c r="E45" s="122">
        <f>(1-((K45/L45)^1.4))*0.92</f>
        <v>0.48608350150584706</v>
      </c>
      <c r="F45" s="122">
        <f t="shared" si="2"/>
        <v>0.43324833829868975</v>
      </c>
      <c r="G45" s="122">
        <f t="shared" si="0"/>
        <v>0.34871207716723812</v>
      </c>
      <c r="H45" s="122">
        <f>(1-((K45/L45)^1.4))*0.47</f>
        <v>0.24832526707363925</v>
      </c>
      <c r="I45" s="122">
        <f t="shared" si="11"/>
        <v>0.13208790801789322</v>
      </c>
      <c r="J45" s="119">
        <f t="shared" si="5"/>
        <v>7.1327470329662343E-2</v>
      </c>
      <c r="K45" s="165">
        <v>38</v>
      </c>
      <c r="L45" s="123">
        <v>65</v>
      </c>
    </row>
    <row r="46" spans="1:12">
      <c r="A46" s="167">
        <v>39</v>
      </c>
      <c r="B46" s="121">
        <f t="shared" si="12"/>
        <v>0.5108841342364463</v>
      </c>
      <c r="C46" s="122">
        <f t="shared" si="6"/>
        <v>0.50577529289408185</v>
      </c>
      <c r="D46" s="122">
        <f t="shared" si="4"/>
        <v>0.49811203088053513</v>
      </c>
      <c r="E46" s="122">
        <f t="shared" si="1"/>
        <v>0.47001340349753062</v>
      </c>
      <c r="F46" s="122">
        <f t="shared" si="2"/>
        <v>0.41892499007388595</v>
      </c>
      <c r="G46" s="122">
        <f t="shared" si="0"/>
        <v>0.33718352859605455</v>
      </c>
      <c r="H46" s="122">
        <f t="shared" si="3"/>
        <v>0.24011554309112976</v>
      </c>
      <c r="I46" s="122">
        <f t="shared" si="11"/>
        <v>0.12772103355911157</v>
      </c>
      <c r="J46" s="119">
        <f t="shared" si="5"/>
        <v>6.896935812192026E-2</v>
      </c>
      <c r="K46" s="165">
        <v>39</v>
      </c>
      <c r="L46" s="123">
        <v>65</v>
      </c>
    </row>
    <row r="47" spans="1:12">
      <c r="A47" s="167">
        <v>40</v>
      </c>
      <c r="B47" s="121">
        <f t="shared" si="12"/>
        <v>0.49323654482054891</v>
      </c>
      <c r="C47" s="122">
        <f t="shared" si="6"/>
        <v>0.48830417937234344</v>
      </c>
      <c r="D47" s="122">
        <f t="shared" si="4"/>
        <v>0.48090563120003516</v>
      </c>
      <c r="E47" s="122">
        <f t="shared" si="1"/>
        <v>0.453777621234905</v>
      </c>
      <c r="F47" s="122">
        <f t="shared" si="2"/>
        <v>0.40445396675285006</v>
      </c>
      <c r="G47" s="122">
        <f t="shared" si="0"/>
        <v>0.32553611958156231</v>
      </c>
      <c r="H47" s="122">
        <f t="shared" si="3"/>
        <v>0.23182117606565797</v>
      </c>
      <c r="I47" s="122">
        <f t="shared" si="11"/>
        <v>0.12330913620513723</v>
      </c>
      <c r="J47" s="119">
        <f t="shared" si="5"/>
        <v>6.6586933550774108E-2</v>
      </c>
      <c r="K47" s="165">
        <v>40</v>
      </c>
      <c r="L47" s="123">
        <v>65</v>
      </c>
    </row>
    <row r="48" spans="1:12">
      <c r="A48" s="167">
        <v>41</v>
      </c>
      <c r="B48" s="121">
        <f t="shared" si="12"/>
        <v>0.47541157932524847</v>
      </c>
      <c r="C48" s="122">
        <f t="shared" si="6"/>
        <v>0.470657463531996</v>
      </c>
      <c r="D48" s="122">
        <f t="shared" si="4"/>
        <v>0.46352628984211725</v>
      </c>
      <c r="E48" s="122">
        <f t="shared" si="1"/>
        <v>0.43737865297922862</v>
      </c>
      <c r="F48" s="122">
        <f t="shared" si="2"/>
        <v>0.38983749504670373</v>
      </c>
      <c r="G48" s="122">
        <f t="shared" si="0"/>
        <v>0.31377164235466398</v>
      </c>
      <c r="H48" s="122">
        <f t="shared" si="3"/>
        <v>0.22344344228286678</v>
      </c>
      <c r="I48" s="122">
        <f t="shared" si="11"/>
        <v>0.11885289483131212</v>
      </c>
      <c r="J48" s="119">
        <f t="shared" si="5"/>
        <v>6.4180563208908553E-2</v>
      </c>
      <c r="K48" s="165">
        <v>41</v>
      </c>
      <c r="L48" s="123">
        <v>65</v>
      </c>
    </row>
    <row r="49" spans="1:12">
      <c r="A49" s="167">
        <v>42</v>
      </c>
      <c r="B49" s="121">
        <f>(1-(A49/L49)^1.4)*1</f>
        <v>0.45741184672770152</v>
      </c>
      <c r="C49" s="122">
        <f>(1-(A49/L49)^1.4)*0.99</f>
        <v>0.45283772826042451</v>
      </c>
      <c r="D49" s="122">
        <f t="shared" si="4"/>
        <v>0.44597655055950897</v>
      </c>
      <c r="E49" s="122">
        <f t="shared" si="1"/>
        <v>0.42081889898948543</v>
      </c>
      <c r="F49" s="122">
        <f t="shared" si="2"/>
        <v>0.37507771431671522</v>
      </c>
      <c r="G49" s="122">
        <f t="shared" si="0"/>
        <v>0.30189181884028304</v>
      </c>
      <c r="H49" s="122">
        <f t="shared" si="3"/>
        <v>0.2149835679620197</v>
      </c>
      <c r="I49" s="122">
        <f t="shared" si="11"/>
        <v>0.11435296168192538</v>
      </c>
      <c r="J49" s="119">
        <f t="shared" si="5"/>
        <v>6.1750599308239708E-2</v>
      </c>
      <c r="K49" s="165">
        <v>42</v>
      </c>
      <c r="L49" s="123">
        <v>65</v>
      </c>
    </row>
    <row r="50" spans="1:12">
      <c r="A50" s="167">
        <v>43</v>
      </c>
      <c r="B50" s="121">
        <f>(1-(A50/L50)^1.4)*1</f>
        <v>0.43923985610958383</v>
      </c>
      <c r="C50" s="122">
        <f>(1-(A50/L50)^1.4)*0.99</f>
        <v>0.43484745754848797</v>
      </c>
      <c r="D50" s="122">
        <f t="shared" si="4"/>
        <v>0.42825885970684424</v>
      </c>
      <c r="E50" s="122">
        <f t="shared" si="1"/>
        <v>0.40410066762081714</v>
      </c>
      <c r="F50" s="122">
        <f t="shared" si="2"/>
        <v>0.3601766820098587</v>
      </c>
      <c r="G50" s="122">
        <f t="shared" si="0"/>
        <v>0.28989830503232533</v>
      </c>
      <c r="H50" s="122">
        <f t="shared" si="3"/>
        <v>0.20644273237150437</v>
      </c>
      <c r="I50" s="122">
        <f t="shared" si="11"/>
        <v>0.10980996402739596</v>
      </c>
      <c r="J50" s="119">
        <f>(1-((A50/L50)^1.4))*0.135</f>
        <v>5.929738057479382E-2</v>
      </c>
      <c r="K50" s="165">
        <v>43</v>
      </c>
      <c r="L50" s="123">
        <v>65</v>
      </c>
    </row>
    <row r="51" spans="1:12">
      <c r="A51" s="167">
        <v>44</v>
      </c>
      <c r="B51" s="121">
        <f t="shared" ref="B51:B57" si="13">(1-(A51/L51)^1.4)*1</f>
        <v>0.4208980227279695</v>
      </c>
      <c r="C51" s="122">
        <f t="shared" ref="C51:C56" si="14">(1-(A51/L51)^1.4)*0.99</f>
        <v>0.41668904250068978</v>
      </c>
      <c r="D51" s="122">
        <f t="shared" si="4"/>
        <v>0.41037557215977027</v>
      </c>
      <c r="E51" s="122">
        <f t="shared" si="1"/>
        <v>0.38722618090973193</v>
      </c>
      <c r="F51" s="122">
        <f t="shared" si="2"/>
        <v>0.34513637863693497</v>
      </c>
      <c r="G51" s="122">
        <f t="shared" si="0"/>
        <v>0.27779269500045989</v>
      </c>
      <c r="H51" s="122">
        <f t="shared" si="3"/>
        <v>0.19782207068214566</v>
      </c>
      <c r="I51" s="122">
        <f t="shared" si="11"/>
        <v>0.10522450568199238</v>
      </c>
      <c r="J51" s="119">
        <f t="shared" si="5"/>
        <v>5.6821233068275884E-2</v>
      </c>
      <c r="K51" s="165">
        <v>44</v>
      </c>
      <c r="L51" s="123">
        <v>65</v>
      </c>
    </row>
    <row r="52" spans="1:12">
      <c r="A52" s="167">
        <v>45</v>
      </c>
      <c r="B52" s="121">
        <f t="shared" si="13"/>
        <v>0.40238867358698593</v>
      </c>
      <c r="C52" s="122">
        <f t="shared" si="14"/>
        <v>0.39836478685111609</v>
      </c>
      <c r="D52" s="122">
        <f t="shared" si="4"/>
        <v>0.39232895674731127</v>
      </c>
      <c r="E52" s="122">
        <f t="shared" si="1"/>
        <v>0.37019757970002709</v>
      </c>
      <c r="F52" s="122">
        <f t="shared" si="2"/>
        <v>0.32995871234132845</v>
      </c>
      <c r="G52" s="122">
        <f t="shared" si="0"/>
        <v>0.26557652456741071</v>
      </c>
      <c r="H52" s="122">
        <f t="shared" si="3"/>
        <v>0.18912267658588339</v>
      </c>
      <c r="I52" s="122">
        <f t="shared" si="11"/>
        <v>0.10059716839674648</v>
      </c>
      <c r="J52" s="119">
        <f t="shared" si="5"/>
        <v>5.4322470934243104E-2</v>
      </c>
      <c r="K52" s="165">
        <v>45</v>
      </c>
      <c r="L52" s="123">
        <v>65</v>
      </c>
    </row>
    <row r="53" spans="1:12">
      <c r="A53" s="167">
        <v>46</v>
      </c>
      <c r="B53" s="121">
        <f t="shared" si="13"/>
        <v>0.38371405256152946</v>
      </c>
      <c r="C53" s="122">
        <f t="shared" si="14"/>
        <v>0.37987691203591417</v>
      </c>
      <c r="D53" s="122">
        <f t="shared" si="4"/>
        <v>0.37412120124749121</v>
      </c>
      <c r="E53" s="122">
        <f t="shared" si="1"/>
        <v>0.35301692835660714</v>
      </c>
      <c r="F53" s="122">
        <f t="shared" si="2"/>
        <v>0.31464552310045413</v>
      </c>
      <c r="G53" s="122">
        <f t="shared" si="0"/>
        <v>0.25325127469060943</v>
      </c>
      <c r="H53" s="122">
        <f t="shared" si="3"/>
        <v>0.18034560470391883</v>
      </c>
      <c r="I53" s="122">
        <f t="shared" si="11"/>
        <v>9.5928513140382365E-2</v>
      </c>
      <c r="J53" s="119">
        <f t="shared" si="5"/>
        <v>5.180139709580648E-2</v>
      </c>
      <c r="K53" s="165">
        <v>46</v>
      </c>
      <c r="L53" s="123">
        <v>65</v>
      </c>
    </row>
    <row r="54" spans="1:12">
      <c r="A54" s="167">
        <v>47</v>
      </c>
      <c r="B54" s="121">
        <f t="shared" si="13"/>
        <v>0.36487632511806278</v>
      </c>
      <c r="C54" s="122">
        <f t="shared" si="14"/>
        <v>0.36122756186688215</v>
      </c>
      <c r="D54" s="122">
        <f t="shared" si="4"/>
        <v>0.35575441699011123</v>
      </c>
      <c r="E54" s="122">
        <f t="shared" si="1"/>
        <v>0.33568621910861779</v>
      </c>
      <c r="F54" s="122">
        <f t="shared" si="2"/>
        <v>0.29919858659681148</v>
      </c>
      <c r="G54" s="122">
        <f t="shared" si="0"/>
        <v>0.24081837457792143</v>
      </c>
      <c r="H54" s="122">
        <f t="shared" si="3"/>
        <v>0.1714918728054895</v>
      </c>
      <c r="I54" s="122">
        <f t="shared" si="11"/>
        <v>9.1219081279515696E-2</v>
      </c>
      <c r="J54" s="119">
        <f t="shared" si="5"/>
        <v>4.9258303890938479E-2</v>
      </c>
      <c r="K54" s="165">
        <v>47</v>
      </c>
      <c r="L54" s="123">
        <v>65</v>
      </c>
    </row>
    <row r="55" spans="1:12">
      <c r="A55" s="167">
        <v>48</v>
      </c>
      <c r="B55" s="121">
        <f t="shared" si="13"/>
        <v>0.34587758267211199</v>
      </c>
      <c r="C55" s="122">
        <f t="shared" si="14"/>
        <v>0.34241880684539089</v>
      </c>
      <c r="D55" s="122">
        <f t="shared" si="4"/>
        <v>0.3372306431053092</v>
      </c>
      <c r="E55" s="122">
        <f t="shared" si="1"/>
        <v>0.31820737605834304</v>
      </c>
      <c r="F55" s="122">
        <f t="shared" si="2"/>
        <v>0.28361961779113182</v>
      </c>
      <c r="G55" s="122">
        <f t="shared" si="0"/>
        <v>0.22827920456359393</v>
      </c>
      <c r="H55" s="122">
        <f t="shared" si="3"/>
        <v>0.16256246385589262</v>
      </c>
      <c r="I55" s="122">
        <f t="shared" si="11"/>
        <v>8.6469395668027998E-2</v>
      </c>
      <c r="J55" s="119">
        <f t="shared" si="5"/>
        <v>4.6693473660735126E-2</v>
      </c>
      <c r="K55" s="165">
        <v>48</v>
      </c>
      <c r="L55" s="123">
        <v>65</v>
      </c>
    </row>
    <row r="56" spans="1:12">
      <c r="A56" s="167">
        <v>49</v>
      </c>
      <c r="B56" s="121">
        <f t="shared" si="13"/>
        <v>0.32671984661744891</v>
      </c>
      <c r="C56" s="122">
        <f t="shared" si="14"/>
        <v>0.32345264815127439</v>
      </c>
      <c r="D56" s="122">
        <f t="shared" si="4"/>
        <v>0.31855185045201267</v>
      </c>
      <c r="E56" s="122">
        <f t="shared" si="1"/>
        <v>0.30058225888805301</v>
      </c>
      <c r="F56" s="122">
        <f t="shared" si="2"/>
        <v>0.26791027422630809</v>
      </c>
      <c r="G56" s="118">
        <f t="shared" si="0"/>
        <v>0.2156350987675163</v>
      </c>
      <c r="H56" s="122">
        <f t="shared" si="3"/>
        <v>0.15355832791020096</v>
      </c>
      <c r="I56" s="122">
        <f t="shared" si="11"/>
        <v>8.1679961654362226E-2</v>
      </c>
      <c r="J56" s="119">
        <f>(1-((A56/L56)^1.4))*0.135</f>
        <v>4.4107179293355607E-2</v>
      </c>
      <c r="K56" s="165">
        <v>49</v>
      </c>
      <c r="L56" s="123">
        <v>65</v>
      </c>
    </row>
    <row r="57" spans="1:12">
      <c r="A57" s="167">
        <v>50</v>
      </c>
      <c r="B57" s="168">
        <f t="shared" si="13"/>
        <v>0.30740507205791734</v>
      </c>
      <c r="C57" s="169">
        <f>(1-(A57/L57)^1.4)*0.99</f>
        <v>0.30433102133733814</v>
      </c>
      <c r="D57" s="169">
        <f t="shared" si="4"/>
        <v>0.29971994525646939</v>
      </c>
      <c r="E57" s="169">
        <f>(1-((K57/L57)^1.4))*0.92</f>
        <v>0.28281266629328394</v>
      </c>
      <c r="F57" s="169">
        <f t="shared" si="2"/>
        <v>0.2520721590874922</v>
      </c>
      <c r="G57" s="169">
        <f t="shared" si="0"/>
        <v>0.20288734755822546</v>
      </c>
      <c r="H57" s="169">
        <f t="shared" si="3"/>
        <v>0.14448038386722115</v>
      </c>
      <c r="I57" s="169">
        <f t="shared" si="11"/>
        <v>7.6851268014479335E-2</v>
      </c>
      <c r="J57" s="171">
        <f t="shared" si="5"/>
        <v>4.1499684727818842E-2</v>
      </c>
      <c r="K57" s="165">
        <v>50</v>
      </c>
      <c r="L57" s="123">
        <v>65</v>
      </c>
    </row>
  </sheetData>
  <mergeCells count="3">
    <mergeCell ref="A1:L1"/>
    <mergeCell ref="A4:L4"/>
    <mergeCell ref="K5:L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Zona H</vt:lpstr>
      <vt:lpstr>Construccion (1)</vt:lpstr>
      <vt:lpstr>Predios Grandes</vt:lpstr>
      <vt:lpstr>Rustico Ejidal</vt:lpstr>
      <vt:lpstr>Rustico Comunal</vt:lpstr>
      <vt:lpstr>Rustico Privada</vt:lpstr>
      <vt:lpstr>TABLA ROSS</vt:lpstr>
      <vt:lpstr>ESTADO CONSERVACIÓN</vt:lpstr>
      <vt:lpstr>'Construccion (1)'!Área_de_impresión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osanchez</dc:creator>
  <cp:lastModifiedBy>jigonzalez</cp:lastModifiedBy>
  <cp:lastPrinted>2020-10-22T17:17:45Z</cp:lastPrinted>
  <dcterms:created xsi:type="dcterms:W3CDTF">2015-11-04T17:26:02Z</dcterms:created>
  <dcterms:modified xsi:type="dcterms:W3CDTF">2021-11-23T22:03:36Z</dcterms:modified>
</cp:coreProperties>
</file>