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9"/>
  </bookViews>
  <sheets>
    <sheet name="ZONAS HOMOGÉNEAS" sheetId="1" r:id="rId1"/>
    <sheet name="SUELO URBANO" sheetId="2" r:id="rId2"/>
    <sheet name="CONSTRUCCIÓN 1" sheetId="3" r:id="rId3"/>
    <sheet name="CONSTRUCCIÓN 2" sheetId="4" r:id="rId4"/>
    <sheet name="PREDIOS GRANDES" sheetId="5" r:id="rId5"/>
    <sheet name="RUSTICO PRIVADA" sheetId="6" r:id="rId6"/>
    <sheet name="NO APLICA" sheetId="7" state="hidden" r:id="rId7"/>
    <sheet name="NO APLICA 2" sheetId="8" state="hidden" r:id="rId8"/>
    <sheet name="ROSS" sheetId="9" r:id="rId9"/>
    <sheet name="VIDA ÚTIL" sheetId="10" r:id="rId10"/>
  </sheets>
  <definedNames>
    <definedName name="_xlnm.Print_Area" localSheetId="2">'CONSTRUCCIÓN 1'!$A$1:$H$42</definedName>
    <definedName name="_xlnm.Print_Area" localSheetId="3">'CONSTRUCCIÓN 2'!$A$1:$H$18</definedName>
    <definedName name="_xlnm.Print_Area" localSheetId="5">'RUSTICO PRIVADA'!$A$1:$J$40</definedName>
    <definedName name="_xlnm.Print_Area" localSheetId="0">'ZONAS HOMOGÉNEAS'!$A$1:$F$28</definedName>
  </definedNames>
  <calcPr fullCalcOnLoad="1"/>
</workbook>
</file>

<file path=xl/sharedStrings.xml><?xml version="1.0" encoding="utf-8"?>
<sst xmlns="http://schemas.openxmlformats.org/spreadsheetml/2006/main" count="511" uniqueCount="147">
  <si>
    <t xml:space="preserve">ZONA </t>
  </si>
  <si>
    <t>SECTOR</t>
  </si>
  <si>
    <t>CATASTRAL</t>
  </si>
  <si>
    <t>No. DE MANZANA</t>
  </si>
  <si>
    <t xml:space="preserve"> </t>
  </si>
  <si>
    <t>Constante</t>
  </si>
  <si>
    <t>Tipología</t>
  </si>
  <si>
    <t>Clase</t>
  </si>
  <si>
    <t>Nivel</t>
  </si>
  <si>
    <t>Clave de Valuación</t>
  </si>
  <si>
    <t xml:space="preserve">HABITACIONAL </t>
  </si>
  <si>
    <t>"A"</t>
  </si>
  <si>
    <t>"B"</t>
  </si>
  <si>
    <t>"C"</t>
  </si>
  <si>
    <t>MEDIO</t>
  </si>
  <si>
    <t>BUENO</t>
  </si>
  <si>
    <t xml:space="preserve">LUJO </t>
  </si>
  <si>
    <t xml:space="preserve">COMERCIAL </t>
  </si>
  <si>
    <t>MEDIANO</t>
  </si>
  <si>
    <t>PARA CONSTRUCCIONES ($/M2)</t>
  </si>
  <si>
    <t>VALOR UNIT.($/M2)</t>
  </si>
  <si>
    <t>Tipo de Propiedad</t>
  </si>
  <si>
    <t>Calidad</t>
  </si>
  <si>
    <t>Tipo Propiedad</t>
  </si>
  <si>
    <t>Riego por Gravedad</t>
  </si>
  <si>
    <t>Riego por Bombeo</t>
  </si>
  <si>
    <t>Temporal</t>
  </si>
  <si>
    <t>Factor</t>
  </si>
  <si>
    <t>Pastal</t>
  </si>
  <si>
    <t>Privada</t>
  </si>
  <si>
    <t>DE LA 1 A LA 17</t>
  </si>
  <si>
    <t>DE LA 1 A LA 27 Y LA 99</t>
  </si>
  <si>
    <t>TODO EL SECTOR</t>
  </si>
  <si>
    <t>DE LA 1 A LA 24 Y LA 99</t>
  </si>
  <si>
    <t xml:space="preserve"> SUPERFICIE DESDE (M2)</t>
  </si>
  <si>
    <t>HASTA  SUPERFICIE DE (M2)</t>
  </si>
  <si>
    <t>FACTOR DE TERRENO</t>
  </si>
  <si>
    <t>EN ADELANTE</t>
  </si>
  <si>
    <t>NO APLICA</t>
  </si>
  <si>
    <t>HOSPITAL TIPO MEDIANO (100 A 150 CAMAS)</t>
  </si>
  <si>
    <t>HOSPITAL TIPO BUENO (100 A 150 CAMAS)</t>
  </si>
  <si>
    <t>INSTALACIONES ESPECIALES Y OBRAS COMPLEMENTARIAS</t>
  </si>
  <si>
    <t>ALBERCA</t>
  </si>
  <si>
    <t>BARANDAL</t>
  </si>
  <si>
    <t>BARDA</t>
  </si>
  <si>
    <t>COCINA INTEGRAL</t>
  </si>
  <si>
    <t>ELEVADOR (PIEZA)</t>
  </si>
  <si>
    <t>ESTACIONAMIENTO (PAVIMENTO ASFALTO)</t>
  </si>
  <si>
    <t>ESTACIONAMIENTO (PAVIMENTO CONCRETO)</t>
  </si>
  <si>
    <t>RAMPAS</t>
  </si>
  <si>
    <t>SISTEMA CONTRA INCENDIO (UNIDAD)</t>
  </si>
  <si>
    <t>TANQUE ALMACENAMIENTO (PIEZA)</t>
  </si>
  <si>
    <t>TANQUE ESTACIONARIO (PIEZA)</t>
  </si>
  <si>
    <t>PILAS</t>
  </si>
  <si>
    <t>NOTA:</t>
  </si>
  <si>
    <t>EDIFICIOS</t>
  </si>
  <si>
    <t>HASTA 6 NIVELES</t>
  </si>
  <si>
    <t>CINE/TEATRO</t>
  </si>
  <si>
    <t>ESCUELA/GIMNASIO</t>
  </si>
  <si>
    <t>HOTEL</t>
  </si>
  <si>
    <t>"D"</t>
  </si>
  <si>
    <t>INDUSTRIAL</t>
  </si>
  <si>
    <t>LIGERO</t>
  </si>
  <si>
    <t>ESTACIONAMIENTO</t>
  </si>
  <si>
    <t>SUPERMERCADOS/TIPO INDUSTRIAL</t>
  </si>
  <si>
    <t>Uso</t>
  </si>
  <si>
    <t>EDAD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</si>
  <si>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</si>
  <si>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</si>
  <si>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</si>
  <si>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</si>
  <si>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</si>
  <si>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</si>
  <si>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</si>
  <si>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</si>
  <si>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</si>
  <si>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</si>
  <si>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</si>
  <si>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(DE ACERO Y/O CONCRETO)</t>
  </si>
  <si>
    <t>VALORES UNITARIOS PARA SUELO URBANO POR ZONA HOMOGÉNEA</t>
  </si>
  <si>
    <t xml:space="preserve"> COLONIAS O FRACCIÓN DE COLONIA</t>
  </si>
  <si>
    <t>HOMOGÉNEA</t>
  </si>
  <si>
    <t>ECONÓMICO</t>
  </si>
  <si>
    <t>VALORES UNITARIOS DE REPOSICIÓN NUEVO</t>
  </si>
  <si>
    <t>FACTOR DE DEMÉRITO PARA TERRENOS CON SUPERFICIE QUE EXCEDE DEL LOTE TIPO</t>
  </si>
  <si>
    <t>FACTOR DE DEMÉRITO PARA TERRENOS INMERSOS EN LA MANCHA URBANA, CON SUPERFICIES MAYORES A LA DEL LOTE TIPO Y CON REFERENCIA DE VALOR AL DE LA ZONA CORRESPONDIENTE.</t>
  </si>
  <si>
    <t>FACTOR DE DEMÉRITO PARA TERRENOS INMERSOS EN LA MANCHA URBANA, CON SUPERFICIES MAYORES A LA DEL LOTE TIPO Y CON USO DE SUELO AGRÍCOLA.</t>
  </si>
  <si>
    <t>Clasificación</t>
  </si>
  <si>
    <t>VALORES UNITARIOS POR HECTÁREA</t>
  </si>
  <si>
    <t>Frutales en Formación</t>
  </si>
  <si>
    <t>Frutales S/Producción</t>
  </si>
  <si>
    <t>Frutales en Producción</t>
  </si>
  <si>
    <t>Frutal en Producción</t>
  </si>
  <si>
    <t>PARA SUELO RÚSTICO ($/HA)</t>
  </si>
  <si>
    <t>ALJIBE</t>
  </si>
  <si>
    <t>CIRCUITO CERRADO (POR CÁMARA)</t>
  </si>
  <si>
    <t>CORTINA METÁLICA</t>
  </si>
  <si>
    <t>ENCEMENTADOS  (PATIOS, PASILLOS, ETC.)</t>
  </si>
  <si>
    <t>HIDRONEUMÁTICO</t>
  </si>
  <si>
    <t>JACUZZI (PIEZA)</t>
  </si>
  <si>
    <t>PORTÓN ELÉCTRICO</t>
  </si>
  <si>
    <t>SUBESTACIÓN (POR CUCHILLA)</t>
  </si>
  <si>
    <t>CLÍNICA TIPO MEDIO</t>
  </si>
  <si>
    <t>En Desecho</t>
  </si>
  <si>
    <t xml:space="preserve">        Factor de Depreciación Método: ROSS               </t>
  </si>
  <si>
    <t xml:space="preserve">Valor Unitario </t>
  </si>
  <si>
    <t>Valor Unitario ($/HA)</t>
  </si>
  <si>
    <t>DE LA 1 A LA 48 Y LA 99</t>
  </si>
  <si>
    <t>FACTOR DE DEMÉRITO PARA TERRENOS INMERSOS EN LA MANCHA URBANA, CON SUPERFICIES MAYORES A LA DEL LOTE TIPO Y CON REFERENCIA DE VALOR AL DE LA ZONA CORRESPONDIENTE, EN POBLACIONES CERCANAS Y DIFERENTES A LA CABECERA MUNICIPAL.</t>
  </si>
  <si>
    <t>MUNICIPIO DE JULIMES</t>
  </si>
  <si>
    <t>EL FACTOR DE MERCADO ES A CONSIDERACIÓN DE LOS MUNICIPIOS, SI ES IGUAL, MAYOR O MENOR A LA UNIDAD, DE ACUERDO A LAS CONDICIONES DEL MERCADO.</t>
  </si>
  <si>
    <t>MÁS DE 6 NIVELES</t>
  </si>
  <si>
    <t>TEJABÁN</t>
  </si>
  <si>
    <t>Valor Unit.</t>
  </si>
  <si>
    <t xml:space="preserve">   TABLAS DE DEPRECIACIÓN MÉTODO DE ROSS</t>
  </si>
  <si>
    <t>No aplica</t>
  </si>
  <si>
    <t>-</t>
  </si>
  <si>
    <t>TABLA DE VALORES PARA EL EJERCICIO FISCAL 2019</t>
  </si>
  <si>
    <t>DE LA 1 A LA 7</t>
  </si>
  <si>
    <t>DE LA 1 A LA 16</t>
  </si>
  <si>
    <t>VALORES UNITARIOS PARA SUELO URBANO POR SECTOR</t>
  </si>
  <si>
    <t>DESCRIPCIÓN DE ZONA</t>
  </si>
  <si>
    <t>VALOR UNITARIO</t>
  </si>
  <si>
    <t>JULIMES; CALLE JUÁREZ AL SUR</t>
  </si>
  <si>
    <t>JULIMES; CALLE JUÁREZ AL NORTE</t>
  </si>
  <si>
    <t>JULIMES; COL. PRESIDENTES</t>
  </si>
  <si>
    <t>JULIMES; COL. TIERRA Y LIBERTAD</t>
  </si>
  <si>
    <t>JULIMES; COL. EMILIANO ZAPATA</t>
  </si>
  <si>
    <t>LA REGINA</t>
  </si>
  <si>
    <t>COL. ESPERANZA</t>
  </si>
  <si>
    <t>COL. SAN JOSÉ</t>
  </si>
  <si>
    <t>JULIMES; COL. CERRITO DE BALLESTEROS</t>
  </si>
  <si>
    <t>LABOR NUEVA</t>
  </si>
  <si>
    <t>LA BOQUILLA</t>
  </si>
  <si>
    <t>EL CARRIZO</t>
  </si>
  <si>
    <t>ARENILLAS, EX HACIENDA HUMBOLDT, EL GRAMAL</t>
  </si>
  <si>
    <t>de 30 años de edad con una vida útil de 65 años.</t>
  </si>
  <si>
    <t>Utilizando la tabla de Ross según las colonias llegando a un tope</t>
  </si>
  <si>
    <t>1, 2, 3, 4, 5 Y 6</t>
  </si>
  <si>
    <t>VALOR UNIT. ($/M2)</t>
  </si>
  <si>
    <t>Valor Unit. ($/M2)</t>
  </si>
  <si>
    <t xml:space="preserve">MUNICIPIO DE JULIMES </t>
  </si>
  <si>
    <t>DE LA 1 A LA 3</t>
  </si>
  <si>
    <t>JULIMES; COL. GÓMEZ MORÍN</t>
  </si>
  <si>
    <t xml:space="preserve"> POPULAR</t>
  </si>
  <si>
    <t>TABLA DE VALORES PARA EL EJERCICIO FISCAL 2022</t>
  </si>
  <si>
    <t>EJERCICIO FISCAL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</si>
</sst>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[$-80A]dddd\,\ dd&quot; de &quot;mmmm&quot; de &quot;yyyy"/>
    <numFmt numFmtId="167" formatCode="[$-80A]hh:mm:ss\ AM/PM"/>
    <numFmt numFmtId="168" formatCode="&quot;$&quot;#,##0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>
        <color indexed="63"/>
      </top>
      <bottom style="hair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double"/>
      <top/>
      <bottom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double"/>
      <bottom>
        <color indexed="63"/>
      </bottom>
    </border>
    <border>
      <left/>
      <right style="double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55" applyFont="1" applyFill="1" applyBorder="1" applyAlignment="1">
      <alignment horizontal="center"/>
      <protection/>
    </xf>
    <xf numFmtId="38" fontId="4" fillId="0" borderId="10" xfId="55" applyNumberFormat="1" applyFont="1" applyFill="1" applyBorder="1" applyAlignment="1">
      <alignment horizontal="left"/>
      <protection/>
    </xf>
    <xf numFmtId="38" fontId="4" fillId="0" borderId="11" xfId="55" applyNumberFormat="1" applyFont="1" applyFill="1" applyBorder="1">
      <alignment/>
      <protection/>
    </xf>
    <xf numFmtId="38" fontId="5" fillId="0" borderId="12" xfId="55" applyNumberFormat="1" applyFont="1" applyFill="1" applyBorder="1" applyAlignment="1">
      <alignment horizontal="center"/>
      <protection/>
    </xf>
    <xf numFmtId="38" fontId="4" fillId="0" borderId="13" xfId="55" applyNumberFormat="1" applyFont="1" applyFill="1" applyBorder="1" applyAlignment="1">
      <alignment horizontal="left"/>
      <protection/>
    </xf>
    <xf numFmtId="38" fontId="4" fillId="0" borderId="14" xfId="55" applyNumberFormat="1" applyFont="1" applyFill="1" applyBorder="1">
      <alignment/>
      <protection/>
    </xf>
    <xf numFmtId="38" fontId="5" fillId="0" borderId="15" xfId="55" applyNumberFormat="1" applyFont="1" applyFill="1" applyBorder="1" applyAlignment="1">
      <alignment horizontal="center"/>
      <protection/>
    </xf>
    <xf numFmtId="0" fontId="4" fillId="0" borderId="14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left"/>
      <protection/>
    </xf>
    <xf numFmtId="0" fontId="4" fillId="0" borderId="15" xfId="55" applyFont="1" applyFill="1" applyBorder="1" applyAlignment="1">
      <alignment horizontal="center"/>
      <protection/>
    </xf>
    <xf numFmtId="0" fontId="4" fillId="0" borderId="16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left"/>
      <protection/>
    </xf>
    <xf numFmtId="44" fontId="4" fillId="0" borderId="0" xfId="52" applyFont="1" applyFill="1" applyBorder="1" applyAlignment="1">
      <alignment horizontal="center" vertical="center"/>
    </xf>
    <xf numFmtId="0" fontId="5" fillId="0" borderId="0" xfId="55" applyFont="1" applyFill="1" applyBorder="1" applyAlignment="1">
      <alignment horizontal="center"/>
      <protection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38" fontId="5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4" fontId="4" fillId="0" borderId="17" xfId="0" applyNumberFormat="1" applyFont="1" applyBorder="1" applyAlignment="1">
      <alignment horizontal="center" vertical="center"/>
    </xf>
    <xf numFmtId="3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38" fontId="4" fillId="0" borderId="29" xfId="0" applyNumberFormat="1" applyFont="1" applyFill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8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55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20" xfId="55" applyFont="1" applyFill="1" applyBorder="1" applyAlignment="1">
      <alignment horizontal="center" vertical="center" wrapText="1"/>
      <protection/>
    </xf>
    <xf numFmtId="0" fontId="5" fillId="0" borderId="21" xfId="55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0" fontId="5" fillId="0" borderId="23" xfId="55" applyFont="1" applyFill="1" applyBorder="1" applyAlignment="1">
      <alignment horizontal="center" vertical="center" wrapText="1"/>
      <protection/>
    </xf>
    <xf numFmtId="38" fontId="5" fillId="0" borderId="17" xfId="55" applyNumberFormat="1" applyFont="1" applyFill="1" applyBorder="1" applyAlignment="1">
      <alignment horizontal="center"/>
      <protection/>
    </xf>
    <xf numFmtId="0" fontId="5" fillId="0" borderId="17" xfId="55" applyFont="1" applyFill="1" applyBorder="1" applyAlignment="1">
      <alignment horizontal="center"/>
      <protection/>
    </xf>
    <xf numFmtId="0" fontId="4" fillId="0" borderId="30" xfId="55" applyFont="1" applyFill="1" applyBorder="1" applyAlignment="1">
      <alignment horizontal="center"/>
      <protection/>
    </xf>
    <xf numFmtId="0" fontId="5" fillId="0" borderId="31" xfId="55" applyFont="1" applyFill="1" applyBorder="1" applyAlignment="1">
      <alignment horizontal="center" vertical="center" wrapText="1"/>
      <protection/>
    </xf>
    <xf numFmtId="0" fontId="5" fillId="0" borderId="32" xfId="55" applyFont="1" applyFill="1" applyBorder="1" applyAlignment="1">
      <alignment horizontal="center" vertical="center" wrapText="1"/>
      <protection/>
    </xf>
    <xf numFmtId="0" fontId="5" fillId="0" borderId="33" xfId="55" applyFont="1" applyFill="1" applyBorder="1" applyAlignment="1">
      <alignment horizontal="center"/>
      <protection/>
    </xf>
    <xf numFmtId="0" fontId="5" fillId="0" borderId="34" xfId="55" applyFont="1" applyFill="1" applyBorder="1" applyAlignment="1">
      <alignment horizontal="center"/>
      <protection/>
    </xf>
    <xf numFmtId="44" fontId="4" fillId="0" borderId="33" xfId="52" applyFont="1" applyFill="1" applyBorder="1" applyAlignment="1">
      <alignment horizontal="center" vertical="center"/>
    </xf>
    <xf numFmtId="0" fontId="5" fillId="0" borderId="35" xfId="55" applyFont="1" applyFill="1" applyBorder="1" applyAlignment="1">
      <alignment horizontal="center" vertical="center" wrapText="1"/>
      <protection/>
    </xf>
    <xf numFmtId="38" fontId="4" fillId="0" borderId="36" xfId="55" applyNumberFormat="1" applyFont="1" applyFill="1" applyBorder="1" applyAlignment="1">
      <alignment horizontal="left" vertical="center"/>
      <protection/>
    </xf>
    <xf numFmtId="38" fontId="4" fillId="0" borderId="13" xfId="55" applyNumberFormat="1" applyFont="1" applyFill="1" applyBorder="1" applyAlignment="1">
      <alignment horizontal="left" vertical="center"/>
      <protection/>
    </xf>
    <xf numFmtId="38" fontId="4" fillId="0" borderId="37" xfId="55" applyNumberFormat="1" applyFont="1" applyFill="1" applyBorder="1" applyAlignment="1">
      <alignment horizontal="left" vertical="center"/>
      <protection/>
    </xf>
    <xf numFmtId="38" fontId="4" fillId="0" borderId="38" xfId="55" applyNumberFormat="1" applyFont="1" applyFill="1" applyBorder="1" applyAlignment="1">
      <alignment horizontal="left" vertical="center"/>
      <protection/>
    </xf>
    <xf numFmtId="38" fontId="4" fillId="0" borderId="39" xfId="55" applyNumberFormat="1" applyFont="1" applyFill="1" applyBorder="1" applyAlignment="1">
      <alignment horizontal="left" vertical="center"/>
      <protection/>
    </xf>
    <xf numFmtId="38" fontId="4" fillId="0" borderId="40" xfId="55" applyNumberFormat="1" applyFont="1" applyFill="1" applyBorder="1" applyAlignment="1">
      <alignment horizontal="left" vertical="center"/>
      <protection/>
    </xf>
    <xf numFmtId="38" fontId="4" fillId="0" borderId="41" xfId="55" applyNumberFormat="1" applyFont="1" applyFill="1" applyBorder="1" applyAlignment="1">
      <alignment horizontal="left" vertical="center"/>
      <protection/>
    </xf>
    <xf numFmtId="38" fontId="4" fillId="0" borderId="42" xfId="55" applyNumberFormat="1" applyFont="1" applyFill="1" applyBorder="1" applyAlignment="1">
      <alignment horizontal="left" vertical="center"/>
      <protection/>
    </xf>
    <xf numFmtId="0" fontId="4" fillId="0" borderId="18" xfId="55" applyFont="1" applyBorder="1" applyAlignment="1">
      <alignment horizontal="left" vertical="center"/>
      <protection/>
    </xf>
    <xf numFmtId="0" fontId="4" fillId="0" borderId="27" xfId="55" applyFont="1" applyBorder="1" applyAlignment="1">
      <alignment horizontal="left" vertical="center"/>
      <protection/>
    </xf>
    <xf numFmtId="0" fontId="5" fillId="0" borderId="38" xfId="55" applyFont="1" applyFill="1" applyBorder="1" applyAlignment="1">
      <alignment horizontal="center" vertical="center"/>
      <protection/>
    </xf>
    <xf numFmtId="38" fontId="5" fillId="0" borderId="40" xfId="55" applyNumberFormat="1" applyFont="1" applyFill="1" applyBorder="1" applyAlignment="1">
      <alignment horizontal="center" vertical="center"/>
      <protection/>
    </xf>
    <xf numFmtId="0" fontId="5" fillId="0" borderId="42" xfId="55" applyFont="1" applyFill="1" applyBorder="1" applyAlignment="1">
      <alignment horizontal="center" vertical="center"/>
      <protection/>
    </xf>
    <xf numFmtId="38" fontId="5" fillId="0" borderId="42" xfId="55" applyNumberFormat="1" applyFont="1" applyFill="1" applyBorder="1" applyAlignment="1">
      <alignment horizontal="center" vertical="center"/>
      <protection/>
    </xf>
    <xf numFmtId="0" fontId="5" fillId="0" borderId="39" xfId="55" applyFont="1" applyFill="1" applyBorder="1" applyAlignment="1">
      <alignment horizontal="center" vertical="center"/>
      <protection/>
    </xf>
    <xf numFmtId="38" fontId="5" fillId="0" borderId="39" xfId="55" applyNumberFormat="1" applyFont="1" applyFill="1" applyBorder="1" applyAlignment="1">
      <alignment horizontal="center" vertical="center"/>
      <protection/>
    </xf>
    <xf numFmtId="38" fontId="5" fillId="0" borderId="38" xfId="55" applyNumberFormat="1" applyFont="1" applyFill="1" applyBorder="1" applyAlignment="1">
      <alignment horizontal="center" vertical="center"/>
      <protection/>
    </xf>
    <xf numFmtId="0" fontId="5" fillId="0" borderId="40" xfId="55" applyFont="1" applyFill="1" applyBorder="1" applyAlignment="1">
      <alignment horizontal="center" vertical="center"/>
      <protection/>
    </xf>
    <xf numFmtId="38" fontId="4" fillId="0" borderId="40" xfId="55" applyNumberFormat="1" applyFont="1" applyFill="1" applyBorder="1" applyAlignment="1">
      <alignment horizontal="center" vertical="center"/>
      <protection/>
    </xf>
    <xf numFmtId="38" fontId="4" fillId="0" borderId="42" xfId="55" applyNumberFormat="1" applyFont="1" applyFill="1" applyBorder="1" applyAlignment="1">
      <alignment horizontal="center" vertical="center"/>
      <protection/>
    </xf>
    <xf numFmtId="38" fontId="4" fillId="0" borderId="39" xfId="55" applyNumberFormat="1" applyFont="1" applyFill="1" applyBorder="1" applyAlignment="1">
      <alignment horizontal="center" vertical="center"/>
      <protection/>
    </xf>
    <xf numFmtId="0" fontId="4" fillId="0" borderId="43" xfId="55" applyFont="1" applyBorder="1" applyAlignment="1">
      <alignment horizontal="center" vertical="center"/>
      <protection/>
    </xf>
    <xf numFmtId="0" fontId="4" fillId="0" borderId="44" xfId="55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8" fontId="5" fillId="0" borderId="17" xfId="55" applyNumberFormat="1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44" fontId="4" fillId="0" borderId="40" xfId="52" applyFont="1" applyFill="1" applyBorder="1" applyAlignment="1">
      <alignment horizontal="center" vertical="center"/>
    </xf>
    <xf numFmtId="44" fontId="4" fillId="0" borderId="42" xfId="52" applyFont="1" applyFill="1" applyBorder="1" applyAlignment="1">
      <alignment horizontal="center" vertical="center"/>
    </xf>
    <xf numFmtId="44" fontId="4" fillId="0" borderId="39" xfId="52" applyFont="1" applyFill="1" applyBorder="1" applyAlignment="1">
      <alignment horizontal="center" vertical="center"/>
    </xf>
    <xf numFmtId="44" fontId="4" fillId="0" borderId="38" xfId="52" applyFont="1" applyFill="1" applyBorder="1" applyAlignment="1">
      <alignment horizontal="center" vertical="center"/>
    </xf>
    <xf numFmtId="44" fontId="4" fillId="0" borderId="43" xfId="52" applyFont="1" applyFill="1" applyBorder="1" applyAlignment="1">
      <alignment horizontal="center" vertical="center"/>
    </xf>
    <xf numFmtId="44" fontId="4" fillId="0" borderId="44" xfId="52" applyFont="1" applyFill="1" applyBorder="1" applyAlignment="1">
      <alignment horizontal="center" vertical="center"/>
    </xf>
    <xf numFmtId="0" fontId="4" fillId="0" borderId="21" xfId="55" applyFont="1" applyBorder="1" applyAlignment="1">
      <alignment horizontal="left" vertical="center"/>
      <protection/>
    </xf>
    <xf numFmtId="0" fontId="4" fillId="0" borderId="41" xfId="55" applyFont="1" applyBorder="1" applyAlignment="1">
      <alignment horizontal="center" vertical="center"/>
      <protection/>
    </xf>
    <xf numFmtId="44" fontId="4" fillId="0" borderId="41" xfId="52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45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44" fontId="4" fillId="0" borderId="17" xfId="0" applyNumberFormat="1" applyFont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wrapText="1"/>
    </xf>
    <xf numFmtId="165" fontId="6" fillId="0" borderId="0" xfId="0" applyNumberFormat="1" applyFont="1" applyFill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center" wrapText="1"/>
    </xf>
    <xf numFmtId="165" fontId="7" fillId="0" borderId="17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5" fillId="0" borderId="46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38" fontId="4" fillId="0" borderId="38" xfId="55" applyNumberFormat="1" applyFont="1" applyFill="1" applyBorder="1" applyAlignment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17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4" fontId="4" fillId="0" borderId="17" xfId="50" applyFont="1" applyBorder="1" applyAlignment="1">
      <alignment horizontal="center" vertical="center"/>
    </xf>
    <xf numFmtId="44" fontId="4" fillId="0" borderId="29" xfId="5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39" fontId="4" fillId="0" borderId="17" xfId="0" applyNumberFormat="1" applyFont="1" applyBorder="1" applyAlignment="1">
      <alignment horizontal="left" vertical="center"/>
    </xf>
    <xf numFmtId="8" fontId="4" fillId="0" borderId="17" xfId="53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/>
    </xf>
    <xf numFmtId="0" fontId="4" fillId="0" borderId="17" xfId="0" applyFont="1" applyFill="1" applyBorder="1" applyAlignment="1" quotePrefix="1">
      <alignment horizontal="center" vertical="center"/>
    </xf>
    <xf numFmtId="44" fontId="47" fillId="0" borderId="17" xfId="50" applyFont="1" applyBorder="1" applyAlignment="1">
      <alignment horizontal="center" vertical="center" wrapText="1"/>
    </xf>
    <xf numFmtId="44" fontId="48" fillId="0" borderId="17" xfId="50" applyFont="1" applyBorder="1" applyAlignment="1">
      <alignment horizontal="center" vertical="center" wrapText="1"/>
    </xf>
    <xf numFmtId="44" fontId="48" fillId="0" borderId="17" xfId="50" applyFont="1" applyBorder="1" applyAlignment="1">
      <alignment horizontal="right" vertical="center" wrapText="1"/>
    </xf>
    <xf numFmtId="8" fontId="48" fillId="0" borderId="17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9" fontId="4" fillId="0" borderId="17" xfId="0" applyNumberFormat="1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43" xfId="0" applyFont="1" applyFill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textRotation="90"/>
    </xf>
    <xf numFmtId="0" fontId="5" fillId="0" borderId="24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/>
    </xf>
    <xf numFmtId="38" fontId="4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28" xfId="0" applyFont="1" applyFill="1" applyBorder="1" applyAlignment="1">
      <alignment horizontal="center" vertical="top"/>
    </xf>
    <xf numFmtId="0" fontId="5" fillId="0" borderId="41" xfId="0" applyFont="1" applyFill="1" applyBorder="1" applyAlignment="1" applyProtection="1">
      <alignment horizontal="center" vertical="center"/>
      <protection/>
    </xf>
    <xf numFmtId="39" fontId="4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textRotation="90"/>
    </xf>
    <xf numFmtId="0" fontId="5" fillId="0" borderId="42" xfId="0" applyFont="1" applyFill="1" applyBorder="1" applyAlignment="1">
      <alignment horizontal="center" vertical="center" textRotation="90"/>
    </xf>
    <xf numFmtId="0" fontId="5" fillId="0" borderId="39" xfId="0" applyFont="1" applyFill="1" applyBorder="1" applyAlignment="1">
      <alignment horizontal="center" vertical="center" textRotation="90"/>
    </xf>
    <xf numFmtId="0" fontId="5" fillId="0" borderId="44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47" xfId="55" applyFont="1" applyFill="1" applyBorder="1" applyAlignment="1">
      <alignment horizontal="left"/>
      <protection/>
    </xf>
    <xf numFmtId="0" fontId="4" fillId="0" borderId="48" xfId="55" applyFont="1" applyFill="1" applyBorder="1" applyAlignment="1">
      <alignment horizontal="left"/>
      <protection/>
    </xf>
    <xf numFmtId="38" fontId="4" fillId="0" borderId="13" xfId="55" applyNumberFormat="1" applyFont="1" applyFill="1" applyBorder="1" applyAlignment="1">
      <alignment horizontal="left"/>
      <protection/>
    </xf>
    <xf numFmtId="38" fontId="4" fillId="0" borderId="14" xfId="55" applyNumberFormat="1" applyFont="1" applyFill="1" applyBorder="1" applyAlignment="1">
      <alignment horizontal="left"/>
      <protection/>
    </xf>
    <xf numFmtId="44" fontId="4" fillId="0" borderId="49" xfId="52" applyFont="1" applyFill="1" applyBorder="1" applyAlignment="1">
      <alignment horizontal="center" vertical="center" wrapText="1"/>
    </xf>
    <xf numFmtId="44" fontId="4" fillId="0" borderId="50" xfId="52" applyFont="1" applyFill="1" applyBorder="1" applyAlignment="1">
      <alignment horizontal="center" vertical="center" wrapText="1"/>
    </xf>
    <xf numFmtId="44" fontId="4" fillId="0" borderId="51" xfId="52" applyFont="1" applyFill="1" applyBorder="1" applyAlignment="1">
      <alignment horizontal="center" vertical="center" wrapText="1"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53" xfId="55" applyFont="1" applyFill="1" applyBorder="1" applyAlignment="1">
      <alignment horizontal="center" vertical="center"/>
      <protection/>
    </xf>
    <xf numFmtId="0" fontId="4" fillId="0" borderId="54" xfId="55" applyFont="1" applyFill="1" applyBorder="1" applyAlignment="1">
      <alignment horizontal="center" vertical="center"/>
      <protection/>
    </xf>
    <xf numFmtId="0" fontId="4" fillId="0" borderId="55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28" xfId="55" applyFont="1" applyFill="1" applyBorder="1" applyAlignment="1">
      <alignment horizontal="center" vertical="center"/>
      <protection/>
    </xf>
    <xf numFmtId="0" fontId="4" fillId="0" borderId="56" xfId="55" applyFont="1" applyFill="1" applyBorder="1" applyAlignment="1">
      <alignment horizontal="center" vertical="center"/>
      <protection/>
    </xf>
    <xf numFmtId="0" fontId="4" fillId="0" borderId="57" xfId="55" applyFont="1" applyFill="1" applyBorder="1" applyAlignment="1">
      <alignment horizontal="center" vertical="center"/>
      <protection/>
    </xf>
    <xf numFmtId="0" fontId="4" fillId="0" borderId="58" xfId="55" applyFont="1" applyFill="1" applyBorder="1" applyAlignment="1">
      <alignment horizontal="center" vertical="center"/>
      <protection/>
    </xf>
    <xf numFmtId="38" fontId="4" fillId="0" borderId="15" xfId="55" applyNumberFormat="1" applyFont="1" applyFill="1" applyBorder="1" applyAlignment="1">
      <alignment horizontal="left"/>
      <protection/>
    </xf>
    <xf numFmtId="0" fontId="4" fillId="0" borderId="59" xfId="55" applyFont="1" applyFill="1" applyBorder="1" applyAlignment="1">
      <alignment horizontal="left"/>
      <protection/>
    </xf>
    <xf numFmtId="0" fontId="4" fillId="0" borderId="60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justify" wrapText="1"/>
      <protection/>
    </xf>
    <xf numFmtId="38" fontId="4" fillId="0" borderId="17" xfId="55" applyNumberFormat="1" applyFont="1" applyFill="1" applyBorder="1" applyAlignment="1">
      <alignment horizontal="center"/>
      <protection/>
    </xf>
    <xf numFmtId="0" fontId="4" fillId="0" borderId="61" xfId="55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 horizontal="center"/>
      <protection/>
    </xf>
    <xf numFmtId="0" fontId="4" fillId="0" borderId="31" xfId="55" applyFont="1" applyFill="1" applyBorder="1" applyAlignment="1">
      <alignment horizontal="center"/>
      <protection/>
    </xf>
    <xf numFmtId="0" fontId="5" fillId="0" borderId="62" xfId="55" applyFont="1" applyFill="1" applyBorder="1" applyAlignment="1">
      <alignment horizontal="center" vertical="center"/>
      <protection/>
    </xf>
    <xf numFmtId="0" fontId="5" fillId="0" borderId="63" xfId="55" applyFont="1" applyFill="1" applyBorder="1" applyAlignment="1">
      <alignment horizontal="center" vertical="center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64" xfId="55" applyFont="1" applyFill="1" applyBorder="1" applyAlignment="1">
      <alignment horizontal="center" vertical="center" wrapText="1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65" xfId="55" applyFont="1" applyFill="1" applyBorder="1">
      <alignment/>
      <protection/>
    </xf>
    <xf numFmtId="0" fontId="4" fillId="0" borderId="66" xfId="55" applyFont="1" applyFill="1" applyBorder="1">
      <alignment/>
      <protection/>
    </xf>
    <xf numFmtId="0" fontId="4" fillId="0" borderId="67" xfId="55" applyFont="1" applyFill="1" applyBorder="1">
      <alignment/>
      <protection/>
    </xf>
    <xf numFmtId="0" fontId="4" fillId="0" borderId="68" xfId="55" applyFont="1" applyFill="1" applyBorder="1" applyAlignment="1">
      <alignment horizontal="center"/>
      <protection/>
    </xf>
    <xf numFmtId="0" fontId="4" fillId="0" borderId="69" xfId="55" applyFont="1" applyFill="1" applyBorder="1" applyAlignment="1">
      <alignment horizontal="center"/>
      <protection/>
    </xf>
    <xf numFmtId="0" fontId="4" fillId="0" borderId="70" xfId="55" applyFont="1" applyFill="1" applyBorder="1" applyAlignment="1">
      <alignment horizontal="center"/>
      <protection/>
    </xf>
    <xf numFmtId="0" fontId="5" fillId="0" borderId="61" xfId="55" applyFont="1" applyFill="1" applyBorder="1" applyAlignment="1" applyProtection="1">
      <alignment horizontal="center" vertical="center"/>
      <protection/>
    </xf>
    <xf numFmtId="0" fontId="5" fillId="0" borderId="19" xfId="55" applyFont="1" applyFill="1" applyBorder="1" applyAlignment="1" applyProtection="1">
      <alignment horizontal="center" vertical="center"/>
      <protection/>
    </xf>
    <xf numFmtId="0" fontId="5" fillId="0" borderId="31" xfId="55" applyFont="1" applyFill="1" applyBorder="1" applyAlignment="1" applyProtection="1">
      <alignment horizontal="center" vertical="center"/>
      <protection/>
    </xf>
    <xf numFmtId="0" fontId="5" fillId="0" borderId="55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0" borderId="64" xfId="55" applyFont="1" applyFill="1" applyBorder="1" applyAlignment="1" applyProtection="1">
      <alignment horizontal="center" vertical="center"/>
      <protection/>
    </xf>
    <xf numFmtId="0" fontId="5" fillId="0" borderId="71" xfId="55" applyFont="1" applyFill="1" applyBorder="1" applyAlignment="1" applyProtection="1">
      <alignment horizontal="center" vertical="center"/>
      <protection/>
    </xf>
    <xf numFmtId="0" fontId="5" fillId="0" borderId="22" xfId="55" applyFont="1" applyFill="1" applyBorder="1" applyAlignment="1" applyProtection="1">
      <alignment horizontal="center" vertical="center"/>
      <protection/>
    </xf>
    <xf numFmtId="0" fontId="5" fillId="0" borderId="32" xfId="55" applyFont="1" applyFill="1" applyBorder="1" applyAlignment="1" applyProtection="1">
      <alignment horizontal="center" vertical="center"/>
      <protection/>
    </xf>
    <xf numFmtId="0" fontId="4" fillId="0" borderId="72" xfId="55" applyFont="1" applyFill="1" applyBorder="1" applyAlignment="1">
      <alignment horizontal="center"/>
      <protection/>
    </xf>
    <xf numFmtId="0" fontId="4" fillId="0" borderId="25" xfId="55" applyFont="1" applyFill="1" applyBorder="1" applyAlignment="1">
      <alignment horizontal="center"/>
      <protection/>
    </xf>
    <xf numFmtId="0" fontId="4" fillId="0" borderId="73" xfId="55" applyFont="1" applyFill="1" applyBorder="1" applyAlignment="1">
      <alignment horizontal="center"/>
      <protection/>
    </xf>
    <xf numFmtId="0" fontId="5" fillId="0" borderId="74" xfId="55" applyFont="1" applyBorder="1" applyAlignment="1">
      <alignment horizontal="center" vertical="center"/>
      <protection/>
    </xf>
    <xf numFmtId="0" fontId="5" fillId="0" borderId="75" xfId="55" applyFont="1" applyBorder="1" applyAlignment="1">
      <alignment horizontal="center" vertical="center"/>
      <protection/>
    </xf>
    <xf numFmtId="0" fontId="5" fillId="0" borderId="49" xfId="55" applyFont="1" applyBorder="1" applyAlignment="1">
      <alignment horizontal="center" vertical="center"/>
      <protection/>
    </xf>
    <xf numFmtId="0" fontId="5" fillId="0" borderId="76" xfId="55" applyFont="1" applyBorder="1" applyAlignment="1">
      <alignment horizontal="center" vertical="center"/>
      <protection/>
    </xf>
    <xf numFmtId="0" fontId="5" fillId="0" borderId="41" xfId="55" applyFont="1" applyBorder="1" applyAlignment="1">
      <alignment horizontal="center" vertical="center"/>
      <protection/>
    </xf>
    <xf numFmtId="0" fontId="5" fillId="0" borderId="77" xfId="55" applyFont="1" applyBorder="1" applyAlignment="1">
      <alignment horizontal="center" vertical="center"/>
      <protection/>
    </xf>
    <xf numFmtId="0" fontId="4" fillId="0" borderId="34" xfId="55" applyFont="1" applyFill="1" applyBorder="1" applyAlignment="1">
      <alignment horizontal="center" vertical="center" textRotation="90"/>
      <protection/>
    </xf>
    <xf numFmtId="0" fontId="4" fillId="0" borderId="17" xfId="55" applyFont="1" applyFill="1" applyBorder="1" applyAlignment="1">
      <alignment horizontal="center" vertical="center" textRotation="90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43" xfId="55" applyFont="1" applyBorder="1" applyAlignment="1">
      <alignment horizontal="center" vertical="center"/>
      <protection/>
    </xf>
    <xf numFmtId="0" fontId="5" fillId="0" borderId="21" xfId="55" applyFont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8" xfId="55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I12" sqref="I12"/>
    </sheetView>
  </sheetViews>
  <sheetFormatPr defaultColWidth="11.421875" defaultRowHeight="12.75"/>
  <cols>
    <col min="1" max="1" width="14.421875" style="0" customWidth="1"/>
    <col min="2" max="2" width="13.7109375" style="0" customWidth="1"/>
    <col min="3" max="3" width="26.00390625" style="0" customWidth="1"/>
    <col min="4" max="4" width="11.421875" style="0" customWidth="1"/>
    <col min="5" max="5" width="12.7109375" style="0" customWidth="1"/>
    <col min="6" max="6" width="13.57421875" style="0" customWidth="1"/>
  </cols>
  <sheetData>
    <row r="1" spans="1:6" ht="13.5">
      <c r="A1" s="1"/>
      <c r="B1" s="1"/>
      <c r="C1" s="1"/>
      <c r="D1" s="1"/>
      <c r="E1" s="1"/>
      <c r="F1" s="1"/>
    </row>
    <row r="2" spans="1:6" s="17" customFormat="1" ht="16.5" customHeight="1">
      <c r="A2" s="152" t="s">
        <v>109</v>
      </c>
      <c r="B2" s="153"/>
      <c r="C2" s="153"/>
      <c r="D2" s="153"/>
      <c r="E2" s="153"/>
      <c r="F2" s="154"/>
    </row>
    <row r="3" spans="1:6" s="17" customFormat="1" ht="16.5" customHeight="1">
      <c r="A3" s="147" t="s">
        <v>145</v>
      </c>
      <c r="B3" s="148"/>
      <c r="C3" s="148"/>
      <c r="D3" s="148"/>
      <c r="E3" s="148"/>
      <c r="F3" s="149"/>
    </row>
    <row r="4" spans="1:6" s="17" customFormat="1" ht="16.5" customHeight="1">
      <c r="A4" s="147"/>
      <c r="B4" s="148"/>
      <c r="C4" s="148"/>
      <c r="D4" s="148"/>
      <c r="E4" s="148"/>
      <c r="F4" s="149"/>
    </row>
    <row r="5" spans="1:6" s="17" customFormat="1" ht="16.5" customHeight="1">
      <c r="A5" s="155" t="s">
        <v>79</v>
      </c>
      <c r="B5" s="156"/>
      <c r="C5" s="156"/>
      <c r="D5" s="156"/>
      <c r="E5" s="156"/>
      <c r="F5" s="157"/>
    </row>
    <row r="6" spans="1:6" s="17" customFormat="1" ht="16.5" customHeight="1">
      <c r="A6" s="129" t="s">
        <v>0</v>
      </c>
      <c r="B6" s="130" t="s">
        <v>1</v>
      </c>
      <c r="C6" s="157" t="s">
        <v>3</v>
      </c>
      <c r="D6" s="159" t="s">
        <v>80</v>
      </c>
      <c r="E6" s="160"/>
      <c r="F6" s="150" t="s">
        <v>139</v>
      </c>
    </row>
    <row r="7" spans="1:6" s="17" customFormat="1" ht="16.5" customHeight="1">
      <c r="A7" s="119" t="s">
        <v>81</v>
      </c>
      <c r="B7" s="103" t="s">
        <v>2</v>
      </c>
      <c r="C7" s="158"/>
      <c r="D7" s="161"/>
      <c r="E7" s="162"/>
      <c r="F7" s="151"/>
    </row>
    <row r="8" spans="1:6" s="27" customFormat="1" ht="25.5" customHeight="1">
      <c r="A8" s="124">
        <v>1</v>
      </c>
      <c r="B8" s="125">
        <v>1</v>
      </c>
      <c r="C8" s="128" t="s">
        <v>107</v>
      </c>
      <c r="D8" s="163" t="s">
        <v>32</v>
      </c>
      <c r="E8" s="164"/>
      <c r="F8" s="144">
        <v>51.4</v>
      </c>
    </row>
    <row r="9" spans="1:6" s="27" customFormat="1" ht="25.5" customHeight="1">
      <c r="A9" s="124">
        <v>2</v>
      </c>
      <c r="B9" s="125">
        <v>2</v>
      </c>
      <c r="C9" s="128" t="s">
        <v>107</v>
      </c>
      <c r="D9" s="163" t="s">
        <v>32</v>
      </c>
      <c r="E9" s="164"/>
      <c r="F9" s="144">
        <v>51.4</v>
      </c>
    </row>
    <row r="10" spans="1:6" s="27" customFormat="1" ht="25.5" customHeight="1">
      <c r="A10" s="124">
        <v>2</v>
      </c>
      <c r="B10" s="125">
        <v>3</v>
      </c>
      <c r="C10" s="128" t="s">
        <v>30</v>
      </c>
      <c r="D10" s="163" t="s">
        <v>32</v>
      </c>
      <c r="E10" s="164"/>
      <c r="F10" s="144">
        <v>51.4</v>
      </c>
    </row>
    <row r="11" spans="1:6" s="17" customFormat="1" ht="25.5" customHeight="1">
      <c r="A11" s="18">
        <v>2</v>
      </c>
      <c r="B11" s="18">
        <v>4</v>
      </c>
      <c r="C11" s="18" t="s">
        <v>138</v>
      </c>
      <c r="D11" s="163" t="s">
        <v>32</v>
      </c>
      <c r="E11" s="164"/>
      <c r="F11" s="144">
        <v>51.4</v>
      </c>
    </row>
    <row r="12" spans="1:6" s="17" customFormat="1" ht="25.5" customHeight="1">
      <c r="A12" s="18">
        <v>2</v>
      </c>
      <c r="B12" s="18">
        <v>5</v>
      </c>
      <c r="C12" s="18" t="s">
        <v>118</v>
      </c>
      <c r="D12" s="163" t="s">
        <v>32</v>
      </c>
      <c r="E12" s="164"/>
      <c r="F12" s="144">
        <v>51.4</v>
      </c>
    </row>
    <row r="13" spans="1:6" s="17" customFormat="1" ht="25.5" customHeight="1">
      <c r="A13" s="18">
        <v>2</v>
      </c>
      <c r="B13" s="18">
        <v>6</v>
      </c>
      <c r="C13" s="18" t="s">
        <v>107</v>
      </c>
      <c r="D13" s="163" t="s">
        <v>32</v>
      </c>
      <c r="E13" s="164"/>
      <c r="F13" s="144">
        <v>38.55</v>
      </c>
    </row>
    <row r="14" spans="1:6" s="17" customFormat="1" ht="25.5" customHeight="1">
      <c r="A14" s="18">
        <v>2</v>
      </c>
      <c r="B14" s="18">
        <v>7</v>
      </c>
      <c r="C14" s="18" t="s">
        <v>31</v>
      </c>
      <c r="D14" s="163" t="s">
        <v>32</v>
      </c>
      <c r="E14" s="164"/>
      <c r="F14" s="144">
        <v>51.4</v>
      </c>
    </row>
    <row r="15" spans="1:6" s="17" customFormat="1" ht="25.5" customHeight="1">
      <c r="A15" s="18">
        <v>2</v>
      </c>
      <c r="B15" s="18">
        <v>8</v>
      </c>
      <c r="C15" s="18" t="s">
        <v>33</v>
      </c>
      <c r="D15" s="163" t="s">
        <v>32</v>
      </c>
      <c r="E15" s="164"/>
      <c r="F15" s="144">
        <v>51.4</v>
      </c>
    </row>
    <row r="16" spans="1:6" s="17" customFormat="1" ht="25.5" customHeight="1">
      <c r="A16" s="18">
        <v>2</v>
      </c>
      <c r="B16" s="18">
        <v>9</v>
      </c>
      <c r="C16" s="18" t="s">
        <v>119</v>
      </c>
      <c r="D16" s="163" t="s">
        <v>32</v>
      </c>
      <c r="E16" s="164"/>
      <c r="F16" s="144">
        <v>51.4</v>
      </c>
    </row>
    <row r="17" spans="1:6" s="17" customFormat="1" ht="25.5" customHeight="1">
      <c r="A17" s="18">
        <v>2</v>
      </c>
      <c r="B17" s="18">
        <v>10</v>
      </c>
      <c r="C17" s="18" t="s">
        <v>142</v>
      </c>
      <c r="D17" s="163" t="s">
        <v>32</v>
      </c>
      <c r="E17" s="164"/>
      <c r="F17" s="144">
        <v>51.4</v>
      </c>
    </row>
    <row r="18" spans="1:6" s="17" customFormat="1" ht="25.5" customHeight="1">
      <c r="A18" s="18">
        <v>2</v>
      </c>
      <c r="B18" s="18">
        <v>15</v>
      </c>
      <c r="C18" s="18">
        <v>99</v>
      </c>
      <c r="D18" s="163" t="s">
        <v>32</v>
      </c>
      <c r="E18" s="164"/>
      <c r="F18" s="144">
        <v>38.55</v>
      </c>
    </row>
    <row r="19" spans="1:6" s="17" customFormat="1" ht="25.5" customHeight="1">
      <c r="A19" s="18">
        <v>2</v>
      </c>
      <c r="B19" s="18">
        <v>17</v>
      </c>
      <c r="C19" s="18">
        <v>99</v>
      </c>
      <c r="D19" s="163" t="s">
        <v>32</v>
      </c>
      <c r="E19" s="164"/>
      <c r="F19" s="144">
        <v>38.55</v>
      </c>
    </row>
    <row r="20" spans="1:6" s="17" customFormat="1" ht="25.5" customHeight="1">
      <c r="A20" s="18">
        <v>2</v>
      </c>
      <c r="B20" s="18">
        <v>18</v>
      </c>
      <c r="C20" s="18">
        <v>99</v>
      </c>
      <c r="D20" s="163" t="s">
        <v>32</v>
      </c>
      <c r="E20" s="164"/>
      <c r="F20" s="144">
        <v>38.55</v>
      </c>
    </row>
    <row r="21" spans="1:6" s="17" customFormat="1" ht="25.5" customHeight="1">
      <c r="A21" s="18">
        <v>2</v>
      </c>
      <c r="B21" s="18">
        <v>19</v>
      </c>
      <c r="C21" s="18">
        <v>99</v>
      </c>
      <c r="D21" s="163" t="s">
        <v>32</v>
      </c>
      <c r="E21" s="164"/>
      <c r="F21" s="144">
        <v>38.55</v>
      </c>
    </row>
    <row r="22" spans="1:6" s="17" customFormat="1" ht="25.5" customHeight="1">
      <c r="A22" s="18">
        <v>2</v>
      </c>
      <c r="B22" s="18">
        <v>20</v>
      </c>
      <c r="C22" s="18">
        <v>99</v>
      </c>
      <c r="D22" s="163" t="s">
        <v>32</v>
      </c>
      <c r="E22" s="164"/>
      <c r="F22" s="144">
        <v>38.55</v>
      </c>
    </row>
  </sheetData>
  <sheetProtection/>
  <mergeCells count="22">
    <mergeCell ref="D21:E21"/>
    <mergeCell ref="D22:E22"/>
    <mergeCell ref="D14:E14"/>
    <mergeCell ref="D15:E15"/>
    <mergeCell ref="D16:E16"/>
    <mergeCell ref="D18:E18"/>
    <mergeCell ref="D19:E19"/>
    <mergeCell ref="D20:E20"/>
    <mergeCell ref="D17:E17"/>
    <mergeCell ref="D8:E8"/>
    <mergeCell ref="D9:E9"/>
    <mergeCell ref="D10:E10"/>
    <mergeCell ref="D11:E11"/>
    <mergeCell ref="D12:E12"/>
    <mergeCell ref="D13:E13"/>
    <mergeCell ref="A4:F4"/>
    <mergeCell ref="F6:F7"/>
    <mergeCell ref="A2:F2"/>
    <mergeCell ref="A3:F3"/>
    <mergeCell ref="A5:F5"/>
    <mergeCell ref="C6:C7"/>
    <mergeCell ref="D6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1" max="1" width="10.28125" style="1" customWidth="1"/>
    <col min="2" max="10" width="11.421875" style="1" customWidth="1"/>
    <col min="11" max="11" width="3.421875" style="118" customWidth="1"/>
    <col min="12" max="12" width="3.421875" style="42" customWidth="1"/>
    <col min="13" max="16384" width="11.421875" style="1" customWidth="1"/>
  </cols>
  <sheetData>
    <row r="1" spans="1:10" ht="15" thickBot="1" thickTop="1">
      <c r="A1" s="122" t="s">
        <v>67</v>
      </c>
      <c r="B1" s="121">
        <v>65</v>
      </c>
      <c r="C1" s="110"/>
      <c r="D1" s="110"/>
      <c r="E1" s="110"/>
      <c r="F1" s="110"/>
      <c r="G1" s="110"/>
      <c r="H1" s="110"/>
      <c r="I1" s="110"/>
      <c r="J1" s="110"/>
    </row>
    <row r="2" spans="1:11" ht="15" thickBot="1" thickTop="1">
      <c r="A2" s="111"/>
      <c r="B2" s="112"/>
      <c r="C2" s="113"/>
      <c r="D2" s="113"/>
      <c r="E2" s="113"/>
      <c r="F2" s="113"/>
      <c r="G2" s="113"/>
      <c r="H2" s="113"/>
      <c r="I2" s="113"/>
      <c r="J2" s="113"/>
      <c r="K2" s="117"/>
    </row>
    <row r="3" spans="1:10" ht="14.25" thickTop="1">
      <c r="A3" s="101"/>
      <c r="B3" s="304" t="s">
        <v>68</v>
      </c>
      <c r="C3" s="304"/>
      <c r="D3" s="304"/>
      <c r="E3" s="304"/>
      <c r="F3" s="304"/>
      <c r="G3" s="304"/>
      <c r="H3" s="304"/>
      <c r="I3" s="304"/>
      <c r="J3" s="305"/>
    </row>
    <row r="4" spans="1:12" ht="25.5">
      <c r="A4" s="114" t="s">
        <v>69</v>
      </c>
      <c r="B4" s="115" t="s">
        <v>70</v>
      </c>
      <c r="C4" s="116" t="s">
        <v>71</v>
      </c>
      <c r="D4" s="116" t="s">
        <v>72</v>
      </c>
      <c r="E4" s="116" t="s">
        <v>73</v>
      </c>
      <c r="F4" s="116" t="s">
        <v>74</v>
      </c>
      <c r="G4" s="116" t="s">
        <v>75</v>
      </c>
      <c r="H4" s="116" t="s">
        <v>76</v>
      </c>
      <c r="I4" s="116" t="s">
        <v>77</v>
      </c>
      <c r="J4" s="116" t="s">
        <v>103</v>
      </c>
      <c r="K4" s="16"/>
      <c r="L4" s="18"/>
    </row>
    <row r="5" spans="1:12" ht="13.5">
      <c r="A5" s="120"/>
      <c r="B5" s="136">
        <v>1</v>
      </c>
      <c r="C5" s="136">
        <f>1-0.0032</f>
        <v>0.9968</v>
      </c>
      <c r="D5" s="136">
        <f>1-0.0252</f>
        <v>0.9748</v>
      </c>
      <c r="E5" s="136">
        <f>1-0.0809</f>
        <v>0.9191</v>
      </c>
      <c r="F5" s="136">
        <f>1-0.1801</f>
        <v>0.8199</v>
      </c>
      <c r="G5" s="136">
        <f>1-0.332</f>
        <v>0.6679999999999999</v>
      </c>
      <c r="H5" s="136">
        <f>1-0.526</f>
        <v>0.474</v>
      </c>
      <c r="I5" s="136">
        <f>1-0.752</f>
        <v>0.248</v>
      </c>
      <c r="J5" s="136">
        <v>0.1</v>
      </c>
      <c r="K5" s="16"/>
      <c r="L5" s="18"/>
    </row>
    <row r="6" spans="1:12" ht="13.5">
      <c r="A6" s="102">
        <v>0</v>
      </c>
      <c r="B6" s="136">
        <v>1</v>
      </c>
      <c r="C6" s="136">
        <v>0.99</v>
      </c>
      <c r="D6" s="136">
        <v>0.975</v>
      </c>
      <c r="E6" s="136">
        <v>0.92</v>
      </c>
      <c r="F6" s="136">
        <v>0.82</v>
      </c>
      <c r="G6" s="136">
        <v>0.66</v>
      </c>
      <c r="H6" s="136">
        <v>0.47</v>
      </c>
      <c r="I6" s="136">
        <v>0.25</v>
      </c>
      <c r="J6" s="136">
        <v>0.135</v>
      </c>
      <c r="K6" s="16"/>
      <c r="L6" s="18"/>
    </row>
    <row r="7" spans="1:12" ht="13.5">
      <c r="A7" s="102">
        <v>1</v>
      </c>
      <c r="B7" s="137">
        <f>(1-(A7/L7)^1.4)*1</f>
        <v>0.9971031813976786</v>
      </c>
      <c r="C7" s="137">
        <f>(1-(A7/L7)^1.4)*0.99</f>
        <v>0.9871321495837018</v>
      </c>
      <c r="D7" s="137">
        <f>(1-(K7/L7)^1.4)*0.975</f>
        <v>0.9721756018627367</v>
      </c>
      <c r="E7" s="137">
        <f>(1-((K7/L7)^1.4))*0.92</f>
        <v>0.9173349268858644</v>
      </c>
      <c r="F7" s="137">
        <f>(1-((K7/L7)^1.4))*0.82</f>
        <v>0.8176246087460964</v>
      </c>
      <c r="G7" s="137">
        <f aca="true" t="shared" si="0" ref="G7:G56">(1-((K7/L7)^1.4))*0.66</f>
        <v>0.658088099722468</v>
      </c>
      <c r="H7" s="137">
        <f>(1-((K7/L7)^1.4))*0.47</f>
        <v>0.4686384952569089</v>
      </c>
      <c r="I7" s="137">
        <f>(1-(K7/L7)^1.4)*0.25</f>
        <v>0.24927579534941965</v>
      </c>
      <c r="J7" s="137">
        <f>(1-((A7/L7)^1.4))*0.135</f>
        <v>0.13460892948868663</v>
      </c>
      <c r="K7" s="100">
        <v>1</v>
      </c>
      <c r="L7" s="18">
        <v>65</v>
      </c>
    </row>
    <row r="8" spans="1:12" ht="13.5">
      <c r="A8" s="102">
        <v>2</v>
      </c>
      <c r="B8" s="137">
        <f>(1-(A8/L8)^1.4)*1</f>
        <v>0.9923552498763257</v>
      </c>
      <c r="C8" s="137">
        <f>(1-(A8/L8)^1.4)*0.99</f>
        <v>0.9824316973775624</v>
      </c>
      <c r="D8" s="137">
        <f>(1-(K8/L8)^1.4)*0.975</f>
        <v>0.9675463686294176</v>
      </c>
      <c r="E8" s="137">
        <f aca="true" t="shared" si="1" ref="E8:E55">(1-((K8/L8)^1.4))*0.92</f>
        <v>0.9129668298862197</v>
      </c>
      <c r="F8" s="137">
        <f aca="true" t="shared" si="2" ref="F8:F56">(1-((K8/L8)^1.4))*0.82</f>
        <v>0.813731304898587</v>
      </c>
      <c r="G8" s="137">
        <f t="shared" si="0"/>
        <v>0.6549544649183751</v>
      </c>
      <c r="H8" s="137">
        <f aca="true" t="shared" si="3" ref="H8:H56">(1-((K8/L8)^1.4))*0.47</f>
        <v>0.46640696744187304</v>
      </c>
      <c r="I8" s="137">
        <f>(1-(K8/L8)^1.4)*0.25</f>
        <v>0.24808881246908143</v>
      </c>
      <c r="J8" s="137">
        <f>(1-((A8/L8)^1.4))*0.135</f>
        <v>0.13396795873330397</v>
      </c>
      <c r="K8" s="100">
        <v>2</v>
      </c>
      <c r="L8" s="18">
        <v>65</v>
      </c>
    </row>
    <row r="9" spans="1:12" ht="13.5">
      <c r="A9" s="102">
        <v>3</v>
      </c>
      <c r="B9" s="137">
        <f>(1-(A9/L9)^1.4)*1</f>
        <v>0.9865137546206557</v>
      </c>
      <c r="C9" s="137">
        <f>(1-(A9/L9)^1.4)*0.99</f>
        <v>0.9766486170744492</v>
      </c>
      <c r="D9" s="137">
        <f aca="true" t="shared" si="4" ref="D9:D56">(1-(K9/L9)^1.4)*0.975</f>
        <v>0.9618509107551393</v>
      </c>
      <c r="E9" s="137">
        <f t="shared" si="1"/>
        <v>0.9075926542510033</v>
      </c>
      <c r="F9" s="137">
        <f t="shared" si="2"/>
        <v>0.8089412787889376</v>
      </c>
      <c r="G9" s="137">
        <f t="shared" si="0"/>
        <v>0.6510990780496329</v>
      </c>
      <c r="H9" s="137">
        <f t="shared" si="3"/>
        <v>0.46366146467170816</v>
      </c>
      <c r="I9" s="137">
        <f>(1-(K9/L9)^1.4)*0.25</f>
        <v>0.24662843865516393</v>
      </c>
      <c r="J9" s="137">
        <f aca="true" t="shared" si="5" ref="J9:J56">(1-((A9/L9)^1.4))*0.135</f>
        <v>0.13317935687378854</v>
      </c>
      <c r="K9" s="100">
        <v>3</v>
      </c>
      <c r="L9" s="18">
        <v>65</v>
      </c>
    </row>
    <row r="10" spans="1:12" ht="13.5">
      <c r="A10" s="102">
        <v>4</v>
      </c>
      <c r="B10" s="137">
        <f>(1-(A10/L10)^1.4)*1</f>
        <v>0.9798253834718594</v>
      </c>
      <c r="C10" s="137">
        <f aca="true" t="shared" si="6" ref="C10:C47">(1-(A10/L10)^1.4)*0.99</f>
        <v>0.9700271296371409</v>
      </c>
      <c r="D10" s="137">
        <f t="shared" si="4"/>
        <v>0.955329748885063</v>
      </c>
      <c r="E10" s="137">
        <f t="shared" si="1"/>
        <v>0.9014393527941107</v>
      </c>
      <c r="F10" s="137">
        <f t="shared" si="2"/>
        <v>0.8034568144469247</v>
      </c>
      <c r="G10" s="137">
        <f t="shared" si="0"/>
        <v>0.6466847530914273</v>
      </c>
      <c r="H10" s="137">
        <f t="shared" si="3"/>
        <v>0.4605179302317739</v>
      </c>
      <c r="I10" s="137">
        <f aca="true" t="shared" si="7" ref="I10:I32">(1-(K10/L10)^1.4)*0.25</f>
        <v>0.24495634586796486</v>
      </c>
      <c r="J10" s="137">
        <f t="shared" si="5"/>
        <v>0.13227642676870102</v>
      </c>
      <c r="K10" s="100">
        <v>4</v>
      </c>
      <c r="L10" s="18">
        <v>65</v>
      </c>
    </row>
    <row r="11" spans="1:12" ht="13.5">
      <c r="A11" s="102">
        <v>5</v>
      </c>
      <c r="B11" s="137">
        <f>(1-(A11/L11)^1.4)*1</f>
        <v>0.9724272992897274</v>
      </c>
      <c r="C11" s="137">
        <f t="shared" si="6"/>
        <v>0.9627030262968301</v>
      </c>
      <c r="D11" s="137">
        <f t="shared" si="4"/>
        <v>0.9481166168074842</v>
      </c>
      <c r="E11" s="137">
        <f t="shared" si="1"/>
        <v>0.8946331153465492</v>
      </c>
      <c r="F11" s="137">
        <f t="shared" si="2"/>
        <v>0.7973903854175765</v>
      </c>
      <c r="G11" s="137">
        <f t="shared" si="0"/>
        <v>0.6418020175312201</v>
      </c>
      <c r="H11" s="137">
        <f t="shared" si="3"/>
        <v>0.45704083066617185</v>
      </c>
      <c r="I11" s="137">
        <f t="shared" si="7"/>
        <v>0.24310682482243184</v>
      </c>
      <c r="J11" s="137">
        <f t="shared" si="5"/>
        <v>0.1312776854041132</v>
      </c>
      <c r="K11" s="100">
        <v>5</v>
      </c>
      <c r="L11" s="18">
        <v>65</v>
      </c>
    </row>
    <row r="12" spans="1:12" ht="13.5">
      <c r="A12" s="102">
        <v>6</v>
      </c>
      <c r="B12" s="137">
        <f aca="true" t="shared" si="8" ref="B12:B19">(1-(A12/L12)^1.4)*1</f>
        <v>0.9644095850706615</v>
      </c>
      <c r="C12" s="137">
        <f t="shared" si="6"/>
        <v>0.954765489219955</v>
      </c>
      <c r="D12" s="137">
        <f t="shared" si="4"/>
        <v>0.940299345443895</v>
      </c>
      <c r="E12" s="137">
        <f t="shared" si="1"/>
        <v>0.8872568182650087</v>
      </c>
      <c r="F12" s="137">
        <f t="shared" si="2"/>
        <v>0.7908158597579424</v>
      </c>
      <c r="G12" s="137">
        <f t="shared" si="0"/>
        <v>0.6365103261466366</v>
      </c>
      <c r="H12" s="137">
        <f t="shared" si="3"/>
        <v>0.4532725049832109</v>
      </c>
      <c r="I12" s="137">
        <f t="shared" si="7"/>
        <v>0.2411023962676654</v>
      </c>
      <c r="J12" s="137">
        <f t="shared" si="5"/>
        <v>0.13019529398453933</v>
      </c>
      <c r="K12" s="100">
        <v>6</v>
      </c>
      <c r="L12" s="18">
        <v>65</v>
      </c>
    </row>
    <row r="13" spans="1:12" ht="13.5">
      <c r="A13" s="102">
        <v>7</v>
      </c>
      <c r="B13" s="137">
        <f t="shared" si="8"/>
        <v>0.9558370010881013</v>
      </c>
      <c r="C13" s="137">
        <f t="shared" si="6"/>
        <v>0.9462786310772203</v>
      </c>
      <c r="D13" s="137">
        <f t="shared" si="4"/>
        <v>0.9319410760608988</v>
      </c>
      <c r="E13" s="137">
        <f t="shared" si="1"/>
        <v>0.8793700410010532</v>
      </c>
      <c r="F13" s="137">
        <f t="shared" si="2"/>
        <v>0.7837863408922431</v>
      </c>
      <c r="G13" s="137">
        <f t="shared" si="0"/>
        <v>0.630852420718147</v>
      </c>
      <c r="H13" s="137">
        <f t="shared" si="3"/>
        <v>0.4492433905114076</v>
      </c>
      <c r="I13" s="137">
        <f t="shared" si="7"/>
        <v>0.23895925027202533</v>
      </c>
      <c r="J13" s="137">
        <f t="shared" si="5"/>
        <v>0.12903799514689368</v>
      </c>
      <c r="K13" s="100">
        <v>7</v>
      </c>
      <c r="L13" s="18">
        <v>65</v>
      </c>
    </row>
    <row r="14" spans="1:12" ht="13.5">
      <c r="A14" s="102">
        <v>8</v>
      </c>
      <c r="B14" s="137">
        <f t="shared" si="8"/>
        <v>0.946758867788618</v>
      </c>
      <c r="C14" s="137">
        <f t="shared" si="6"/>
        <v>0.9372912791107317</v>
      </c>
      <c r="D14" s="137">
        <f t="shared" si="4"/>
        <v>0.9230898960939025</v>
      </c>
      <c r="E14" s="137">
        <f t="shared" si="1"/>
        <v>0.8710181583655285</v>
      </c>
      <c r="F14" s="137">
        <f t="shared" si="2"/>
        <v>0.7763422715866667</v>
      </c>
      <c r="G14" s="137">
        <f t="shared" si="0"/>
        <v>0.6248608527404879</v>
      </c>
      <c r="H14" s="137">
        <f t="shared" si="3"/>
        <v>0.44497666786065043</v>
      </c>
      <c r="I14" s="137">
        <f t="shared" si="7"/>
        <v>0.2366897169471545</v>
      </c>
      <c r="J14" s="137">
        <f t="shared" si="5"/>
        <v>0.12781244715146342</v>
      </c>
      <c r="K14" s="100">
        <v>8</v>
      </c>
      <c r="L14" s="18">
        <v>65</v>
      </c>
    </row>
    <row r="15" spans="1:12" ht="13.5">
      <c r="A15" s="102">
        <v>9</v>
      </c>
      <c r="B15" s="137">
        <f t="shared" si="8"/>
        <v>0.9372142893979841</v>
      </c>
      <c r="C15" s="137">
        <f t="shared" si="6"/>
        <v>0.9278421465040043</v>
      </c>
      <c r="D15" s="137">
        <f t="shared" si="4"/>
        <v>0.9137839321630346</v>
      </c>
      <c r="E15" s="137">
        <f t="shared" si="1"/>
        <v>0.8622371462461454</v>
      </c>
      <c r="F15" s="137">
        <f t="shared" si="2"/>
        <v>0.7685157173063469</v>
      </c>
      <c r="G15" s="137">
        <f t="shared" si="0"/>
        <v>0.6185614310026696</v>
      </c>
      <c r="H15" s="137">
        <f t="shared" si="3"/>
        <v>0.44049071601705253</v>
      </c>
      <c r="I15" s="137">
        <f t="shared" si="7"/>
        <v>0.23430357234949603</v>
      </c>
      <c r="J15" s="137">
        <f>(1-((A15/L15)^1.4))*0.135</f>
        <v>0.12652392906872786</v>
      </c>
      <c r="K15" s="100">
        <v>9</v>
      </c>
      <c r="L15" s="18">
        <v>65</v>
      </c>
    </row>
    <row r="16" spans="1:12" ht="13.5">
      <c r="A16" s="102">
        <v>10</v>
      </c>
      <c r="B16" s="137">
        <f t="shared" si="8"/>
        <v>0.9272352065828439</v>
      </c>
      <c r="C16" s="137">
        <f t="shared" si="6"/>
        <v>0.9179628545170154</v>
      </c>
      <c r="D16" s="137">
        <f t="shared" si="4"/>
        <v>0.9040543264182728</v>
      </c>
      <c r="E16" s="137">
        <f t="shared" si="1"/>
        <v>0.8530563900562164</v>
      </c>
      <c r="F16" s="137">
        <f t="shared" si="2"/>
        <v>0.7603328693979319</v>
      </c>
      <c r="G16" s="137">
        <f t="shared" si="0"/>
        <v>0.611975236344677</v>
      </c>
      <c r="H16" s="137">
        <f t="shared" si="3"/>
        <v>0.43580054709393656</v>
      </c>
      <c r="I16" s="137">
        <f t="shared" si="7"/>
        <v>0.23180880164571097</v>
      </c>
      <c r="J16" s="137">
        <f t="shared" si="5"/>
        <v>0.12517675288868393</v>
      </c>
      <c r="K16" s="100">
        <v>10</v>
      </c>
      <c r="L16" s="18">
        <v>65</v>
      </c>
    </row>
    <row r="17" spans="1:12" ht="13.5">
      <c r="A17" s="102">
        <v>11</v>
      </c>
      <c r="B17" s="137">
        <f t="shared" si="8"/>
        <v>0.916848313916511</v>
      </c>
      <c r="C17" s="137">
        <f>(1-(A17/L17)^1.4)*0.99</f>
        <v>0.9076798307773459</v>
      </c>
      <c r="D17" s="137">
        <f t="shared" si="4"/>
        <v>0.8939271060685982</v>
      </c>
      <c r="E17" s="137">
        <f t="shared" si="1"/>
        <v>0.8435004488031902</v>
      </c>
      <c r="F17" s="137">
        <f t="shared" si="2"/>
        <v>0.751815617411539</v>
      </c>
      <c r="G17" s="137">
        <f t="shared" si="0"/>
        <v>0.6051198871848973</v>
      </c>
      <c r="H17" s="137">
        <f t="shared" si="3"/>
        <v>0.43091870754076017</v>
      </c>
      <c r="I17" s="137">
        <f t="shared" si="7"/>
        <v>0.22921207847912775</v>
      </c>
      <c r="J17" s="137">
        <f t="shared" si="5"/>
        <v>0.12377452237872899</v>
      </c>
      <c r="K17" s="100">
        <v>11</v>
      </c>
      <c r="L17" s="18">
        <v>65</v>
      </c>
    </row>
    <row r="18" spans="1:12" ht="13.5">
      <c r="A18" s="102">
        <v>12</v>
      </c>
      <c r="B18" s="137">
        <f t="shared" si="8"/>
        <v>0.9060763319060964</v>
      </c>
      <c r="C18" s="137">
        <f t="shared" si="6"/>
        <v>0.8970155685870354</v>
      </c>
      <c r="D18" s="137">
        <f t="shared" si="4"/>
        <v>0.883424423608444</v>
      </c>
      <c r="E18" s="137">
        <f t="shared" si="1"/>
        <v>0.8335902253536087</v>
      </c>
      <c r="F18" s="137">
        <f t="shared" si="2"/>
        <v>0.742982592162999</v>
      </c>
      <c r="G18" s="137">
        <f t="shared" si="0"/>
        <v>0.5980103790580237</v>
      </c>
      <c r="H18" s="137">
        <f t="shared" si="3"/>
        <v>0.4258558759958653</v>
      </c>
      <c r="I18" s="137">
        <f t="shared" si="7"/>
        <v>0.2265190829765241</v>
      </c>
      <c r="J18" s="137">
        <f t="shared" si="5"/>
        <v>0.12232030480732302</v>
      </c>
      <c r="K18" s="100">
        <v>12</v>
      </c>
      <c r="L18" s="18">
        <v>65</v>
      </c>
    </row>
    <row r="19" spans="1:12" ht="13.5">
      <c r="A19" s="102">
        <v>13</v>
      </c>
      <c r="B19" s="137">
        <f t="shared" si="8"/>
        <v>0.8949388878238493</v>
      </c>
      <c r="C19" s="137">
        <f t="shared" si="6"/>
        <v>0.8859894989456109</v>
      </c>
      <c r="D19" s="137">
        <f t="shared" si="4"/>
        <v>0.8725654156282531</v>
      </c>
      <c r="E19" s="137">
        <f t="shared" si="1"/>
        <v>0.8233437767979415</v>
      </c>
      <c r="F19" s="137">
        <f t="shared" si="2"/>
        <v>0.7338498880155564</v>
      </c>
      <c r="G19" s="137">
        <f t="shared" si="0"/>
        <v>0.5906596659637406</v>
      </c>
      <c r="H19" s="137">
        <f t="shared" si="3"/>
        <v>0.42062127727720916</v>
      </c>
      <c r="I19" s="137">
        <f t="shared" si="7"/>
        <v>0.22373472195596233</v>
      </c>
      <c r="J19" s="137">
        <f t="shared" si="5"/>
        <v>0.12081674985621967</v>
      </c>
      <c r="K19" s="100">
        <v>13</v>
      </c>
      <c r="L19" s="18">
        <v>65</v>
      </c>
    </row>
    <row r="20" spans="1:12" ht="13.5">
      <c r="A20" s="102">
        <v>14</v>
      </c>
      <c r="B20" s="137">
        <f>(1-(A20/L20)^1.4)*1</f>
        <v>0.8834531471445899</v>
      </c>
      <c r="C20" s="137">
        <f t="shared" si="6"/>
        <v>0.874618615673144</v>
      </c>
      <c r="D20" s="137">
        <f t="shared" si="4"/>
        <v>0.8613668184659751</v>
      </c>
      <c r="E20" s="137">
        <f t="shared" si="1"/>
        <v>0.8127768953730228</v>
      </c>
      <c r="F20" s="137">
        <f t="shared" si="2"/>
        <v>0.7244315806585636</v>
      </c>
      <c r="G20" s="137">
        <f t="shared" si="0"/>
        <v>0.5830790771154294</v>
      </c>
      <c r="H20" s="137">
        <f t="shared" si="3"/>
        <v>0.41522297915795725</v>
      </c>
      <c r="I20" s="137">
        <f t="shared" si="7"/>
        <v>0.22086328678614747</v>
      </c>
      <c r="J20" s="137">
        <f t="shared" si="5"/>
        <v>0.11926617486451964</v>
      </c>
      <c r="K20" s="100">
        <v>14</v>
      </c>
      <c r="L20" s="18">
        <v>65</v>
      </c>
    </row>
    <row r="21" spans="1:12" ht="13.5">
      <c r="A21" s="102">
        <v>15</v>
      </c>
      <c r="B21" s="137">
        <f>(1-(A21/L21)^1.4)*1</f>
        <v>0.8716342793256118</v>
      </c>
      <c r="C21" s="137">
        <f t="shared" si="6"/>
        <v>0.8629179365323556</v>
      </c>
      <c r="D21" s="137">
        <f t="shared" si="4"/>
        <v>0.8498434223424715</v>
      </c>
      <c r="E21" s="137">
        <f t="shared" si="1"/>
        <v>0.8019035369795628</v>
      </c>
      <c r="F21" s="137">
        <f t="shared" si="2"/>
        <v>0.7147401090470016</v>
      </c>
      <c r="G21" s="137">
        <f t="shared" si="0"/>
        <v>0.5752786243549038</v>
      </c>
      <c r="H21" s="137">
        <f t="shared" si="3"/>
        <v>0.4096681112830375</v>
      </c>
      <c r="I21" s="137">
        <f t="shared" si="7"/>
        <v>0.21790856983140294</v>
      </c>
      <c r="J21" s="137">
        <f>(1-((A21/L21)^1.4))*0.135</f>
        <v>0.1176706277089576</v>
      </c>
      <c r="K21" s="100">
        <v>15</v>
      </c>
      <c r="L21" s="18">
        <v>65</v>
      </c>
    </row>
    <row r="22" spans="1:12" ht="13.5">
      <c r="A22" s="102">
        <v>16</v>
      </c>
      <c r="B22" s="137">
        <f aca="true" t="shared" si="9" ref="B22:B27">(1-(A22/L22)^1.4)*1</f>
        <v>0.8594958097371517</v>
      </c>
      <c r="C22" s="137">
        <f t="shared" si="6"/>
        <v>0.8509008516397801</v>
      </c>
      <c r="D22" s="137">
        <f t="shared" si="4"/>
        <v>0.8380084144937229</v>
      </c>
      <c r="E22" s="137">
        <f t="shared" si="1"/>
        <v>0.7907361449581796</v>
      </c>
      <c r="F22" s="137">
        <f t="shared" si="2"/>
        <v>0.7047865639844644</v>
      </c>
      <c r="G22" s="137">
        <f t="shared" si="0"/>
        <v>0.5672672344265202</v>
      </c>
      <c r="H22" s="137">
        <f t="shared" si="3"/>
        <v>0.40396303057646127</v>
      </c>
      <c r="I22" s="137">
        <f t="shared" si="7"/>
        <v>0.21487395243428792</v>
      </c>
      <c r="J22" s="137">
        <f t="shared" si="5"/>
        <v>0.11603193431451549</v>
      </c>
      <c r="K22" s="100">
        <v>16</v>
      </c>
      <c r="L22" s="18">
        <v>65</v>
      </c>
    </row>
    <row r="23" spans="1:12" ht="13.5">
      <c r="A23" s="102">
        <v>17</v>
      </c>
      <c r="B23" s="137">
        <f t="shared" si="9"/>
        <v>0.8470498910674363</v>
      </c>
      <c r="C23" s="137">
        <f t="shared" si="6"/>
        <v>0.8385793921567619</v>
      </c>
      <c r="D23" s="137">
        <f t="shared" si="4"/>
        <v>0.8258736437907505</v>
      </c>
      <c r="E23" s="137">
        <f t="shared" si="1"/>
        <v>0.7792858997820414</v>
      </c>
      <c r="F23" s="137">
        <f t="shared" si="2"/>
        <v>0.6945809106752977</v>
      </c>
      <c r="G23" s="137">
        <f t="shared" si="0"/>
        <v>0.559052928104508</v>
      </c>
      <c r="H23" s="137">
        <f t="shared" si="3"/>
        <v>0.3981134488016951</v>
      </c>
      <c r="I23" s="137">
        <f t="shared" si="7"/>
        <v>0.21176247276685908</v>
      </c>
      <c r="J23" s="137">
        <f t="shared" si="5"/>
        <v>0.11435173529410392</v>
      </c>
      <c r="K23" s="100">
        <v>17</v>
      </c>
      <c r="L23" s="18">
        <v>65</v>
      </c>
    </row>
    <row r="24" spans="1:12" ht="13.5">
      <c r="A24" s="102">
        <v>18</v>
      </c>
      <c r="B24" s="137">
        <f t="shared" si="9"/>
        <v>0.8343075163542849</v>
      </c>
      <c r="C24" s="137">
        <f t="shared" si="6"/>
        <v>0.8259644411907421</v>
      </c>
      <c r="D24" s="137">
        <f t="shared" si="4"/>
        <v>0.8134498284454278</v>
      </c>
      <c r="E24" s="137">
        <f t="shared" si="1"/>
        <v>0.7675629150459421</v>
      </c>
      <c r="F24" s="137">
        <f t="shared" si="2"/>
        <v>0.6841321634105135</v>
      </c>
      <c r="G24" s="137">
        <f t="shared" si="0"/>
        <v>0.550642960793828</v>
      </c>
      <c r="H24" s="137">
        <f t="shared" si="3"/>
        <v>0.39212453268651387</v>
      </c>
      <c r="I24" s="137">
        <f t="shared" si="7"/>
        <v>0.20857687908857123</v>
      </c>
      <c r="J24" s="137">
        <f t="shared" si="5"/>
        <v>0.11263151470782846</v>
      </c>
      <c r="K24" s="100">
        <v>18</v>
      </c>
      <c r="L24" s="18">
        <v>65</v>
      </c>
    </row>
    <row r="25" spans="1:12" ht="13.5">
      <c r="A25" s="102">
        <v>19</v>
      </c>
      <c r="B25" s="137">
        <f t="shared" si="9"/>
        <v>0.8212786887908229</v>
      </c>
      <c r="C25" s="137">
        <f>(1-(A25/L25)^1.4)*0.99</f>
        <v>0.8130659019029146</v>
      </c>
      <c r="D25" s="137">
        <f t="shared" si="4"/>
        <v>0.8007467215710523</v>
      </c>
      <c r="E25" s="137">
        <f t="shared" si="1"/>
        <v>0.7555763936875571</v>
      </c>
      <c r="F25" s="137">
        <f t="shared" si="2"/>
        <v>0.6734485248084747</v>
      </c>
      <c r="G25" s="137">
        <f t="shared" si="0"/>
        <v>0.5420439346019431</v>
      </c>
      <c r="H25" s="137">
        <f t="shared" si="3"/>
        <v>0.38600098373168673</v>
      </c>
      <c r="I25" s="137">
        <f t="shared" si="7"/>
        <v>0.20531967219770572</v>
      </c>
      <c r="J25" s="137">
        <f t="shared" si="5"/>
        <v>0.1108726229867611</v>
      </c>
      <c r="K25" s="100">
        <v>19</v>
      </c>
      <c r="L25" s="18">
        <v>65</v>
      </c>
    </row>
    <row r="26" spans="1:12" ht="13.5">
      <c r="A26" s="102">
        <v>20</v>
      </c>
      <c r="B26" s="137">
        <f t="shared" si="9"/>
        <v>0.8079725589206141</v>
      </c>
      <c r="C26" s="137">
        <f t="shared" si="6"/>
        <v>0.799892833331408</v>
      </c>
      <c r="D26" s="137">
        <f t="shared" si="4"/>
        <v>0.7877732449475988</v>
      </c>
      <c r="E26" s="137">
        <f>(1-((K26/L26)^1.4))*0.92</f>
        <v>0.743334754206965</v>
      </c>
      <c r="F26" s="137">
        <f t="shared" si="2"/>
        <v>0.6625374983149036</v>
      </c>
      <c r="G26" s="137">
        <f t="shared" si="0"/>
        <v>0.5332618888876054</v>
      </c>
      <c r="H26" s="137">
        <f>(1-((K26/L26)^1.4))*0.47</f>
        <v>0.37974710269268863</v>
      </c>
      <c r="I26" s="137">
        <f t="shared" si="7"/>
        <v>0.20199313973015354</v>
      </c>
      <c r="J26" s="137">
        <f t="shared" si="5"/>
        <v>0.10907629545428292</v>
      </c>
      <c r="K26" s="100">
        <v>20</v>
      </c>
      <c r="L26" s="18">
        <v>65</v>
      </c>
    </row>
    <row r="27" spans="1:12" ht="13.5">
      <c r="A27" s="102">
        <v>21</v>
      </c>
      <c r="B27" s="137">
        <f t="shared" si="9"/>
        <v>0.7943975368232234</v>
      </c>
      <c r="C27" s="137">
        <f t="shared" si="6"/>
        <v>0.7864535614549912</v>
      </c>
      <c r="D27" s="137">
        <f t="shared" si="4"/>
        <v>0.7745375984026428</v>
      </c>
      <c r="E27" s="137">
        <f t="shared" si="1"/>
        <v>0.7308457338773656</v>
      </c>
      <c r="F27" s="137">
        <f t="shared" si="2"/>
        <v>0.6514059801950431</v>
      </c>
      <c r="G27" s="137">
        <f t="shared" si="0"/>
        <v>0.5243023743033275</v>
      </c>
      <c r="H27" s="137">
        <f t="shared" si="3"/>
        <v>0.373366842306915</v>
      </c>
      <c r="I27" s="137">
        <f t="shared" si="7"/>
        <v>0.19859938420580586</v>
      </c>
      <c r="J27" s="137">
        <f t="shared" si="5"/>
        <v>0.10724366747113517</v>
      </c>
      <c r="K27" s="100">
        <v>21</v>
      </c>
      <c r="L27" s="18">
        <v>65</v>
      </c>
    </row>
    <row r="28" spans="1:12" ht="13.5">
      <c r="A28" s="102">
        <v>22</v>
      </c>
      <c r="B28" s="137">
        <f>(1-(A28/L28)^1.4)*1</f>
        <v>0.7805613848374638</v>
      </c>
      <c r="C28" s="137">
        <f t="shared" si="6"/>
        <v>0.7727557709890892</v>
      </c>
      <c r="D28" s="137">
        <f t="shared" si="4"/>
        <v>0.7610473502165273</v>
      </c>
      <c r="E28" s="137">
        <f t="shared" si="1"/>
        <v>0.7181164740504667</v>
      </c>
      <c r="F28" s="137">
        <f t="shared" si="2"/>
        <v>0.6400603355667203</v>
      </c>
      <c r="G28" s="137">
        <f t="shared" si="0"/>
        <v>0.5151705139927262</v>
      </c>
      <c r="H28" s="137">
        <f t="shared" si="3"/>
        <v>0.366863850873608</v>
      </c>
      <c r="I28" s="137">
        <f t="shared" si="7"/>
        <v>0.19514034620936596</v>
      </c>
      <c r="J28" s="137">
        <f>(1-((A28/L28)^1.4))*0.135</f>
        <v>0.10537578695305763</v>
      </c>
      <c r="K28" s="100">
        <v>22</v>
      </c>
      <c r="L28" s="18">
        <v>65</v>
      </c>
    </row>
    <row r="29" spans="1:12" ht="13.5">
      <c r="A29" s="102">
        <v>23</v>
      </c>
      <c r="B29" s="137">
        <f>(1-(A29/L29)^1.4)*1</f>
        <v>0.7664712949399884</v>
      </c>
      <c r="C29" s="137">
        <f t="shared" si="6"/>
        <v>0.7588065819905886</v>
      </c>
      <c r="D29" s="137">
        <f t="shared" si="4"/>
        <v>0.7473095125664887</v>
      </c>
      <c r="E29" s="137">
        <f t="shared" si="1"/>
        <v>0.7051535913447894</v>
      </c>
      <c r="F29" s="137">
        <f t="shared" si="2"/>
        <v>0.6285064618507905</v>
      </c>
      <c r="G29" s="137">
        <f t="shared" si="0"/>
        <v>0.5058710546603924</v>
      </c>
      <c r="H29" s="137">
        <f t="shared" si="3"/>
        <v>0.36024150862179455</v>
      </c>
      <c r="I29" s="137">
        <f t="shared" si="7"/>
        <v>0.1916178237349971</v>
      </c>
      <c r="J29" s="137">
        <f t="shared" si="5"/>
        <v>0.10347362481689845</v>
      </c>
      <c r="K29" s="100">
        <v>23</v>
      </c>
      <c r="L29" s="18">
        <v>65</v>
      </c>
    </row>
    <row r="30" spans="1:12" ht="13.5">
      <c r="A30" s="102">
        <v>24</v>
      </c>
      <c r="B30" s="137">
        <f aca="true" t="shared" si="10" ref="B30:B37">(1-(A30/L30)^1.4)*1</f>
        <v>0.752133953882573</v>
      </c>
      <c r="C30" s="137">
        <f t="shared" si="6"/>
        <v>0.7446126143437473</v>
      </c>
      <c r="D30" s="137">
        <f t="shared" si="4"/>
        <v>0.7333306050355086</v>
      </c>
      <c r="E30" s="137">
        <f t="shared" si="1"/>
        <v>0.6919632375719672</v>
      </c>
      <c r="F30" s="137">
        <f t="shared" si="2"/>
        <v>0.6167498421837098</v>
      </c>
      <c r="G30" s="137">
        <f t="shared" si="0"/>
        <v>0.4964084095624982</v>
      </c>
      <c r="H30" s="137">
        <f t="shared" si="3"/>
        <v>0.35350295832480927</v>
      </c>
      <c r="I30" s="137">
        <f t="shared" si="7"/>
        <v>0.18803348847064325</v>
      </c>
      <c r="J30" s="137">
        <f t="shared" si="5"/>
        <v>0.10153808377414736</v>
      </c>
      <c r="K30" s="100">
        <v>24</v>
      </c>
      <c r="L30" s="18">
        <v>65</v>
      </c>
    </row>
    <row r="31" spans="1:12" ht="13.5">
      <c r="A31" s="102">
        <v>25</v>
      </c>
      <c r="B31" s="137">
        <f t="shared" si="10"/>
        <v>0.7375555984592774</v>
      </c>
      <c r="C31" s="137">
        <f t="shared" si="6"/>
        <v>0.7301800424746846</v>
      </c>
      <c r="D31" s="137">
        <f t="shared" si="4"/>
        <v>0.7191167084977955</v>
      </c>
      <c r="E31" s="137">
        <f t="shared" si="1"/>
        <v>0.6785511505825352</v>
      </c>
      <c r="F31" s="137">
        <f t="shared" si="2"/>
        <v>0.6047955907366075</v>
      </c>
      <c r="G31" s="137">
        <f t="shared" si="0"/>
        <v>0.4867866949831231</v>
      </c>
      <c r="H31" s="137">
        <f t="shared" si="3"/>
        <v>0.3466511312758604</v>
      </c>
      <c r="I31" s="137">
        <f t="shared" si="7"/>
        <v>0.18438889961481936</v>
      </c>
      <c r="J31" s="137">
        <f>(1-((A31/L31)^1.4))*0.135</f>
        <v>0.09957000579200245</v>
      </c>
      <c r="K31" s="100">
        <v>25</v>
      </c>
      <c r="L31" s="18">
        <v>65</v>
      </c>
    </row>
    <row r="32" spans="1:12" ht="13.5">
      <c r="A32" s="102">
        <v>26</v>
      </c>
      <c r="B32" s="137">
        <f t="shared" si="10"/>
        <v>0.7227420627379415</v>
      </c>
      <c r="C32" s="137">
        <f t="shared" si="6"/>
        <v>0.715514642110562</v>
      </c>
      <c r="D32" s="137">
        <f t="shared" si="4"/>
        <v>0.704673511169493</v>
      </c>
      <c r="E32" s="137">
        <f t="shared" si="1"/>
        <v>0.6649226977189062</v>
      </c>
      <c r="F32" s="137">
        <f t="shared" si="2"/>
        <v>0.592648491445112</v>
      </c>
      <c r="G32" s="137">
        <f t="shared" si="0"/>
        <v>0.47700976140704143</v>
      </c>
      <c r="H32" s="137">
        <f t="shared" si="3"/>
        <v>0.33968876948683246</v>
      </c>
      <c r="I32" s="137">
        <f t="shared" si="7"/>
        <v>0.18068551568448538</v>
      </c>
      <c r="J32" s="137">
        <f t="shared" si="5"/>
        <v>0.09757017846962211</v>
      </c>
      <c r="K32" s="100">
        <v>26</v>
      </c>
      <c r="L32" s="18">
        <v>65</v>
      </c>
    </row>
    <row r="33" spans="1:12" ht="13.5">
      <c r="A33" s="102">
        <v>27</v>
      </c>
      <c r="B33" s="137">
        <f t="shared" si="10"/>
        <v>0.707698818691393</v>
      </c>
      <c r="C33" s="137">
        <f>(1-(A33/L33)^1.4)*0.99</f>
        <v>0.700621830504479</v>
      </c>
      <c r="D33" s="137">
        <f t="shared" si="4"/>
        <v>0.6900063482241081</v>
      </c>
      <c r="E33" s="137">
        <f t="shared" si="1"/>
        <v>0.6510829131960816</v>
      </c>
      <c r="F33" s="137">
        <f t="shared" si="2"/>
        <v>0.5803130313269422</v>
      </c>
      <c r="G33" s="137">
        <f t="shared" si="0"/>
        <v>0.4670812203363194</v>
      </c>
      <c r="H33" s="137">
        <f t="shared" si="3"/>
        <v>0.33261844478495467</v>
      </c>
      <c r="I33" s="137">
        <f>(1-(K33/L33)^1.4)*0.25</f>
        <v>0.17692470467284824</v>
      </c>
      <c r="J33" s="137">
        <f t="shared" si="5"/>
        <v>0.09553934052333805</v>
      </c>
      <c r="K33" s="100">
        <v>27</v>
      </c>
      <c r="L33" s="18">
        <v>65</v>
      </c>
    </row>
    <row r="34" spans="1:12" ht="13.5">
      <c r="A34" s="102">
        <v>28</v>
      </c>
      <c r="B34" s="137">
        <f t="shared" si="10"/>
        <v>0.6924310113632038</v>
      </c>
      <c r="C34" s="137">
        <f t="shared" si="6"/>
        <v>0.6855067012495718</v>
      </c>
      <c r="D34" s="137">
        <f t="shared" si="4"/>
        <v>0.6751202360791237</v>
      </c>
      <c r="E34" s="137">
        <f t="shared" si="1"/>
        <v>0.6370365304541475</v>
      </c>
      <c r="F34" s="137">
        <f t="shared" si="2"/>
        <v>0.5677934293178272</v>
      </c>
      <c r="G34" s="137">
        <f t="shared" si="0"/>
        <v>0.4570044674997146</v>
      </c>
      <c r="H34" s="137">
        <f t="shared" si="3"/>
        <v>0.3254425753407058</v>
      </c>
      <c r="I34" s="137">
        <f>(1-(K34/L34)^1.4)*0.25</f>
        <v>0.17310775284080096</v>
      </c>
      <c r="J34" s="137">
        <f t="shared" si="5"/>
        <v>0.09347818653403253</v>
      </c>
      <c r="K34" s="100">
        <v>28</v>
      </c>
      <c r="L34" s="18">
        <v>65</v>
      </c>
    </row>
    <row r="35" spans="1:12" ht="13.5">
      <c r="A35" s="102">
        <v>29</v>
      </c>
      <c r="B35" s="137">
        <f t="shared" si="10"/>
        <v>0.6769434894737829</v>
      </c>
      <c r="C35" s="137">
        <f t="shared" si="6"/>
        <v>0.6701740545790451</v>
      </c>
      <c r="D35" s="137">
        <f t="shared" si="4"/>
        <v>0.6600199022369383</v>
      </c>
      <c r="E35" s="137">
        <f t="shared" si="1"/>
        <v>0.6227880103158803</v>
      </c>
      <c r="F35" s="137">
        <f t="shared" si="2"/>
        <v>0.5550936613685019</v>
      </c>
      <c r="G35" s="137">
        <f t="shared" si="0"/>
        <v>0.44678270305269674</v>
      </c>
      <c r="H35" s="137">
        <f t="shared" si="3"/>
        <v>0.31816344005267794</v>
      </c>
      <c r="I35" s="137">
        <f>(1-(K35/L35)^1.4)*0.25</f>
        <v>0.16923587236844573</v>
      </c>
      <c r="J35" s="137">
        <f t="shared" si="5"/>
        <v>0.0913873710789607</v>
      </c>
      <c r="K35" s="100">
        <v>29</v>
      </c>
      <c r="L35" s="18">
        <v>65</v>
      </c>
    </row>
    <row r="36" spans="1:12" ht="13.5">
      <c r="A36" s="102">
        <v>30</v>
      </c>
      <c r="B36" s="137">
        <f t="shared" si="10"/>
        <v>0.6612408321961623</v>
      </c>
      <c r="C36" s="137">
        <f t="shared" si="6"/>
        <v>0.6546284238742006</v>
      </c>
      <c r="D36" s="137">
        <f t="shared" si="4"/>
        <v>0.6447098113912582</v>
      </c>
      <c r="E36" s="137">
        <f t="shared" si="1"/>
        <v>0.6083415656204693</v>
      </c>
      <c r="F36" s="137">
        <f>(1-((K36/L36)^1.4))*0.82</f>
        <v>0.542217482400853</v>
      </c>
      <c r="G36" s="137">
        <f t="shared" si="0"/>
        <v>0.4364189492494671</v>
      </c>
      <c r="H36" s="137">
        <f t="shared" si="3"/>
        <v>0.31078319113219627</v>
      </c>
      <c r="I36" s="137">
        <f aca="true" t="shared" si="11" ref="I36:I56">(1-(K36/L36)^1.4)*0.25</f>
        <v>0.16531020804904056</v>
      </c>
      <c r="J36" s="137">
        <f t="shared" si="5"/>
        <v>0.0892675123464819</v>
      </c>
      <c r="K36" s="100">
        <v>30</v>
      </c>
      <c r="L36" s="18">
        <v>65</v>
      </c>
    </row>
    <row r="37" spans="1:12" ht="13.5">
      <c r="A37" s="102">
        <v>31</v>
      </c>
      <c r="B37" s="137">
        <f t="shared" si="10"/>
        <v>0.6453273726935443</v>
      </c>
      <c r="C37" s="137">
        <f t="shared" si="6"/>
        <v>0.6388740989666088</v>
      </c>
      <c r="D37" s="137">
        <f t="shared" si="4"/>
        <v>0.6291941883762057</v>
      </c>
      <c r="E37" s="137">
        <f t="shared" si="1"/>
        <v>0.5937011828780608</v>
      </c>
      <c r="F37" s="137">
        <f t="shared" si="2"/>
        <v>0.5291684456087064</v>
      </c>
      <c r="G37" s="137">
        <f t="shared" si="0"/>
        <v>0.4259160659777393</v>
      </c>
      <c r="H37" s="137">
        <f t="shared" si="3"/>
        <v>0.3033038651659658</v>
      </c>
      <c r="I37" s="137">
        <f t="shared" si="11"/>
        <v>0.16133184317338609</v>
      </c>
      <c r="J37" s="137">
        <f t="shared" si="5"/>
        <v>0.0871191953136285</v>
      </c>
      <c r="K37" s="100">
        <v>31</v>
      </c>
      <c r="L37" s="18">
        <v>65</v>
      </c>
    </row>
    <row r="38" spans="1:12" ht="13.5">
      <c r="A38" s="102">
        <v>32</v>
      </c>
      <c r="B38" s="137">
        <f>(1-(A38/L38)^1.4)*1</f>
        <v>0.6292072189028637</v>
      </c>
      <c r="C38" s="137">
        <f t="shared" si="6"/>
        <v>0.6229151467138351</v>
      </c>
      <c r="D38" s="137">
        <f t="shared" si="4"/>
        <v>0.6134770384302921</v>
      </c>
      <c r="E38" s="137">
        <f t="shared" si="1"/>
        <v>0.5788706413906346</v>
      </c>
      <c r="F38" s="137">
        <f t="shared" si="2"/>
        <v>0.5159499195003482</v>
      </c>
      <c r="G38" s="137">
        <f t="shared" si="0"/>
        <v>0.41527676447589007</v>
      </c>
      <c r="H38" s="137">
        <f t="shared" si="3"/>
        <v>0.2957273928843459</v>
      </c>
      <c r="I38" s="137">
        <f t="shared" si="11"/>
        <v>0.15730180472571592</v>
      </c>
      <c r="J38" s="137">
        <f>(1-((A38/L38)^1.4))*0.135</f>
        <v>0.0849429745518866</v>
      </c>
      <c r="K38" s="100">
        <v>32</v>
      </c>
      <c r="L38" s="18">
        <v>65</v>
      </c>
    </row>
    <row r="39" spans="1:12" ht="13.5">
      <c r="A39" s="102">
        <v>33</v>
      </c>
      <c r="B39" s="137">
        <f>(1-(A39/L39)^1.4)*1</f>
        <v>0.6128842719632148</v>
      </c>
      <c r="C39" s="137">
        <f t="shared" si="6"/>
        <v>0.6067554292435827</v>
      </c>
      <c r="D39" s="137">
        <f t="shared" si="4"/>
        <v>0.5975621651641344</v>
      </c>
      <c r="E39" s="137">
        <f t="shared" si="1"/>
        <v>0.5638535302061577</v>
      </c>
      <c r="F39" s="137">
        <f t="shared" si="2"/>
        <v>0.5025651030098361</v>
      </c>
      <c r="G39" s="137">
        <f t="shared" si="0"/>
        <v>0.4045036194957218</v>
      </c>
      <c r="H39" s="137">
        <f t="shared" si="3"/>
        <v>0.28805560782271095</v>
      </c>
      <c r="I39" s="137">
        <f t="shared" si="11"/>
        <v>0.1532210679908037</v>
      </c>
      <c r="J39" s="137">
        <f t="shared" si="5"/>
        <v>0.08273937671503401</v>
      </c>
      <c r="K39" s="100">
        <v>33</v>
      </c>
      <c r="L39" s="18">
        <v>65</v>
      </c>
    </row>
    <row r="40" spans="1:12" ht="13.5">
      <c r="A40" s="102">
        <v>34</v>
      </c>
      <c r="B40" s="137">
        <f aca="true" t="shared" si="12" ref="B40:B47">(1-(A40/L40)^1.4)*1</f>
        <v>0.5963622426198125</v>
      </c>
      <c r="C40" s="137">
        <f>(1-(A40/L40)^1.4)*0.99</f>
        <v>0.5903986201936144</v>
      </c>
      <c r="D40" s="137">
        <f t="shared" si="4"/>
        <v>0.5814531865543172</v>
      </c>
      <c r="E40" s="137">
        <f t="shared" si="1"/>
        <v>0.5486532632102276</v>
      </c>
      <c r="F40" s="137">
        <f t="shared" si="2"/>
        <v>0.4890170389482462</v>
      </c>
      <c r="G40" s="137">
        <f t="shared" si="0"/>
        <v>0.3935990801290763</v>
      </c>
      <c r="H40" s="137">
        <f t="shared" si="3"/>
        <v>0.28029025403131186</v>
      </c>
      <c r="I40" s="137">
        <f t="shared" si="11"/>
        <v>0.14909056065495313</v>
      </c>
      <c r="J40" s="137">
        <f t="shared" si="5"/>
        <v>0.0805089027536747</v>
      </c>
      <c r="K40" s="100">
        <v>34</v>
      </c>
      <c r="L40" s="18">
        <v>65</v>
      </c>
    </row>
    <row r="41" spans="1:12" ht="13.5">
      <c r="A41" s="102">
        <v>35</v>
      </c>
      <c r="B41" s="137">
        <f t="shared" si="12"/>
        <v>0.5796446658792951</v>
      </c>
      <c r="C41" s="137">
        <f t="shared" si="6"/>
        <v>0.5738482192205021</v>
      </c>
      <c r="D41" s="137">
        <f t="shared" si="4"/>
        <v>0.5651535492323126</v>
      </c>
      <c r="E41" s="137">
        <f t="shared" si="1"/>
        <v>0.5332730926089515</v>
      </c>
      <c r="F41" s="137">
        <f t="shared" si="2"/>
        <v>0.4753086260210219</v>
      </c>
      <c r="G41" s="137">
        <f t="shared" si="0"/>
        <v>0.38256547948033476</v>
      </c>
      <c r="H41" s="137">
        <f t="shared" si="3"/>
        <v>0.27243299296326867</v>
      </c>
      <c r="I41" s="137">
        <f t="shared" si="11"/>
        <v>0.14491116646982377</v>
      </c>
      <c r="J41" s="137">
        <f t="shared" si="5"/>
        <v>0.07825202989370485</v>
      </c>
      <c r="K41" s="100">
        <v>35</v>
      </c>
      <c r="L41" s="18">
        <v>65</v>
      </c>
    </row>
    <row r="42" spans="1:12" ht="13.5">
      <c r="A42" s="102">
        <v>36</v>
      </c>
      <c r="B42" s="137">
        <f t="shared" si="12"/>
        <v>0.5627349141477411</v>
      </c>
      <c r="C42" s="137">
        <f t="shared" si="6"/>
        <v>0.5571075650062637</v>
      </c>
      <c r="D42" s="137">
        <f t="shared" si="4"/>
        <v>0.5486665412940476</v>
      </c>
      <c r="E42" s="137">
        <f t="shared" si="1"/>
        <v>0.5177161210159219</v>
      </c>
      <c r="F42" s="137">
        <f t="shared" si="2"/>
        <v>0.4614426296011477</v>
      </c>
      <c r="G42" s="137">
        <f t="shared" si="0"/>
        <v>0.3714050433375092</v>
      </c>
      <c r="H42" s="137">
        <f t="shared" si="3"/>
        <v>0.26448540964943834</v>
      </c>
      <c r="I42" s="137">
        <f t="shared" si="11"/>
        <v>0.14068372853693528</v>
      </c>
      <c r="J42" s="137">
        <f>(1-((A42/L42)^1.4))*0.135</f>
        <v>0.07596921340994506</v>
      </c>
      <c r="K42" s="100">
        <v>36</v>
      </c>
      <c r="L42" s="18">
        <v>65</v>
      </c>
    </row>
    <row r="43" spans="1:12" ht="13.5">
      <c r="A43" s="102">
        <v>37</v>
      </c>
      <c r="B43" s="137">
        <f t="shared" si="12"/>
        <v>0.545636209046547</v>
      </c>
      <c r="C43" s="137">
        <f t="shared" si="6"/>
        <v>0.5401798469560815</v>
      </c>
      <c r="D43" s="137">
        <f t="shared" si="4"/>
        <v>0.5319953038203833</v>
      </c>
      <c r="E43" s="137">
        <f t="shared" si="1"/>
        <v>0.5019853123228233</v>
      </c>
      <c r="F43" s="137">
        <f t="shared" si="2"/>
        <v>0.4474216914181685</v>
      </c>
      <c r="G43" s="137">
        <f t="shared" si="0"/>
        <v>0.360119897970721</v>
      </c>
      <c r="H43" s="137">
        <f t="shared" si="3"/>
        <v>0.25644901825187705</v>
      </c>
      <c r="I43" s="137">
        <f t="shared" si="11"/>
        <v>0.13640905226163674</v>
      </c>
      <c r="J43" s="137">
        <f t="shared" si="5"/>
        <v>0.07366088822128385</v>
      </c>
      <c r="K43" s="100">
        <v>37</v>
      </c>
      <c r="L43" s="18">
        <v>65</v>
      </c>
    </row>
    <row r="44" spans="1:12" ht="13.5">
      <c r="A44" s="102">
        <v>38</v>
      </c>
      <c r="B44" s="137">
        <f t="shared" si="12"/>
        <v>0.5283516320715729</v>
      </c>
      <c r="C44" s="137">
        <f t="shared" si="6"/>
        <v>0.5230681157508571</v>
      </c>
      <c r="D44" s="137">
        <f t="shared" si="4"/>
        <v>0.5151428412697835</v>
      </c>
      <c r="E44" s="137">
        <f>(1-((K44/L44)^1.4))*0.92</f>
        <v>0.48608350150584706</v>
      </c>
      <c r="F44" s="137">
        <f t="shared" si="2"/>
        <v>0.43324833829868975</v>
      </c>
      <c r="G44" s="137">
        <f t="shared" si="0"/>
        <v>0.3487120771672381</v>
      </c>
      <c r="H44" s="137">
        <f>(1-((K44/L44)^1.4))*0.47</f>
        <v>0.24832526707363925</v>
      </c>
      <c r="I44" s="137">
        <f t="shared" si="11"/>
        <v>0.13208790801789322</v>
      </c>
      <c r="J44" s="137">
        <f t="shared" si="5"/>
        <v>0.07132747032966234</v>
      </c>
      <c r="K44" s="100">
        <v>38</v>
      </c>
      <c r="L44" s="18">
        <v>65</v>
      </c>
    </row>
    <row r="45" spans="1:12" ht="13.5">
      <c r="A45" s="102">
        <v>39</v>
      </c>
      <c r="B45" s="137">
        <f t="shared" si="12"/>
        <v>0.5108841342364463</v>
      </c>
      <c r="C45" s="137">
        <f t="shared" si="6"/>
        <v>0.5057752928940819</v>
      </c>
      <c r="D45" s="137">
        <f t="shared" si="4"/>
        <v>0.49811203088053513</v>
      </c>
      <c r="E45" s="137">
        <f t="shared" si="1"/>
        <v>0.4700134034975306</v>
      </c>
      <c r="F45" s="137">
        <f t="shared" si="2"/>
        <v>0.41892499007388595</v>
      </c>
      <c r="G45" s="137">
        <f t="shared" si="0"/>
        <v>0.33718352859605455</v>
      </c>
      <c r="H45" s="137">
        <f t="shared" si="3"/>
        <v>0.24011554309112976</v>
      </c>
      <c r="I45" s="137">
        <f t="shared" si="11"/>
        <v>0.12772103355911157</v>
      </c>
      <c r="J45" s="137">
        <f t="shared" si="5"/>
        <v>0.06896935812192026</v>
      </c>
      <c r="K45" s="100">
        <v>39</v>
      </c>
      <c r="L45" s="18">
        <v>65</v>
      </c>
    </row>
    <row r="46" spans="1:12" ht="13.5">
      <c r="A46" s="102">
        <v>40</v>
      </c>
      <c r="B46" s="137">
        <f t="shared" si="12"/>
        <v>0.4932365448205489</v>
      </c>
      <c r="C46" s="137">
        <f t="shared" si="6"/>
        <v>0.48830417937234344</v>
      </c>
      <c r="D46" s="137">
        <f t="shared" si="4"/>
        <v>0.48090563120003516</v>
      </c>
      <c r="E46" s="137">
        <f t="shared" si="1"/>
        <v>0.453777621234905</v>
      </c>
      <c r="F46" s="137">
        <f t="shared" si="2"/>
        <v>0.40445396675285006</v>
      </c>
      <c r="G46" s="137">
        <f t="shared" si="0"/>
        <v>0.3255361195815623</v>
      </c>
      <c r="H46" s="137">
        <f t="shared" si="3"/>
        <v>0.23182117606565797</v>
      </c>
      <c r="I46" s="137">
        <f t="shared" si="11"/>
        <v>0.12330913620513723</v>
      </c>
      <c r="J46" s="137">
        <f t="shared" si="5"/>
        <v>0.06658693355077411</v>
      </c>
      <c r="K46" s="100">
        <v>40</v>
      </c>
      <c r="L46" s="18">
        <v>65</v>
      </c>
    </row>
    <row r="47" spans="1:12" ht="13.5">
      <c r="A47" s="102">
        <v>41</v>
      </c>
      <c r="B47" s="137">
        <f t="shared" si="12"/>
        <v>0.47541157932524847</v>
      </c>
      <c r="C47" s="137">
        <f t="shared" si="6"/>
        <v>0.470657463531996</v>
      </c>
      <c r="D47" s="137">
        <f t="shared" si="4"/>
        <v>0.46352628984211725</v>
      </c>
      <c r="E47" s="137">
        <f t="shared" si="1"/>
        <v>0.4373786529792286</v>
      </c>
      <c r="F47" s="137">
        <f t="shared" si="2"/>
        <v>0.38983749504670373</v>
      </c>
      <c r="G47" s="137">
        <f t="shared" si="0"/>
        <v>0.313771642354664</v>
      </c>
      <c r="H47" s="137">
        <f t="shared" si="3"/>
        <v>0.22344344228286678</v>
      </c>
      <c r="I47" s="137">
        <f t="shared" si="11"/>
        <v>0.11885289483131212</v>
      </c>
      <c r="J47" s="137">
        <f t="shared" si="5"/>
        <v>0.06418056320890855</v>
      </c>
      <c r="K47" s="100">
        <v>41</v>
      </c>
      <c r="L47" s="18">
        <v>65</v>
      </c>
    </row>
    <row r="48" spans="1:12" ht="13.5">
      <c r="A48" s="102">
        <v>42</v>
      </c>
      <c r="B48" s="137">
        <f>(1-(A48/L48)^1.4)*1</f>
        <v>0.4574118467277015</v>
      </c>
      <c r="C48" s="137">
        <f>(1-(A48/L48)^1.4)*0.99</f>
        <v>0.4528377282604245</v>
      </c>
      <c r="D48" s="137">
        <f t="shared" si="4"/>
        <v>0.44597655055950897</v>
      </c>
      <c r="E48" s="137">
        <f t="shared" si="1"/>
        <v>0.42081889898948543</v>
      </c>
      <c r="F48" s="137">
        <f t="shared" si="2"/>
        <v>0.3750777143167152</v>
      </c>
      <c r="G48" s="137">
        <f t="shared" si="0"/>
        <v>0.30189181884028304</v>
      </c>
      <c r="H48" s="137">
        <f t="shared" si="3"/>
        <v>0.2149835679620197</v>
      </c>
      <c r="I48" s="137">
        <f t="shared" si="11"/>
        <v>0.11435296168192538</v>
      </c>
      <c r="J48" s="137">
        <f t="shared" si="5"/>
        <v>0.06175059930823971</v>
      </c>
      <c r="K48" s="100">
        <v>42</v>
      </c>
      <c r="L48" s="18">
        <v>65</v>
      </c>
    </row>
    <row r="49" spans="1:12" ht="13.5">
      <c r="A49" s="102">
        <v>43</v>
      </c>
      <c r="B49" s="137">
        <f>(1-(A49/L49)^1.4)*1</f>
        <v>0.4392398561095838</v>
      </c>
      <c r="C49" s="137">
        <f>(1-(A49/L49)^1.4)*0.99</f>
        <v>0.43484745754848797</v>
      </c>
      <c r="D49" s="137">
        <f t="shared" si="4"/>
        <v>0.42825885970684424</v>
      </c>
      <c r="E49" s="137">
        <f t="shared" si="1"/>
        <v>0.40410066762081714</v>
      </c>
      <c r="F49" s="137">
        <f t="shared" si="2"/>
        <v>0.3601766820098587</v>
      </c>
      <c r="G49" s="137">
        <f t="shared" si="0"/>
        <v>0.28989830503232533</v>
      </c>
      <c r="H49" s="137">
        <f t="shared" si="3"/>
        <v>0.20644273237150437</v>
      </c>
      <c r="I49" s="137">
        <f t="shared" si="11"/>
        <v>0.10980996402739596</v>
      </c>
      <c r="J49" s="137">
        <f>(1-((A49/L49)^1.4))*0.135</f>
        <v>0.05929738057479382</v>
      </c>
      <c r="K49" s="100">
        <v>43</v>
      </c>
      <c r="L49" s="18">
        <v>65</v>
      </c>
    </row>
    <row r="50" spans="1:12" ht="13.5">
      <c r="A50" s="102">
        <v>44</v>
      </c>
      <c r="B50" s="137">
        <f aca="true" t="shared" si="13" ref="B50:B56">(1-(A50/L50)^1.4)*1</f>
        <v>0.4208980227279695</v>
      </c>
      <c r="C50" s="137">
        <f aca="true" t="shared" si="14" ref="C50:C55">(1-(A50/L50)^1.4)*0.99</f>
        <v>0.4166890425006898</v>
      </c>
      <c r="D50" s="137">
        <f t="shared" si="4"/>
        <v>0.4103755721597703</v>
      </c>
      <c r="E50" s="137">
        <f t="shared" si="1"/>
        <v>0.38722618090973193</v>
      </c>
      <c r="F50" s="137">
        <f t="shared" si="2"/>
        <v>0.34513637863693497</v>
      </c>
      <c r="G50" s="137">
        <f t="shared" si="0"/>
        <v>0.2777926950004599</v>
      </c>
      <c r="H50" s="137">
        <f t="shared" si="3"/>
        <v>0.19782207068214566</v>
      </c>
      <c r="I50" s="137">
        <f t="shared" si="11"/>
        <v>0.10522450568199238</v>
      </c>
      <c r="J50" s="137">
        <f t="shared" si="5"/>
        <v>0.056821233068275884</v>
      </c>
      <c r="K50" s="100">
        <v>44</v>
      </c>
      <c r="L50" s="18">
        <v>65</v>
      </c>
    </row>
    <row r="51" spans="1:12" ht="13.5">
      <c r="A51" s="102">
        <v>45</v>
      </c>
      <c r="B51" s="137">
        <f t="shared" si="13"/>
        <v>0.40238867358698593</v>
      </c>
      <c r="C51" s="137">
        <f t="shared" si="14"/>
        <v>0.3983647868511161</v>
      </c>
      <c r="D51" s="137">
        <f t="shared" si="4"/>
        <v>0.3923289567473113</v>
      </c>
      <c r="E51" s="137">
        <f t="shared" si="1"/>
        <v>0.3701975797000271</v>
      </c>
      <c r="F51" s="137">
        <f t="shared" si="2"/>
        <v>0.32995871234132845</v>
      </c>
      <c r="G51" s="137">
        <f t="shared" si="0"/>
        <v>0.2655765245674107</v>
      </c>
      <c r="H51" s="137">
        <f t="shared" si="3"/>
        <v>0.1891226765858834</v>
      </c>
      <c r="I51" s="137">
        <f t="shared" si="11"/>
        <v>0.10059716839674648</v>
      </c>
      <c r="J51" s="137">
        <f t="shared" si="5"/>
        <v>0.054322470934243104</v>
      </c>
      <c r="K51" s="100">
        <v>45</v>
      </c>
      <c r="L51" s="18">
        <v>65</v>
      </c>
    </row>
    <row r="52" spans="1:12" ht="13.5">
      <c r="A52" s="102">
        <v>46</v>
      </c>
      <c r="B52" s="137">
        <f t="shared" si="13"/>
        <v>0.38371405256152946</v>
      </c>
      <c r="C52" s="137">
        <f t="shared" si="14"/>
        <v>0.37987691203591417</v>
      </c>
      <c r="D52" s="137">
        <f t="shared" si="4"/>
        <v>0.3741212012474912</v>
      </c>
      <c r="E52" s="137">
        <f t="shared" si="1"/>
        <v>0.35301692835660714</v>
      </c>
      <c r="F52" s="137">
        <f t="shared" si="2"/>
        <v>0.3146455231004541</v>
      </c>
      <c r="G52" s="137">
        <f t="shared" si="0"/>
        <v>0.25325127469060943</v>
      </c>
      <c r="H52" s="137">
        <f t="shared" si="3"/>
        <v>0.18034560470391883</v>
      </c>
      <c r="I52" s="137">
        <f t="shared" si="11"/>
        <v>0.09592851314038237</v>
      </c>
      <c r="J52" s="137">
        <f t="shared" si="5"/>
        <v>0.05180139709580648</v>
      </c>
      <c r="K52" s="100">
        <v>46</v>
      </c>
      <c r="L52" s="18">
        <v>65</v>
      </c>
    </row>
    <row r="53" spans="1:12" ht="13.5">
      <c r="A53" s="102">
        <v>47</v>
      </c>
      <c r="B53" s="137">
        <f t="shared" si="13"/>
        <v>0.3648763251180628</v>
      </c>
      <c r="C53" s="137">
        <f t="shared" si="14"/>
        <v>0.36122756186688215</v>
      </c>
      <c r="D53" s="137">
        <f t="shared" si="4"/>
        <v>0.35575441699011123</v>
      </c>
      <c r="E53" s="137">
        <f t="shared" si="1"/>
        <v>0.3356862191086178</v>
      </c>
      <c r="F53" s="137">
        <f t="shared" si="2"/>
        <v>0.2991985865968115</v>
      </c>
      <c r="G53" s="137">
        <f t="shared" si="0"/>
        <v>0.24081837457792143</v>
      </c>
      <c r="H53" s="137">
        <f t="shared" si="3"/>
        <v>0.1714918728054895</v>
      </c>
      <c r="I53" s="137">
        <f t="shared" si="11"/>
        <v>0.0912190812795157</v>
      </c>
      <c r="J53" s="137">
        <f t="shared" si="5"/>
        <v>0.04925830389093848</v>
      </c>
      <c r="K53" s="100">
        <v>47</v>
      </c>
      <c r="L53" s="18">
        <v>65</v>
      </c>
    </row>
    <row r="54" spans="1:12" ht="13.5">
      <c r="A54" s="102">
        <v>48</v>
      </c>
      <c r="B54" s="137">
        <f t="shared" si="13"/>
        <v>0.345877582672112</v>
      </c>
      <c r="C54" s="137">
        <f t="shared" si="14"/>
        <v>0.3424188068453909</v>
      </c>
      <c r="D54" s="137">
        <f t="shared" si="4"/>
        <v>0.3372306431053092</v>
      </c>
      <c r="E54" s="137">
        <f t="shared" si="1"/>
        <v>0.31820737605834304</v>
      </c>
      <c r="F54" s="137">
        <f t="shared" si="2"/>
        <v>0.2836196177911318</v>
      </c>
      <c r="G54" s="137">
        <f t="shared" si="0"/>
        <v>0.22827920456359393</v>
      </c>
      <c r="H54" s="137">
        <f t="shared" si="3"/>
        <v>0.16256246385589262</v>
      </c>
      <c r="I54" s="137">
        <f t="shared" si="11"/>
        <v>0.086469395668028</v>
      </c>
      <c r="J54" s="137">
        <f t="shared" si="5"/>
        <v>0.046693473660735126</v>
      </c>
      <c r="K54" s="100">
        <v>48</v>
      </c>
      <c r="L54" s="18">
        <v>65</v>
      </c>
    </row>
    <row r="55" spans="1:12" ht="13.5">
      <c r="A55" s="102">
        <v>49</v>
      </c>
      <c r="B55" s="137">
        <f t="shared" si="13"/>
        <v>0.3267198466174489</v>
      </c>
      <c r="C55" s="137">
        <f t="shared" si="14"/>
        <v>0.3234526481512744</v>
      </c>
      <c r="D55" s="137">
        <f t="shared" si="4"/>
        <v>0.3185518504520127</v>
      </c>
      <c r="E55" s="137">
        <f t="shared" si="1"/>
        <v>0.300582258888053</v>
      </c>
      <c r="F55" s="137">
        <f t="shared" si="2"/>
        <v>0.2679102742263081</v>
      </c>
      <c r="G55" s="137">
        <f t="shared" si="0"/>
        <v>0.2156350987675163</v>
      </c>
      <c r="H55" s="137">
        <f t="shared" si="3"/>
        <v>0.15355832791020096</v>
      </c>
      <c r="I55" s="137">
        <f t="shared" si="11"/>
        <v>0.08167996165436223</v>
      </c>
      <c r="J55" s="137">
        <f>(1-((A55/L55)^1.4))*0.135</f>
        <v>0.04410717929335561</v>
      </c>
      <c r="K55" s="100">
        <v>49</v>
      </c>
      <c r="L55" s="18">
        <v>65</v>
      </c>
    </row>
    <row r="56" spans="1:12" ht="13.5">
      <c r="A56" s="102">
        <v>50</v>
      </c>
      <c r="B56" s="137">
        <f t="shared" si="13"/>
        <v>0.30740507205791734</v>
      </c>
      <c r="C56" s="137">
        <f>(1-(A56/L56)^1.4)*0.99</f>
        <v>0.30433102133733814</v>
      </c>
      <c r="D56" s="137">
        <f t="shared" si="4"/>
        <v>0.2997199452564694</v>
      </c>
      <c r="E56" s="137">
        <f>(1-((K56/L56)^1.4))*0.92</f>
        <v>0.28281266629328394</v>
      </c>
      <c r="F56" s="137">
        <f t="shared" si="2"/>
        <v>0.2520721590874922</v>
      </c>
      <c r="G56" s="137">
        <f t="shared" si="0"/>
        <v>0.20288734755822546</v>
      </c>
      <c r="H56" s="137">
        <f t="shared" si="3"/>
        <v>0.14448038386722115</v>
      </c>
      <c r="I56" s="137">
        <f t="shared" si="11"/>
        <v>0.07685126801447933</v>
      </c>
      <c r="J56" s="137">
        <f t="shared" si="5"/>
        <v>0.04149968472781884</v>
      </c>
      <c r="K56" s="100">
        <v>50</v>
      </c>
      <c r="L56" s="18">
        <v>65</v>
      </c>
    </row>
  </sheetData>
  <sheetProtection/>
  <mergeCells count="1">
    <mergeCell ref="B3:J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4" sqref="A4:F4"/>
    </sheetView>
  </sheetViews>
  <sheetFormatPr defaultColWidth="11.421875" defaultRowHeight="12.75"/>
  <cols>
    <col min="1" max="1" width="12.57421875" style="0" customWidth="1"/>
    <col min="2" max="2" width="14.00390625" style="0" customWidth="1"/>
    <col min="3" max="3" width="14.8515625" style="0" customWidth="1"/>
    <col min="4" max="4" width="18.57421875" style="0" customWidth="1"/>
  </cols>
  <sheetData>
    <row r="1" spans="1:6" ht="12.75">
      <c r="A1" s="168" t="s">
        <v>109</v>
      </c>
      <c r="B1" s="169"/>
      <c r="C1" s="169"/>
      <c r="D1" s="169"/>
      <c r="E1" s="169"/>
      <c r="F1" s="170"/>
    </row>
    <row r="2" spans="1:6" ht="12.75">
      <c r="A2" s="171" t="s">
        <v>145</v>
      </c>
      <c r="B2" s="172"/>
      <c r="C2" s="172"/>
      <c r="D2" s="172"/>
      <c r="E2" s="172"/>
      <c r="F2" s="173"/>
    </row>
    <row r="3" spans="1:6" ht="13.5">
      <c r="A3" s="131"/>
      <c r="B3" s="132"/>
      <c r="C3" s="132"/>
      <c r="D3" s="132"/>
      <c r="E3" s="132"/>
      <c r="F3" s="133"/>
    </row>
    <row r="4" spans="1:6" ht="20.25" customHeight="1">
      <c r="A4" s="161" t="s">
        <v>120</v>
      </c>
      <c r="B4" s="162"/>
      <c r="C4" s="162"/>
      <c r="D4" s="162"/>
      <c r="E4" s="162"/>
      <c r="F4" s="174"/>
    </row>
    <row r="5" spans="1:6" ht="12.75">
      <c r="A5" s="161"/>
      <c r="B5" s="162"/>
      <c r="C5" s="162"/>
      <c r="D5" s="162"/>
      <c r="E5" s="162"/>
      <c r="F5" s="174"/>
    </row>
    <row r="6" spans="1:6" ht="13.5">
      <c r="A6" s="175"/>
      <c r="B6" s="176"/>
      <c r="C6" s="176"/>
      <c r="D6" s="176"/>
      <c r="E6" s="176"/>
      <c r="F6" s="177"/>
    </row>
    <row r="7" spans="1:6" s="126" customFormat="1" ht="18" customHeight="1">
      <c r="A7" s="16" t="s">
        <v>1</v>
      </c>
      <c r="B7" s="178" t="s">
        <v>121</v>
      </c>
      <c r="C7" s="178"/>
      <c r="D7" s="178"/>
      <c r="E7" s="178" t="s">
        <v>122</v>
      </c>
      <c r="F7" s="178"/>
    </row>
    <row r="8" spans="1:6" ht="22.5" customHeight="1">
      <c r="A8" s="127">
        <v>1</v>
      </c>
      <c r="B8" s="166" t="s">
        <v>123</v>
      </c>
      <c r="C8" s="167"/>
      <c r="D8" s="167"/>
      <c r="E8" s="143"/>
      <c r="F8" s="144">
        <v>51.4</v>
      </c>
    </row>
    <row r="9" spans="1:6" ht="22.5" customHeight="1">
      <c r="A9" s="127">
        <v>2</v>
      </c>
      <c r="B9" s="166" t="s">
        <v>124</v>
      </c>
      <c r="C9" s="167"/>
      <c r="D9" s="167"/>
      <c r="E9" s="143"/>
      <c r="F9" s="144">
        <v>51.4</v>
      </c>
    </row>
    <row r="10" spans="1:6" ht="22.5" customHeight="1">
      <c r="A10" s="127">
        <v>3</v>
      </c>
      <c r="B10" s="166" t="s">
        <v>125</v>
      </c>
      <c r="C10" s="167"/>
      <c r="D10" s="167"/>
      <c r="E10" s="143"/>
      <c r="F10" s="144">
        <v>51.4</v>
      </c>
    </row>
    <row r="11" spans="1:6" ht="22.5" customHeight="1">
      <c r="A11" s="127">
        <v>4</v>
      </c>
      <c r="B11" s="166" t="s">
        <v>126</v>
      </c>
      <c r="C11" s="167"/>
      <c r="D11" s="167"/>
      <c r="E11" s="143"/>
      <c r="F11" s="144">
        <v>51.4</v>
      </c>
    </row>
    <row r="12" spans="1:6" ht="22.5" customHeight="1">
      <c r="A12" s="127">
        <v>5</v>
      </c>
      <c r="B12" s="165" t="s">
        <v>127</v>
      </c>
      <c r="C12" s="165"/>
      <c r="D12" s="165"/>
      <c r="E12" s="143"/>
      <c r="F12" s="144">
        <v>51.4</v>
      </c>
    </row>
    <row r="13" spans="1:6" ht="22.5" customHeight="1">
      <c r="A13" s="127">
        <v>6</v>
      </c>
      <c r="B13" s="165" t="s">
        <v>128</v>
      </c>
      <c r="C13" s="165"/>
      <c r="D13" s="165"/>
      <c r="E13" s="143"/>
      <c r="F13" s="144">
        <v>38.55</v>
      </c>
    </row>
    <row r="14" spans="1:6" ht="22.5" customHeight="1">
      <c r="A14" s="127">
        <v>7</v>
      </c>
      <c r="B14" s="165" t="s">
        <v>129</v>
      </c>
      <c r="C14" s="165"/>
      <c r="D14" s="165"/>
      <c r="E14" s="143"/>
      <c r="F14" s="144">
        <v>51.4</v>
      </c>
    </row>
    <row r="15" spans="1:6" ht="22.5" customHeight="1">
      <c r="A15" s="127">
        <v>8</v>
      </c>
      <c r="B15" s="165" t="s">
        <v>130</v>
      </c>
      <c r="C15" s="165"/>
      <c r="D15" s="165"/>
      <c r="E15" s="143"/>
      <c r="F15" s="144">
        <v>51.4</v>
      </c>
    </row>
    <row r="16" spans="1:6" ht="22.5" customHeight="1">
      <c r="A16" s="127">
        <v>9</v>
      </c>
      <c r="B16" s="165" t="s">
        <v>131</v>
      </c>
      <c r="C16" s="165"/>
      <c r="D16" s="165"/>
      <c r="E16" s="143"/>
      <c r="F16" s="144">
        <v>51.4</v>
      </c>
    </row>
    <row r="17" spans="1:6" ht="22.5" customHeight="1">
      <c r="A17" s="127">
        <v>10</v>
      </c>
      <c r="B17" s="138" t="s">
        <v>143</v>
      </c>
      <c r="C17" s="138"/>
      <c r="D17" s="138"/>
      <c r="E17" s="143"/>
      <c r="F17" s="144">
        <v>51.4</v>
      </c>
    </row>
    <row r="18" spans="1:6" ht="22.5" customHeight="1">
      <c r="A18" s="127">
        <v>16</v>
      </c>
      <c r="B18" s="165" t="s">
        <v>132</v>
      </c>
      <c r="C18" s="165"/>
      <c r="D18" s="165"/>
      <c r="E18" s="143"/>
      <c r="F18" s="144">
        <v>38.55</v>
      </c>
    </row>
    <row r="19" spans="1:6" ht="22.5" customHeight="1">
      <c r="A19" s="127">
        <v>17</v>
      </c>
      <c r="B19" s="165" t="s">
        <v>133</v>
      </c>
      <c r="C19" s="165"/>
      <c r="D19" s="165"/>
      <c r="E19" s="143"/>
      <c r="F19" s="144">
        <v>38.55</v>
      </c>
    </row>
    <row r="20" spans="1:6" ht="22.5" customHeight="1">
      <c r="A20" s="127">
        <v>18</v>
      </c>
      <c r="B20" s="165" t="s">
        <v>134</v>
      </c>
      <c r="C20" s="165"/>
      <c r="D20" s="165"/>
      <c r="E20" s="143"/>
      <c r="F20" s="144">
        <v>38.55</v>
      </c>
    </row>
    <row r="21" spans="1:6" ht="22.5" customHeight="1">
      <c r="A21" s="127">
        <v>19</v>
      </c>
      <c r="B21" s="165" t="s">
        <v>135</v>
      </c>
      <c r="C21" s="165"/>
      <c r="D21" s="165"/>
      <c r="E21" s="143"/>
      <c r="F21" s="144">
        <v>38.55</v>
      </c>
    </row>
    <row r="22" ht="22.5" customHeight="1"/>
  </sheetData>
  <sheetProtection/>
  <mergeCells count="20">
    <mergeCell ref="A1:F1"/>
    <mergeCell ref="A2:F2"/>
    <mergeCell ref="A4:F4"/>
    <mergeCell ref="A5:F5"/>
    <mergeCell ref="A6:F6"/>
    <mergeCell ref="B7:D7"/>
    <mergeCell ref="E7:F7"/>
    <mergeCell ref="B10:D10"/>
    <mergeCell ref="B11:D11"/>
    <mergeCell ref="B8:D8"/>
    <mergeCell ref="B9:D9"/>
    <mergeCell ref="B12:D12"/>
    <mergeCell ref="B13:D13"/>
    <mergeCell ref="B21:D21"/>
    <mergeCell ref="B14:D14"/>
    <mergeCell ref="B15:D15"/>
    <mergeCell ref="B16:D16"/>
    <mergeCell ref="B18:D18"/>
    <mergeCell ref="B19:D19"/>
    <mergeCell ref="B20:D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workbookViewId="0" topLeftCell="A1">
      <selection activeCell="A3" sqref="A3"/>
    </sheetView>
  </sheetViews>
  <sheetFormatPr defaultColWidth="11.421875" defaultRowHeight="12.75"/>
  <cols>
    <col min="1" max="4" width="6.140625" style="27" customWidth="1"/>
    <col min="5" max="5" width="16.00390625" style="27" customWidth="1"/>
    <col min="6" max="6" width="16.00390625" style="99" customWidth="1"/>
    <col min="7" max="7" width="8.00390625" style="27" customWidth="1"/>
    <col min="8" max="8" width="16.28125" style="27" customWidth="1"/>
    <col min="9" max="16384" width="11.421875" style="27" customWidth="1"/>
  </cols>
  <sheetData>
    <row r="1" spans="1:8" ht="15.75" customHeight="1">
      <c r="A1" s="168" t="s">
        <v>109</v>
      </c>
      <c r="B1" s="169"/>
      <c r="C1" s="169"/>
      <c r="D1" s="169"/>
      <c r="E1" s="169"/>
      <c r="F1" s="169"/>
      <c r="G1" s="169"/>
      <c r="H1" s="170"/>
    </row>
    <row r="2" spans="1:8" ht="15.75" customHeight="1">
      <c r="A2" s="191" t="s">
        <v>145</v>
      </c>
      <c r="B2" s="192"/>
      <c r="C2" s="192"/>
      <c r="D2" s="192"/>
      <c r="E2" s="192"/>
      <c r="F2" s="192"/>
      <c r="G2" s="192"/>
      <c r="H2" s="193"/>
    </row>
    <row r="3" spans="1:8" ht="13.5">
      <c r="A3" s="28" t="s">
        <v>4</v>
      </c>
      <c r="B3" s="29"/>
      <c r="C3" s="29"/>
      <c r="D3" s="29"/>
      <c r="E3" s="30"/>
      <c r="F3" s="30"/>
      <c r="G3" s="29"/>
      <c r="H3" s="31"/>
    </row>
    <row r="4" spans="1:8" ht="12.75">
      <c r="A4" s="188" t="s">
        <v>5</v>
      </c>
      <c r="B4" s="188" t="s">
        <v>65</v>
      </c>
      <c r="C4" s="188" t="s">
        <v>6</v>
      </c>
      <c r="D4" s="197" t="s">
        <v>7</v>
      </c>
      <c r="E4" s="21"/>
      <c r="F4" s="22"/>
      <c r="G4" s="22"/>
      <c r="H4" s="23"/>
    </row>
    <row r="5" spans="1:8" ht="12.75">
      <c r="A5" s="189"/>
      <c r="B5" s="189"/>
      <c r="C5" s="189"/>
      <c r="D5" s="198"/>
      <c r="E5" s="194" t="s">
        <v>83</v>
      </c>
      <c r="F5" s="195"/>
      <c r="G5" s="195"/>
      <c r="H5" s="196"/>
    </row>
    <row r="6" spans="1:8" ht="12.75">
      <c r="A6" s="189"/>
      <c r="B6" s="189"/>
      <c r="C6" s="189"/>
      <c r="D6" s="198"/>
      <c r="E6" s="194" t="s">
        <v>19</v>
      </c>
      <c r="F6" s="195"/>
      <c r="G6" s="195"/>
      <c r="H6" s="196"/>
    </row>
    <row r="7" spans="1:8" ht="12.75">
      <c r="A7" s="189"/>
      <c r="B7" s="189"/>
      <c r="C7" s="189"/>
      <c r="D7" s="198"/>
      <c r="E7" s="194"/>
      <c r="F7" s="195"/>
      <c r="G7" s="195"/>
      <c r="H7" s="196"/>
    </row>
    <row r="8" spans="1:8" ht="12.75">
      <c r="A8" s="190"/>
      <c r="B8" s="190"/>
      <c r="C8" s="190" t="s">
        <v>7</v>
      </c>
      <c r="D8" s="199" t="s">
        <v>8</v>
      </c>
      <c r="E8" s="24"/>
      <c r="F8" s="25"/>
      <c r="G8" s="25"/>
      <c r="H8" s="26"/>
    </row>
    <row r="9" spans="1:8" ht="18" customHeight="1">
      <c r="A9" s="179" t="s">
        <v>9</v>
      </c>
      <c r="B9" s="180"/>
      <c r="C9" s="180"/>
      <c r="D9" s="180"/>
      <c r="E9" s="32" t="s">
        <v>6</v>
      </c>
      <c r="F9" s="32" t="s">
        <v>7</v>
      </c>
      <c r="G9" s="32" t="s">
        <v>8</v>
      </c>
      <c r="H9" s="19" t="s">
        <v>105</v>
      </c>
    </row>
    <row r="10" spans="1:8" ht="13.5">
      <c r="A10" s="185"/>
      <c r="B10" s="186"/>
      <c r="C10" s="186"/>
      <c r="D10" s="186"/>
      <c r="E10" s="186"/>
      <c r="F10" s="186"/>
      <c r="G10" s="186"/>
      <c r="H10" s="187"/>
    </row>
    <row r="11" spans="1:8" ht="13.5">
      <c r="A11" s="20">
        <v>2</v>
      </c>
      <c r="B11" s="20">
        <v>1</v>
      </c>
      <c r="C11" s="20">
        <v>1</v>
      </c>
      <c r="D11" s="20">
        <v>1</v>
      </c>
      <c r="E11" s="34" t="s">
        <v>10</v>
      </c>
      <c r="F11" s="34" t="s">
        <v>144</v>
      </c>
      <c r="G11" s="34" t="s">
        <v>11</v>
      </c>
      <c r="H11" s="144">
        <v>1713.5</v>
      </c>
    </row>
    <row r="12" spans="1:8" ht="13.5">
      <c r="A12" s="20">
        <v>2</v>
      </c>
      <c r="B12" s="20">
        <v>1</v>
      </c>
      <c r="C12" s="20">
        <v>1</v>
      </c>
      <c r="D12" s="20">
        <v>2</v>
      </c>
      <c r="E12" s="34" t="s">
        <v>10</v>
      </c>
      <c r="F12" s="34" t="s">
        <v>144</v>
      </c>
      <c r="G12" s="34" t="s">
        <v>12</v>
      </c>
      <c r="H12" s="144">
        <v>1430.73</v>
      </c>
    </row>
    <row r="13" spans="1:8" ht="13.5">
      <c r="A13" s="20">
        <v>2</v>
      </c>
      <c r="B13" s="20">
        <v>1</v>
      </c>
      <c r="C13" s="20">
        <v>1</v>
      </c>
      <c r="D13" s="20">
        <v>3</v>
      </c>
      <c r="E13" s="34" t="s">
        <v>10</v>
      </c>
      <c r="F13" s="34" t="s">
        <v>144</v>
      </c>
      <c r="G13" s="34" t="s">
        <v>13</v>
      </c>
      <c r="H13" s="144">
        <v>1267.46</v>
      </c>
    </row>
    <row r="14" spans="1:8" ht="13.5">
      <c r="A14" s="181"/>
      <c r="B14" s="182"/>
      <c r="C14" s="182"/>
      <c r="D14" s="182"/>
      <c r="E14" s="182"/>
      <c r="F14" s="182"/>
      <c r="G14" s="182"/>
      <c r="H14" s="184"/>
    </row>
    <row r="15" spans="1:8" ht="13.5">
      <c r="A15" s="20">
        <v>2</v>
      </c>
      <c r="B15" s="20">
        <v>1</v>
      </c>
      <c r="C15" s="20">
        <v>2</v>
      </c>
      <c r="D15" s="20">
        <v>1</v>
      </c>
      <c r="E15" s="34" t="s">
        <v>10</v>
      </c>
      <c r="F15" s="34" t="s">
        <v>82</v>
      </c>
      <c r="G15" s="34" t="s">
        <v>11</v>
      </c>
      <c r="H15" s="104">
        <v>2721.39</v>
      </c>
    </row>
    <row r="16" spans="1:8" ht="13.5">
      <c r="A16" s="20">
        <v>2</v>
      </c>
      <c r="B16" s="20">
        <v>1</v>
      </c>
      <c r="C16" s="20">
        <v>2</v>
      </c>
      <c r="D16" s="20">
        <v>2</v>
      </c>
      <c r="E16" s="34" t="s">
        <v>10</v>
      </c>
      <c r="F16" s="34" t="s">
        <v>82</v>
      </c>
      <c r="G16" s="34" t="s">
        <v>12</v>
      </c>
      <c r="H16" s="104">
        <v>2190.825</v>
      </c>
    </row>
    <row r="17" spans="1:8" ht="13.5">
      <c r="A17" s="20">
        <v>2</v>
      </c>
      <c r="B17" s="20">
        <v>1</v>
      </c>
      <c r="C17" s="20">
        <v>2</v>
      </c>
      <c r="D17" s="20">
        <v>3</v>
      </c>
      <c r="E17" s="34" t="s">
        <v>10</v>
      </c>
      <c r="F17" s="34" t="s">
        <v>82</v>
      </c>
      <c r="G17" s="34" t="s">
        <v>13</v>
      </c>
      <c r="H17" s="104">
        <v>1890.84</v>
      </c>
    </row>
    <row r="18" spans="1:8" ht="13.5">
      <c r="A18" s="181"/>
      <c r="B18" s="182"/>
      <c r="C18" s="182"/>
      <c r="D18" s="182"/>
      <c r="E18" s="182"/>
      <c r="F18" s="182"/>
      <c r="G18" s="182"/>
      <c r="H18" s="184"/>
    </row>
    <row r="19" spans="1:8" ht="13.5">
      <c r="A19" s="20">
        <v>2</v>
      </c>
      <c r="B19" s="20">
        <v>1</v>
      </c>
      <c r="C19" s="20">
        <v>3</v>
      </c>
      <c r="D19" s="20">
        <v>1</v>
      </c>
      <c r="E19" s="34" t="s">
        <v>10</v>
      </c>
      <c r="F19" s="34" t="s">
        <v>14</v>
      </c>
      <c r="G19" s="34" t="s">
        <v>11</v>
      </c>
      <c r="H19" s="104">
        <v>4279.17</v>
      </c>
    </row>
    <row r="20" spans="1:8" ht="13.5">
      <c r="A20" s="20">
        <v>2</v>
      </c>
      <c r="B20" s="20">
        <v>1</v>
      </c>
      <c r="C20" s="20">
        <v>3</v>
      </c>
      <c r="D20" s="20">
        <v>2</v>
      </c>
      <c r="E20" s="34" t="s">
        <v>10</v>
      </c>
      <c r="F20" s="34" t="s">
        <v>14</v>
      </c>
      <c r="G20" s="34" t="s">
        <v>12</v>
      </c>
      <c r="H20" s="104">
        <v>4225.62</v>
      </c>
    </row>
    <row r="21" spans="1:8" ht="13.5">
      <c r="A21" s="20">
        <v>2</v>
      </c>
      <c r="B21" s="20">
        <v>1</v>
      </c>
      <c r="C21" s="20">
        <v>3</v>
      </c>
      <c r="D21" s="20">
        <v>3</v>
      </c>
      <c r="E21" s="34" t="s">
        <v>10</v>
      </c>
      <c r="F21" s="34" t="s">
        <v>14</v>
      </c>
      <c r="G21" s="34" t="s">
        <v>13</v>
      </c>
      <c r="H21" s="104">
        <v>3210.795</v>
      </c>
    </row>
    <row r="22" spans="1:8" ht="13.5">
      <c r="A22" s="180"/>
      <c r="B22" s="180"/>
      <c r="C22" s="180"/>
      <c r="D22" s="180"/>
      <c r="E22" s="180"/>
      <c r="F22" s="180"/>
      <c r="G22" s="180"/>
      <c r="H22" s="180"/>
    </row>
    <row r="23" spans="1:8" ht="13.5">
      <c r="A23" s="20">
        <v>2</v>
      </c>
      <c r="B23" s="20">
        <v>1</v>
      </c>
      <c r="C23" s="20">
        <v>4</v>
      </c>
      <c r="D23" s="20">
        <v>1</v>
      </c>
      <c r="E23" s="34" t="s">
        <v>10</v>
      </c>
      <c r="F23" s="34" t="s">
        <v>15</v>
      </c>
      <c r="G23" s="34" t="s">
        <v>11</v>
      </c>
      <c r="H23" s="104">
        <v>6583.08</v>
      </c>
    </row>
    <row r="24" spans="1:8" ht="13.5">
      <c r="A24" s="20">
        <v>2</v>
      </c>
      <c r="B24" s="20">
        <v>1</v>
      </c>
      <c r="C24" s="20">
        <v>4</v>
      </c>
      <c r="D24" s="20">
        <v>2</v>
      </c>
      <c r="E24" s="34" t="s">
        <v>10</v>
      </c>
      <c r="F24" s="34" t="s">
        <v>15</v>
      </c>
      <c r="G24" s="34" t="s">
        <v>12</v>
      </c>
      <c r="H24" s="104">
        <v>5243.49</v>
      </c>
    </row>
    <row r="25" spans="1:8" ht="13.5">
      <c r="A25" s="20">
        <v>2</v>
      </c>
      <c r="B25" s="20">
        <v>1</v>
      </c>
      <c r="C25" s="20">
        <v>4</v>
      </c>
      <c r="D25" s="20">
        <v>3</v>
      </c>
      <c r="E25" s="34" t="s">
        <v>10</v>
      </c>
      <c r="F25" s="34" t="s">
        <v>15</v>
      </c>
      <c r="G25" s="34" t="s">
        <v>13</v>
      </c>
      <c r="H25" s="104">
        <v>4864.125</v>
      </c>
    </row>
    <row r="26" spans="1:8" ht="13.5">
      <c r="A26" s="181"/>
      <c r="B26" s="182"/>
      <c r="C26" s="182"/>
      <c r="D26" s="182"/>
      <c r="E26" s="182"/>
      <c r="F26" s="182"/>
      <c r="G26" s="182"/>
      <c r="H26" s="184"/>
    </row>
    <row r="27" spans="1:8" ht="13.5">
      <c r="A27" s="20">
        <v>2</v>
      </c>
      <c r="B27" s="20">
        <v>1</v>
      </c>
      <c r="C27" s="20">
        <v>5</v>
      </c>
      <c r="D27" s="20">
        <v>1</v>
      </c>
      <c r="E27" s="34" t="s">
        <v>10</v>
      </c>
      <c r="F27" s="34" t="s">
        <v>16</v>
      </c>
      <c r="G27" s="34" t="s">
        <v>11</v>
      </c>
      <c r="H27" s="104">
        <v>9037.875</v>
      </c>
    </row>
    <row r="28" spans="1:8" ht="13.5">
      <c r="A28" s="20">
        <v>2</v>
      </c>
      <c r="B28" s="20">
        <v>1</v>
      </c>
      <c r="C28" s="20">
        <v>5</v>
      </c>
      <c r="D28" s="20">
        <v>2</v>
      </c>
      <c r="E28" s="34" t="s">
        <v>10</v>
      </c>
      <c r="F28" s="34" t="s">
        <v>16</v>
      </c>
      <c r="G28" s="34" t="s">
        <v>12</v>
      </c>
      <c r="H28" s="104">
        <v>8110.2</v>
      </c>
    </row>
    <row r="29" spans="1:8" ht="13.5">
      <c r="A29" s="20">
        <v>2</v>
      </c>
      <c r="B29" s="20">
        <v>1</v>
      </c>
      <c r="C29" s="20">
        <v>5</v>
      </c>
      <c r="D29" s="20">
        <v>3</v>
      </c>
      <c r="E29" s="34" t="s">
        <v>10</v>
      </c>
      <c r="F29" s="34" t="s">
        <v>16</v>
      </c>
      <c r="G29" s="34" t="s">
        <v>13</v>
      </c>
      <c r="H29" s="104">
        <v>7528.92</v>
      </c>
    </row>
    <row r="30" spans="1:8" ht="13.5">
      <c r="A30" s="181"/>
      <c r="B30" s="182"/>
      <c r="C30" s="182"/>
      <c r="D30" s="182"/>
      <c r="E30" s="182"/>
      <c r="F30" s="182"/>
      <c r="G30" s="182"/>
      <c r="H30" s="184"/>
    </row>
    <row r="31" spans="1:8" ht="13.5">
      <c r="A31" s="20">
        <v>2</v>
      </c>
      <c r="B31" s="20">
        <v>2</v>
      </c>
      <c r="C31" s="20">
        <v>1</v>
      </c>
      <c r="D31" s="20">
        <v>1</v>
      </c>
      <c r="E31" s="34" t="s">
        <v>17</v>
      </c>
      <c r="F31" s="34" t="s">
        <v>82</v>
      </c>
      <c r="G31" s="34" t="s">
        <v>11</v>
      </c>
      <c r="H31" s="104">
        <v>2405.34</v>
      </c>
    </row>
    <row r="32" spans="1:8" ht="13.5">
      <c r="A32" s="20">
        <v>2</v>
      </c>
      <c r="B32" s="20">
        <v>2</v>
      </c>
      <c r="C32" s="20">
        <v>1</v>
      </c>
      <c r="D32" s="20">
        <v>2</v>
      </c>
      <c r="E32" s="34" t="s">
        <v>17</v>
      </c>
      <c r="F32" s="34" t="s">
        <v>82</v>
      </c>
      <c r="G32" s="34" t="s">
        <v>12</v>
      </c>
      <c r="H32" s="104">
        <v>2294.67</v>
      </c>
    </row>
    <row r="33" spans="1:8" ht="13.5">
      <c r="A33" s="20">
        <v>2</v>
      </c>
      <c r="B33" s="20">
        <v>2</v>
      </c>
      <c r="C33" s="20">
        <v>1</v>
      </c>
      <c r="D33" s="20">
        <v>3</v>
      </c>
      <c r="E33" s="34" t="s">
        <v>17</v>
      </c>
      <c r="F33" s="34" t="s">
        <v>82</v>
      </c>
      <c r="G33" s="34" t="s">
        <v>13</v>
      </c>
      <c r="H33" s="104">
        <v>1902.6</v>
      </c>
    </row>
    <row r="34" spans="1:8" ht="13.5">
      <c r="A34" s="181"/>
      <c r="B34" s="182"/>
      <c r="C34" s="182"/>
      <c r="D34" s="182"/>
      <c r="E34" s="182"/>
      <c r="F34" s="182"/>
      <c r="G34" s="182"/>
      <c r="H34" s="184"/>
    </row>
    <row r="35" spans="1:8" ht="13.5">
      <c r="A35" s="20">
        <v>2</v>
      </c>
      <c r="B35" s="20">
        <v>2</v>
      </c>
      <c r="C35" s="20">
        <v>2</v>
      </c>
      <c r="D35" s="20">
        <v>1</v>
      </c>
      <c r="E35" s="34" t="s">
        <v>17</v>
      </c>
      <c r="F35" s="34" t="s">
        <v>18</v>
      </c>
      <c r="G35" s="34" t="s">
        <v>11</v>
      </c>
      <c r="H35" s="104">
        <v>3814.23</v>
      </c>
    </row>
    <row r="36" spans="1:8" ht="13.5">
      <c r="A36" s="20">
        <v>2</v>
      </c>
      <c r="B36" s="20">
        <v>2</v>
      </c>
      <c r="C36" s="20">
        <v>2</v>
      </c>
      <c r="D36" s="20">
        <v>2</v>
      </c>
      <c r="E36" s="34" t="s">
        <v>17</v>
      </c>
      <c r="F36" s="34" t="s">
        <v>18</v>
      </c>
      <c r="G36" s="34" t="s">
        <v>12</v>
      </c>
      <c r="H36" s="104">
        <v>3080.49</v>
      </c>
    </row>
    <row r="37" spans="1:8" ht="13.5">
      <c r="A37" s="20">
        <v>2</v>
      </c>
      <c r="B37" s="20">
        <v>2</v>
      </c>
      <c r="C37" s="20">
        <v>2</v>
      </c>
      <c r="D37" s="20">
        <v>3</v>
      </c>
      <c r="E37" s="34" t="s">
        <v>17</v>
      </c>
      <c r="F37" s="34" t="s">
        <v>18</v>
      </c>
      <c r="G37" s="34" t="s">
        <v>13</v>
      </c>
      <c r="H37" s="104">
        <v>2779.56</v>
      </c>
    </row>
    <row r="38" spans="1:8" ht="13.5">
      <c r="A38" s="181"/>
      <c r="B38" s="182"/>
      <c r="C38" s="182"/>
      <c r="D38" s="182"/>
      <c r="E38" s="182"/>
      <c r="F38" s="182"/>
      <c r="G38" s="182"/>
      <c r="H38" s="183"/>
    </row>
    <row r="39" spans="1:8" ht="13.5">
      <c r="A39" s="20">
        <v>2</v>
      </c>
      <c r="B39" s="20">
        <v>2</v>
      </c>
      <c r="C39" s="20">
        <v>3</v>
      </c>
      <c r="D39" s="20">
        <v>1</v>
      </c>
      <c r="E39" s="34" t="s">
        <v>17</v>
      </c>
      <c r="F39" s="34" t="s">
        <v>15</v>
      </c>
      <c r="G39" s="34" t="s">
        <v>11</v>
      </c>
      <c r="H39" s="104">
        <v>5915.385</v>
      </c>
    </row>
    <row r="40" spans="1:8" ht="13.5">
      <c r="A40" s="20">
        <v>2</v>
      </c>
      <c r="B40" s="20">
        <v>2</v>
      </c>
      <c r="C40" s="20">
        <v>3</v>
      </c>
      <c r="D40" s="20">
        <v>2</v>
      </c>
      <c r="E40" s="34" t="s">
        <v>17</v>
      </c>
      <c r="F40" s="34" t="s">
        <v>15</v>
      </c>
      <c r="G40" s="34" t="s">
        <v>12</v>
      </c>
      <c r="H40" s="104">
        <v>4973.535</v>
      </c>
    </row>
    <row r="41" spans="1:8" ht="13.5">
      <c r="A41" s="20">
        <v>2</v>
      </c>
      <c r="B41" s="20">
        <v>2</v>
      </c>
      <c r="C41" s="20">
        <v>3</v>
      </c>
      <c r="D41" s="20">
        <v>3</v>
      </c>
      <c r="E41" s="34" t="s">
        <v>17</v>
      </c>
      <c r="F41" s="34" t="s">
        <v>15</v>
      </c>
      <c r="G41" s="34" t="s">
        <v>13</v>
      </c>
      <c r="H41" s="104">
        <v>4387.32</v>
      </c>
    </row>
    <row r="42" spans="1:8" ht="13.5">
      <c r="A42" s="33"/>
      <c r="B42" s="33"/>
      <c r="C42" s="33"/>
      <c r="D42" s="33"/>
      <c r="E42" s="33"/>
      <c r="F42" s="41"/>
      <c r="G42" s="33"/>
      <c r="H42" s="33"/>
    </row>
    <row r="43" spans="1:8" ht="13.5">
      <c r="A43" s="35"/>
      <c r="B43" s="35"/>
      <c r="C43" s="35"/>
      <c r="D43" s="35"/>
      <c r="E43" s="35"/>
      <c r="F43" s="42"/>
      <c r="G43" s="35"/>
      <c r="H43" s="35"/>
    </row>
  </sheetData>
  <sheetProtection/>
  <mergeCells count="18">
    <mergeCell ref="A4:A8"/>
    <mergeCell ref="B4:B8"/>
    <mergeCell ref="A1:H1"/>
    <mergeCell ref="A2:H2"/>
    <mergeCell ref="E5:H5"/>
    <mergeCell ref="C4:C8"/>
    <mergeCell ref="D4:D8"/>
    <mergeCell ref="E6:H6"/>
    <mergeCell ref="E7:H7"/>
    <mergeCell ref="A9:D9"/>
    <mergeCell ref="A38:H38"/>
    <mergeCell ref="A34:H34"/>
    <mergeCell ref="A30:H30"/>
    <mergeCell ref="A10:H10"/>
    <mergeCell ref="A26:H26"/>
    <mergeCell ref="A22:H22"/>
    <mergeCell ref="A18:H18"/>
    <mergeCell ref="A14:H1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r:id="rId1"/>
  <colBreaks count="1" manualBreakCount="1">
    <brk id="8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A11" sqref="A11:G11"/>
    </sheetView>
  </sheetViews>
  <sheetFormatPr defaultColWidth="11.421875" defaultRowHeight="12.75"/>
  <cols>
    <col min="1" max="1" width="5.8515625" style="110" customWidth="1"/>
    <col min="2" max="3" width="6.140625" style="110" customWidth="1"/>
    <col min="4" max="4" width="6.28125" style="110" customWidth="1"/>
    <col min="5" max="5" width="17.8515625" style="110" customWidth="1"/>
    <col min="6" max="6" width="23.421875" style="110" customWidth="1"/>
    <col min="7" max="7" width="8.140625" style="110" customWidth="1"/>
    <col min="8" max="8" width="15.28125" style="110" customWidth="1"/>
    <col min="9" max="16384" width="11.421875" style="110" customWidth="1"/>
  </cols>
  <sheetData>
    <row r="1" spans="1:8" ht="18.75" customHeight="1">
      <c r="A1" s="209" t="s">
        <v>141</v>
      </c>
      <c r="B1" s="210"/>
      <c r="C1" s="210"/>
      <c r="D1" s="210"/>
      <c r="E1" s="210"/>
      <c r="F1" s="210"/>
      <c r="G1" s="210"/>
      <c r="H1" s="211"/>
    </row>
    <row r="2" spans="1:8" ht="15" customHeight="1">
      <c r="A2" s="212" t="s">
        <v>145</v>
      </c>
      <c r="B2" s="213"/>
      <c r="C2" s="213"/>
      <c r="D2" s="213"/>
      <c r="E2" s="213"/>
      <c r="F2" s="213"/>
      <c r="G2" s="213"/>
      <c r="H2" s="214"/>
    </row>
    <row r="3" spans="1:8" ht="15" customHeight="1">
      <c r="A3" s="215"/>
      <c r="B3" s="215"/>
      <c r="C3" s="215"/>
      <c r="D3" s="215"/>
      <c r="E3" s="215"/>
      <c r="F3" s="215"/>
      <c r="G3" s="215"/>
      <c r="H3" s="215"/>
    </row>
    <row r="4" spans="1:8" ht="22.5" customHeight="1">
      <c r="A4" s="189" t="s">
        <v>5</v>
      </c>
      <c r="B4" s="189" t="s">
        <v>6</v>
      </c>
      <c r="C4" s="189" t="s">
        <v>7</v>
      </c>
      <c r="D4" s="189" t="s">
        <v>8</v>
      </c>
      <c r="E4" s="21"/>
      <c r="F4" s="22"/>
      <c r="G4" s="22"/>
      <c r="H4" s="23"/>
    </row>
    <row r="5" spans="1:8" ht="12.75" customHeight="1">
      <c r="A5" s="189"/>
      <c r="B5" s="189"/>
      <c r="C5" s="189"/>
      <c r="D5" s="189"/>
      <c r="E5" s="194" t="s">
        <v>83</v>
      </c>
      <c r="F5" s="195"/>
      <c r="G5" s="195"/>
      <c r="H5" s="196"/>
    </row>
    <row r="6" spans="1:8" ht="12.75" customHeight="1">
      <c r="A6" s="189"/>
      <c r="B6" s="189"/>
      <c r="C6" s="189"/>
      <c r="D6" s="189"/>
      <c r="E6" s="194" t="s">
        <v>19</v>
      </c>
      <c r="F6" s="195"/>
      <c r="G6" s="195"/>
      <c r="H6" s="196"/>
    </row>
    <row r="7" spans="1:8" ht="13.5">
      <c r="A7" s="189"/>
      <c r="B7" s="189"/>
      <c r="C7" s="189"/>
      <c r="D7" s="189"/>
      <c r="E7" s="194"/>
      <c r="F7" s="195"/>
      <c r="G7" s="195"/>
      <c r="H7" s="196"/>
    </row>
    <row r="8" spans="1:8" ht="22.5" customHeight="1">
      <c r="A8" s="189"/>
      <c r="B8" s="189"/>
      <c r="C8" s="189" t="s">
        <v>7</v>
      </c>
      <c r="D8" s="189" t="s">
        <v>8</v>
      </c>
      <c r="E8" s="24"/>
      <c r="F8" s="25"/>
      <c r="G8" s="25"/>
      <c r="H8" s="26"/>
    </row>
    <row r="9" spans="1:8" ht="30" customHeight="1">
      <c r="A9" s="204" t="s">
        <v>9</v>
      </c>
      <c r="B9" s="205"/>
      <c r="C9" s="205"/>
      <c r="D9" s="205"/>
      <c r="E9" s="32" t="s">
        <v>6</v>
      </c>
      <c r="F9" s="32" t="s">
        <v>7</v>
      </c>
      <c r="G9" s="32" t="s">
        <v>8</v>
      </c>
      <c r="H9" s="48" t="s">
        <v>140</v>
      </c>
    </row>
    <row r="10" spans="1:8" ht="15" customHeight="1">
      <c r="A10" s="206"/>
      <c r="B10" s="207"/>
      <c r="C10" s="207"/>
      <c r="D10" s="207"/>
      <c r="E10" s="207"/>
      <c r="F10" s="207"/>
      <c r="G10" s="207"/>
      <c r="H10" s="208"/>
    </row>
    <row r="11" spans="1:8" ht="32.25" customHeight="1">
      <c r="A11" s="179" t="s">
        <v>41</v>
      </c>
      <c r="B11" s="179"/>
      <c r="C11" s="179"/>
      <c r="D11" s="179"/>
      <c r="E11" s="179"/>
      <c r="F11" s="179"/>
      <c r="G11" s="179"/>
      <c r="H11" s="140" t="s">
        <v>139</v>
      </c>
    </row>
    <row r="12" spans="1:8" ht="18" customHeight="1">
      <c r="A12" s="20" t="s">
        <v>116</v>
      </c>
      <c r="B12" s="20" t="s">
        <v>116</v>
      </c>
      <c r="C12" s="20" t="s">
        <v>116</v>
      </c>
      <c r="D12" s="20" t="s">
        <v>116</v>
      </c>
      <c r="E12" s="202" t="s">
        <v>42</v>
      </c>
      <c r="F12" s="202"/>
      <c r="G12" s="202"/>
      <c r="H12" s="139">
        <v>1300</v>
      </c>
    </row>
    <row r="13" spans="1:8" ht="18" customHeight="1">
      <c r="A13" s="20" t="s">
        <v>116</v>
      </c>
      <c r="B13" s="20" t="s">
        <v>116</v>
      </c>
      <c r="C13" s="20" t="s">
        <v>116</v>
      </c>
      <c r="D13" s="20" t="s">
        <v>116</v>
      </c>
      <c r="E13" s="202" t="s">
        <v>43</v>
      </c>
      <c r="F13" s="202"/>
      <c r="G13" s="202"/>
      <c r="H13" s="139">
        <v>320</v>
      </c>
    </row>
    <row r="14" spans="1:8" ht="18" customHeight="1">
      <c r="A14" s="20" t="s">
        <v>116</v>
      </c>
      <c r="B14" s="20" t="s">
        <v>116</v>
      </c>
      <c r="C14" s="20" t="s">
        <v>116</v>
      </c>
      <c r="D14" s="20" t="s">
        <v>116</v>
      </c>
      <c r="E14" s="202" t="s">
        <v>44</v>
      </c>
      <c r="F14" s="202"/>
      <c r="G14" s="202"/>
      <c r="H14" s="139">
        <v>150</v>
      </c>
    </row>
    <row r="15" spans="1:8" ht="18" customHeight="1">
      <c r="A15" s="20" t="s">
        <v>116</v>
      </c>
      <c r="B15" s="20" t="s">
        <v>116</v>
      </c>
      <c r="C15" s="20" t="s">
        <v>116</v>
      </c>
      <c r="D15" s="20" t="s">
        <v>116</v>
      </c>
      <c r="E15" s="203" t="s">
        <v>95</v>
      </c>
      <c r="F15" s="203"/>
      <c r="G15" s="203"/>
      <c r="H15" s="139">
        <v>1200</v>
      </c>
    </row>
    <row r="16" spans="1:8" ht="18" customHeight="1">
      <c r="A16" s="142" t="s">
        <v>116</v>
      </c>
      <c r="B16" s="142" t="s">
        <v>116</v>
      </c>
      <c r="C16" s="142" t="s">
        <v>116</v>
      </c>
      <c r="D16" s="142" t="s">
        <v>116</v>
      </c>
      <c r="E16" s="203" t="s">
        <v>96</v>
      </c>
      <c r="F16" s="203"/>
      <c r="G16" s="203"/>
      <c r="H16" s="139">
        <v>800</v>
      </c>
    </row>
    <row r="17" spans="1:8" ht="18" customHeight="1">
      <c r="A17" s="20" t="s">
        <v>116</v>
      </c>
      <c r="B17" s="20" t="s">
        <v>116</v>
      </c>
      <c r="C17" s="20" t="s">
        <v>116</v>
      </c>
      <c r="D17" s="20" t="s">
        <v>116</v>
      </c>
      <c r="E17" s="202" t="s">
        <v>100</v>
      </c>
      <c r="F17" s="202"/>
      <c r="G17" s="202"/>
      <c r="H17" s="139">
        <v>1800</v>
      </c>
    </row>
    <row r="18" spans="1:8" ht="13.5">
      <c r="A18" s="141"/>
      <c r="B18" s="200"/>
      <c r="C18" s="200"/>
      <c r="D18" s="200"/>
      <c r="E18" s="200"/>
      <c r="F18" s="200"/>
      <c r="G18" s="200"/>
      <c r="H18" s="201"/>
    </row>
  </sheetData>
  <sheetProtection/>
  <mergeCells count="20">
    <mergeCell ref="A11:G11"/>
    <mergeCell ref="E12:G12"/>
    <mergeCell ref="A9:D9"/>
    <mergeCell ref="A10:H10"/>
    <mergeCell ref="A1:H1"/>
    <mergeCell ref="A2:H2"/>
    <mergeCell ref="A3:H3"/>
    <mergeCell ref="A4:A8"/>
    <mergeCell ref="B4:B8"/>
    <mergeCell ref="C4:C8"/>
    <mergeCell ref="D4:D8"/>
    <mergeCell ref="E5:H5"/>
    <mergeCell ref="E6:H6"/>
    <mergeCell ref="E7:H7"/>
    <mergeCell ref="B18:H18"/>
    <mergeCell ref="E13:G13"/>
    <mergeCell ref="E14:G14"/>
    <mergeCell ref="E15:G15"/>
    <mergeCell ref="E16:G16"/>
    <mergeCell ref="E17:G17"/>
  </mergeCells>
  <printOptions/>
  <pageMargins left="0.7874015748031497" right="0.7874015748031497" top="0.9448818897637796" bottom="0.98425196850393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D10" sqref="D10:F10"/>
    </sheetView>
  </sheetViews>
  <sheetFormatPr defaultColWidth="11.421875" defaultRowHeight="12.75"/>
  <cols>
    <col min="1" max="16384" width="11.421875" style="1" customWidth="1"/>
  </cols>
  <sheetData>
    <row r="1" spans="1:8" s="35" customFormat="1" ht="19.5" customHeight="1">
      <c r="A1" s="168" t="s">
        <v>109</v>
      </c>
      <c r="B1" s="169"/>
      <c r="C1" s="169"/>
      <c r="D1" s="169"/>
      <c r="E1" s="169"/>
      <c r="F1" s="169"/>
      <c r="G1" s="169"/>
      <c r="H1" s="170"/>
    </row>
    <row r="2" spans="1:8" s="35" customFormat="1" ht="19.5" customHeight="1">
      <c r="A2" s="191" t="s">
        <v>145</v>
      </c>
      <c r="B2" s="192"/>
      <c r="C2" s="192"/>
      <c r="D2" s="192"/>
      <c r="E2" s="192"/>
      <c r="F2" s="192"/>
      <c r="G2" s="192"/>
      <c r="H2" s="193"/>
    </row>
    <row r="3" spans="1:8" s="35" customFormat="1" ht="19.5" customHeight="1">
      <c r="A3" s="36"/>
      <c r="B3" s="37"/>
      <c r="C3" s="37"/>
      <c r="D3" s="37"/>
      <c r="E3" s="37"/>
      <c r="F3" s="37"/>
      <c r="G3" s="37"/>
      <c r="H3" s="38"/>
    </row>
    <row r="4" spans="1:8" s="35" customFormat="1" ht="33" customHeight="1">
      <c r="A4" s="223" t="s">
        <v>84</v>
      </c>
      <c r="B4" s="224"/>
      <c r="C4" s="224"/>
      <c r="D4" s="224"/>
      <c r="E4" s="224"/>
      <c r="F4" s="224"/>
      <c r="G4" s="224"/>
      <c r="H4" s="225"/>
    </row>
    <row r="5" spans="1:8" s="35" customFormat="1" ht="27" customHeight="1">
      <c r="A5" s="219" t="s">
        <v>85</v>
      </c>
      <c r="B5" s="220"/>
      <c r="C5" s="220"/>
      <c r="D5" s="220"/>
      <c r="E5" s="220"/>
      <c r="F5" s="220"/>
      <c r="G5" s="220"/>
      <c r="H5" s="221"/>
    </row>
    <row r="6" spans="1:8" s="35" customFormat="1" ht="27" customHeight="1">
      <c r="A6" s="161"/>
      <c r="B6" s="162"/>
      <c r="C6" s="162"/>
      <c r="D6" s="162"/>
      <c r="E6" s="162"/>
      <c r="F6" s="162"/>
      <c r="G6" s="162"/>
      <c r="H6" s="174"/>
    </row>
    <row r="7" spans="1:8" s="35" customFormat="1" ht="19.5" customHeight="1">
      <c r="A7" s="175"/>
      <c r="B7" s="176"/>
      <c r="C7" s="176"/>
      <c r="D7" s="176"/>
      <c r="E7" s="176"/>
      <c r="F7" s="176"/>
      <c r="G7" s="176"/>
      <c r="H7" s="177"/>
    </row>
    <row r="8" spans="1:8" s="35" customFormat="1" ht="19.5" customHeight="1">
      <c r="A8" s="178" t="s">
        <v>34</v>
      </c>
      <c r="B8" s="178"/>
      <c r="C8" s="178"/>
      <c r="D8" s="178" t="s">
        <v>35</v>
      </c>
      <c r="E8" s="178"/>
      <c r="F8" s="178"/>
      <c r="G8" s="178" t="s">
        <v>36</v>
      </c>
      <c r="H8" s="178"/>
    </row>
    <row r="9" spans="1:8" s="35" customFormat="1" ht="19.5" customHeight="1">
      <c r="A9" s="217">
        <v>500</v>
      </c>
      <c r="B9" s="218"/>
      <c r="C9" s="218"/>
      <c r="D9" s="217">
        <v>1000</v>
      </c>
      <c r="E9" s="218"/>
      <c r="F9" s="218"/>
      <c r="G9" s="218">
        <v>0.5</v>
      </c>
      <c r="H9" s="218"/>
    </row>
    <row r="10" spans="1:8" s="35" customFormat="1" ht="19.5" customHeight="1">
      <c r="A10" s="217">
        <v>1000.01</v>
      </c>
      <c r="B10" s="218"/>
      <c r="C10" s="218"/>
      <c r="D10" s="217">
        <v>5000</v>
      </c>
      <c r="E10" s="218"/>
      <c r="F10" s="218"/>
      <c r="G10" s="218">
        <v>0.4</v>
      </c>
      <c r="H10" s="218"/>
    </row>
    <row r="11" spans="1:8" s="35" customFormat="1" ht="19.5" customHeight="1">
      <c r="A11" s="216">
        <v>5000.01</v>
      </c>
      <c r="B11" s="216"/>
      <c r="C11" s="216"/>
      <c r="D11" s="217">
        <v>10000</v>
      </c>
      <c r="E11" s="218"/>
      <c r="F11" s="218"/>
      <c r="G11" s="218">
        <v>0.3</v>
      </c>
      <c r="H11" s="218"/>
    </row>
    <row r="12" spans="1:8" s="35" customFormat="1" ht="19.5" customHeight="1">
      <c r="A12" s="216">
        <v>10000.01</v>
      </c>
      <c r="B12" s="216"/>
      <c r="C12" s="216"/>
      <c r="D12" s="217">
        <v>15000</v>
      </c>
      <c r="E12" s="218"/>
      <c r="F12" s="218"/>
      <c r="G12" s="180">
        <v>0.2</v>
      </c>
      <c r="H12" s="180"/>
    </row>
    <row r="13" spans="1:8" s="35" customFormat="1" ht="19.5" customHeight="1">
      <c r="A13" s="216">
        <v>15000.01</v>
      </c>
      <c r="B13" s="216"/>
      <c r="C13" s="216"/>
      <c r="D13" s="216" t="s">
        <v>37</v>
      </c>
      <c r="E13" s="216"/>
      <c r="F13" s="216"/>
      <c r="G13" s="180">
        <v>0.1</v>
      </c>
      <c r="H13" s="180"/>
    </row>
    <row r="14" spans="1:8" s="35" customFormat="1" ht="19.5" customHeight="1">
      <c r="A14" s="40"/>
      <c r="B14" s="40"/>
      <c r="C14" s="40"/>
      <c r="D14" s="40"/>
      <c r="E14" s="40"/>
      <c r="F14" s="40"/>
      <c r="G14" s="41"/>
      <c r="H14" s="41"/>
    </row>
    <row r="15" spans="1:8" s="35" customFormat="1" ht="19.5" customHeight="1">
      <c r="A15" s="219" t="s">
        <v>108</v>
      </c>
      <c r="B15" s="220"/>
      <c r="C15" s="220"/>
      <c r="D15" s="220"/>
      <c r="E15" s="220"/>
      <c r="F15" s="220"/>
      <c r="G15" s="220"/>
      <c r="H15" s="221"/>
    </row>
    <row r="16" spans="1:8" s="35" customFormat="1" ht="19.5" customHeight="1">
      <c r="A16" s="159"/>
      <c r="B16" s="160"/>
      <c r="C16" s="160"/>
      <c r="D16" s="160"/>
      <c r="E16" s="160"/>
      <c r="F16" s="160"/>
      <c r="G16" s="160"/>
      <c r="H16" s="222"/>
    </row>
    <row r="17" spans="1:8" s="35" customFormat="1" ht="19.5" customHeight="1">
      <c r="A17" s="161"/>
      <c r="B17" s="162"/>
      <c r="C17" s="162"/>
      <c r="D17" s="162"/>
      <c r="E17" s="162"/>
      <c r="F17" s="162"/>
      <c r="G17" s="162"/>
      <c r="H17" s="174"/>
    </row>
    <row r="18" s="35" customFormat="1" ht="19.5" customHeight="1"/>
    <row r="19" spans="1:8" s="35" customFormat="1" ht="19.5" customHeight="1">
      <c r="A19" s="178" t="s">
        <v>34</v>
      </c>
      <c r="B19" s="178"/>
      <c r="C19" s="178"/>
      <c r="D19" s="178" t="s">
        <v>35</v>
      </c>
      <c r="E19" s="178"/>
      <c r="F19" s="178"/>
      <c r="G19" s="178" t="s">
        <v>36</v>
      </c>
      <c r="H19" s="178"/>
    </row>
    <row r="20" spans="1:8" s="35" customFormat="1" ht="19.5" customHeight="1">
      <c r="A20" s="217">
        <v>500</v>
      </c>
      <c r="B20" s="218"/>
      <c r="C20" s="218"/>
      <c r="D20" s="217">
        <v>1000</v>
      </c>
      <c r="E20" s="218"/>
      <c r="F20" s="218"/>
      <c r="G20" s="218">
        <v>0.5</v>
      </c>
      <c r="H20" s="218"/>
    </row>
    <row r="21" spans="1:8" s="35" customFormat="1" ht="19.5" customHeight="1">
      <c r="A21" s="217">
        <v>1000.01</v>
      </c>
      <c r="B21" s="218"/>
      <c r="C21" s="218"/>
      <c r="D21" s="217">
        <v>5000</v>
      </c>
      <c r="E21" s="218"/>
      <c r="F21" s="218"/>
      <c r="G21" s="218">
        <v>0.4</v>
      </c>
      <c r="H21" s="218"/>
    </row>
    <row r="22" spans="1:8" s="35" customFormat="1" ht="19.5" customHeight="1">
      <c r="A22" s="216">
        <v>5000.01</v>
      </c>
      <c r="B22" s="216"/>
      <c r="C22" s="216"/>
      <c r="D22" s="217">
        <v>10000</v>
      </c>
      <c r="E22" s="218"/>
      <c r="F22" s="218"/>
      <c r="G22" s="218">
        <v>0.3</v>
      </c>
      <c r="H22" s="218"/>
    </row>
    <row r="23" spans="1:8" s="35" customFormat="1" ht="19.5" customHeight="1">
      <c r="A23" s="216">
        <v>10000.01</v>
      </c>
      <c r="B23" s="216"/>
      <c r="C23" s="216"/>
      <c r="D23" s="217" t="s">
        <v>37</v>
      </c>
      <c r="E23" s="218"/>
      <c r="F23" s="218"/>
      <c r="G23" s="180">
        <v>0.2</v>
      </c>
      <c r="H23" s="180"/>
    </row>
    <row r="24" s="35" customFormat="1" ht="19.5" customHeight="1"/>
    <row r="25" spans="1:8" s="35" customFormat="1" ht="21.75" customHeight="1">
      <c r="A25" s="219" t="s">
        <v>86</v>
      </c>
      <c r="B25" s="220"/>
      <c r="C25" s="220"/>
      <c r="D25" s="220"/>
      <c r="E25" s="220"/>
      <c r="F25" s="220"/>
      <c r="G25" s="220"/>
      <c r="H25" s="221"/>
    </row>
    <row r="26" spans="1:8" s="35" customFormat="1" ht="21.75" customHeight="1">
      <c r="A26" s="161"/>
      <c r="B26" s="162"/>
      <c r="C26" s="162"/>
      <c r="D26" s="162"/>
      <c r="E26" s="162"/>
      <c r="F26" s="162"/>
      <c r="G26" s="162"/>
      <c r="H26" s="174"/>
    </row>
    <row r="27" s="35" customFormat="1" ht="19.5" customHeight="1"/>
    <row r="28" spans="1:8" s="35" customFormat="1" ht="19.5" customHeight="1">
      <c r="A28" s="178" t="s">
        <v>34</v>
      </c>
      <c r="B28" s="178"/>
      <c r="C28" s="178"/>
      <c r="D28" s="178" t="s">
        <v>35</v>
      </c>
      <c r="E28" s="178"/>
      <c r="F28" s="178"/>
      <c r="G28" s="178" t="s">
        <v>36</v>
      </c>
      <c r="H28" s="178"/>
    </row>
    <row r="29" spans="1:8" s="35" customFormat="1" ht="19.5" customHeight="1">
      <c r="A29" s="217">
        <v>500</v>
      </c>
      <c r="B29" s="218"/>
      <c r="C29" s="218"/>
      <c r="D29" s="217">
        <v>1000</v>
      </c>
      <c r="E29" s="218"/>
      <c r="F29" s="218"/>
      <c r="G29" s="218">
        <v>0.5</v>
      </c>
      <c r="H29" s="218"/>
    </row>
    <row r="30" spans="1:8" s="35" customFormat="1" ht="19.5" customHeight="1">
      <c r="A30" s="216">
        <v>1000.01</v>
      </c>
      <c r="B30" s="216"/>
      <c r="C30" s="216"/>
      <c r="D30" s="217">
        <v>5000</v>
      </c>
      <c r="E30" s="218"/>
      <c r="F30" s="218"/>
      <c r="G30" s="218">
        <v>0.4</v>
      </c>
      <c r="H30" s="218"/>
    </row>
    <row r="31" spans="1:8" s="35" customFormat="1" ht="19.5" customHeight="1">
      <c r="A31" s="216">
        <v>5000.01</v>
      </c>
      <c r="B31" s="216"/>
      <c r="C31" s="216"/>
      <c r="D31" s="217">
        <v>10000</v>
      </c>
      <c r="E31" s="218"/>
      <c r="F31" s="218"/>
      <c r="G31" s="218">
        <v>0.3</v>
      </c>
      <c r="H31" s="218"/>
    </row>
    <row r="32" spans="1:8" s="35" customFormat="1" ht="19.5" customHeight="1">
      <c r="A32" s="216">
        <v>10000.01</v>
      </c>
      <c r="B32" s="216"/>
      <c r="C32" s="216"/>
      <c r="D32" s="216">
        <v>15000</v>
      </c>
      <c r="E32" s="216"/>
      <c r="F32" s="216"/>
      <c r="G32" s="180">
        <v>0.2</v>
      </c>
      <c r="H32" s="180"/>
    </row>
    <row r="33" spans="1:8" s="35" customFormat="1" ht="19.5" customHeight="1">
      <c r="A33" s="216">
        <v>15000.01</v>
      </c>
      <c r="B33" s="216"/>
      <c r="C33" s="216"/>
      <c r="D33" s="216" t="s">
        <v>37</v>
      </c>
      <c r="E33" s="216"/>
      <c r="F33" s="216"/>
      <c r="G33" s="180">
        <v>0.1</v>
      </c>
      <c r="H33" s="180"/>
    </row>
  </sheetData>
  <sheetProtection/>
  <mergeCells count="58">
    <mergeCell ref="A7:H7"/>
    <mergeCell ref="A8:C8"/>
    <mergeCell ref="D8:F8"/>
    <mergeCell ref="G8:H8"/>
    <mergeCell ref="A1:H1"/>
    <mergeCell ref="A2:H2"/>
    <mergeCell ref="A4:H4"/>
    <mergeCell ref="A5:H6"/>
    <mergeCell ref="D9:F9"/>
    <mergeCell ref="G9:H9"/>
    <mergeCell ref="A10:C10"/>
    <mergeCell ref="D10:F10"/>
    <mergeCell ref="G10:H10"/>
    <mergeCell ref="A11:C11"/>
    <mergeCell ref="D11:F11"/>
    <mergeCell ref="G11:H11"/>
    <mergeCell ref="A9:C9"/>
    <mergeCell ref="A12:C12"/>
    <mergeCell ref="D12:F12"/>
    <mergeCell ref="G12:H12"/>
    <mergeCell ref="A19:C19"/>
    <mergeCell ref="D19:F19"/>
    <mergeCell ref="G19:H19"/>
    <mergeCell ref="A13:C13"/>
    <mergeCell ref="D13:F13"/>
    <mergeCell ref="G13:H13"/>
    <mergeCell ref="A15:H17"/>
    <mergeCell ref="A20:C20"/>
    <mergeCell ref="D20:F20"/>
    <mergeCell ref="G20:H20"/>
    <mergeCell ref="A21:C21"/>
    <mergeCell ref="D21:F21"/>
    <mergeCell ref="G21:H21"/>
    <mergeCell ref="A28:C28"/>
    <mergeCell ref="D28:F28"/>
    <mergeCell ref="G28:H28"/>
    <mergeCell ref="A22:C22"/>
    <mergeCell ref="D22:F22"/>
    <mergeCell ref="G22:H22"/>
    <mergeCell ref="A23:C23"/>
    <mergeCell ref="D23:F23"/>
    <mergeCell ref="G23:H23"/>
    <mergeCell ref="A25:H26"/>
    <mergeCell ref="A29:C29"/>
    <mergeCell ref="D29:F29"/>
    <mergeCell ref="G29:H29"/>
    <mergeCell ref="A30:C30"/>
    <mergeCell ref="D30:F30"/>
    <mergeCell ref="G30:H30"/>
    <mergeCell ref="A33:C33"/>
    <mergeCell ref="D33:F33"/>
    <mergeCell ref="G33:H33"/>
    <mergeCell ref="A31:C31"/>
    <mergeCell ref="D31:F31"/>
    <mergeCell ref="G31:H31"/>
    <mergeCell ref="A32:C32"/>
    <mergeCell ref="D32:F32"/>
    <mergeCell ref="G32:H3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98" workbookViewId="0" topLeftCell="A1">
      <selection activeCell="A3" sqref="A3:A7"/>
    </sheetView>
  </sheetViews>
  <sheetFormatPr defaultColWidth="11.421875" defaultRowHeight="12.75"/>
  <cols>
    <col min="1" max="4" width="5.421875" style="42" customWidth="1"/>
    <col min="5" max="5" width="23.421875" style="42" customWidth="1"/>
    <col min="6" max="6" width="14.28125" style="42" customWidth="1"/>
    <col min="7" max="7" width="10.00390625" style="42" customWidth="1"/>
    <col min="8" max="8" width="12.57421875" style="42" bestFit="1" customWidth="1"/>
    <col min="9" max="9" width="8.7109375" style="42" customWidth="1"/>
    <col min="10" max="10" width="14.8515625" style="46" customWidth="1"/>
    <col min="11" max="11" width="0" style="42" hidden="1" customWidth="1"/>
    <col min="12" max="16384" width="11.421875" style="42" customWidth="1"/>
  </cols>
  <sheetData>
    <row r="1" spans="1:10" ht="16.5" customHeight="1">
      <c r="A1" s="230" t="s">
        <v>109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6.5" customHeight="1">
      <c r="A2" s="231" t="s">
        <v>145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17.25" customHeight="1">
      <c r="A3" s="226" t="s">
        <v>87</v>
      </c>
      <c r="B3" s="226" t="s">
        <v>23</v>
      </c>
      <c r="C3" s="226" t="s">
        <v>22</v>
      </c>
      <c r="D3" s="226" t="s">
        <v>5</v>
      </c>
      <c r="E3" s="232"/>
      <c r="F3" s="233"/>
      <c r="G3" s="233"/>
      <c r="H3" s="233"/>
      <c r="I3" s="233"/>
      <c r="J3" s="234"/>
    </row>
    <row r="4" spans="1:10" ht="17.25" customHeight="1">
      <c r="A4" s="227"/>
      <c r="B4" s="227"/>
      <c r="C4" s="227"/>
      <c r="D4" s="227"/>
      <c r="E4" s="229" t="s">
        <v>88</v>
      </c>
      <c r="F4" s="229"/>
      <c r="G4" s="229"/>
      <c r="H4" s="229"/>
      <c r="I4" s="229"/>
      <c r="J4" s="229"/>
    </row>
    <row r="5" spans="1:10" ht="17.25" customHeight="1">
      <c r="A5" s="227"/>
      <c r="B5" s="227"/>
      <c r="C5" s="227"/>
      <c r="D5" s="227"/>
      <c r="E5" s="229" t="s">
        <v>93</v>
      </c>
      <c r="F5" s="229"/>
      <c r="G5" s="229"/>
      <c r="H5" s="229"/>
      <c r="I5" s="229"/>
      <c r="J5" s="229"/>
    </row>
    <row r="6" spans="1:10" ht="17.25" customHeight="1">
      <c r="A6" s="227"/>
      <c r="B6" s="227"/>
      <c r="C6" s="227"/>
      <c r="D6" s="227"/>
      <c r="E6" s="229"/>
      <c r="F6" s="229"/>
      <c r="G6" s="229"/>
      <c r="H6" s="229"/>
      <c r="I6" s="229"/>
      <c r="J6" s="229"/>
    </row>
    <row r="7" spans="1:10" ht="17.25" customHeight="1">
      <c r="A7" s="228"/>
      <c r="B7" s="228"/>
      <c r="C7" s="228" t="s">
        <v>7</v>
      </c>
      <c r="D7" s="228" t="s">
        <v>8</v>
      </c>
      <c r="E7" s="235"/>
      <c r="F7" s="236"/>
      <c r="G7" s="236"/>
      <c r="H7" s="236"/>
      <c r="I7" s="236"/>
      <c r="J7" s="237"/>
    </row>
    <row r="8" spans="1:10" ht="39" customHeight="1">
      <c r="A8" s="179" t="s">
        <v>9</v>
      </c>
      <c r="B8" s="180"/>
      <c r="C8" s="180"/>
      <c r="D8" s="180"/>
      <c r="E8" s="32" t="s">
        <v>87</v>
      </c>
      <c r="F8" s="47" t="s">
        <v>21</v>
      </c>
      <c r="G8" s="32" t="s">
        <v>22</v>
      </c>
      <c r="H8" s="48" t="s">
        <v>106</v>
      </c>
      <c r="I8" s="32" t="s">
        <v>27</v>
      </c>
      <c r="J8" s="48" t="s">
        <v>106</v>
      </c>
    </row>
    <row r="9" spans="1:10" ht="23.25" customHeight="1">
      <c r="A9" s="20">
        <v>1</v>
      </c>
      <c r="B9" s="20">
        <v>0</v>
      </c>
      <c r="C9" s="20">
        <v>1</v>
      </c>
      <c r="D9" s="20">
        <v>1</v>
      </c>
      <c r="E9" s="20" t="s">
        <v>24</v>
      </c>
      <c r="F9" s="20" t="s">
        <v>29</v>
      </c>
      <c r="G9" s="20">
        <v>1</v>
      </c>
      <c r="H9" s="134">
        <v>87651</v>
      </c>
      <c r="I9" s="39">
        <v>0.63</v>
      </c>
      <c r="J9" s="145">
        <v>56324.53</v>
      </c>
    </row>
    <row r="10" spans="1:10" ht="23.25" customHeight="1">
      <c r="A10" s="20">
        <v>1</v>
      </c>
      <c r="B10" s="20">
        <v>0</v>
      </c>
      <c r="C10" s="20">
        <v>2</v>
      </c>
      <c r="D10" s="20">
        <v>1</v>
      </c>
      <c r="E10" s="20" t="s">
        <v>24</v>
      </c>
      <c r="F10" s="20" t="s">
        <v>29</v>
      </c>
      <c r="G10" s="34">
        <v>2</v>
      </c>
      <c r="H10" s="134">
        <v>65796</v>
      </c>
      <c r="I10" s="39">
        <v>0.63</v>
      </c>
      <c r="J10" s="145">
        <v>42280.51</v>
      </c>
    </row>
    <row r="11" spans="1:10" ht="23.25" customHeight="1">
      <c r="A11" s="20">
        <v>1</v>
      </c>
      <c r="B11" s="20">
        <v>0</v>
      </c>
      <c r="C11" s="20">
        <v>3</v>
      </c>
      <c r="D11" s="20">
        <v>1</v>
      </c>
      <c r="E11" s="20" t="s">
        <v>24</v>
      </c>
      <c r="F11" s="20" t="s">
        <v>29</v>
      </c>
      <c r="G11" s="34">
        <v>3</v>
      </c>
      <c r="H11" s="134">
        <v>33122</v>
      </c>
      <c r="I11" s="39">
        <v>0.63</v>
      </c>
      <c r="J11" s="145">
        <v>21284.2</v>
      </c>
    </row>
    <row r="12" spans="1:10" ht="23.25" customHeight="1" thickBot="1">
      <c r="A12" s="43">
        <v>1</v>
      </c>
      <c r="B12" s="43">
        <v>0</v>
      </c>
      <c r="C12" s="43">
        <v>4</v>
      </c>
      <c r="D12" s="43">
        <v>1</v>
      </c>
      <c r="E12" s="43" t="s">
        <v>24</v>
      </c>
      <c r="F12" s="43" t="s">
        <v>29</v>
      </c>
      <c r="G12" s="44">
        <v>4</v>
      </c>
      <c r="H12" s="135">
        <v>15187</v>
      </c>
      <c r="I12" s="45">
        <v>0.63</v>
      </c>
      <c r="J12" s="145">
        <v>9759.17</v>
      </c>
    </row>
    <row r="13" spans="1:10" ht="23.25" customHeight="1" thickTop="1">
      <c r="A13" s="20">
        <v>2</v>
      </c>
      <c r="B13" s="20">
        <v>0</v>
      </c>
      <c r="C13" s="20">
        <v>1</v>
      </c>
      <c r="D13" s="20">
        <v>1</v>
      </c>
      <c r="E13" s="20" t="s">
        <v>25</v>
      </c>
      <c r="F13" s="20" t="s">
        <v>29</v>
      </c>
      <c r="G13" s="20">
        <v>1</v>
      </c>
      <c r="H13" s="134">
        <v>61356</v>
      </c>
      <c r="I13" s="39">
        <v>0.63</v>
      </c>
      <c r="J13" s="146">
        <v>39427.37</v>
      </c>
    </row>
    <row r="14" spans="1:10" ht="23.25" customHeight="1">
      <c r="A14" s="20">
        <v>2</v>
      </c>
      <c r="B14" s="20">
        <v>0</v>
      </c>
      <c r="C14" s="20">
        <v>2</v>
      </c>
      <c r="D14" s="20">
        <v>1</v>
      </c>
      <c r="E14" s="20" t="s">
        <v>25</v>
      </c>
      <c r="F14" s="20" t="s">
        <v>29</v>
      </c>
      <c r="G14" s="34">
        <v>2</v>
      </c>
      <c r="H14" s="134">
        <v>46057</v>
      </c>
      <c r="I14" s="39">
        <v>0.63</v>
      </c>
      <c r="J14" s="146">
        <v>29596.23</v>
      </c>
    </row>
    <row r="15" spans="1:10" ht="23.25" customHeight="1">
      <c r="A15" s="20">
        <v>2</v>
      </c>
      <c r="B15" s="20">
        <v>0</v>
      </c>
      <c r="C15" s="20">
        <v>3</v>
      </c>
      <c r="D15" s="20">
        <v>1</v>
      </c>
      <c r="E15" s="20" t="s">
        <v>25</v>
      </c>
      <c r="F15" s="20" t="s">
        <v>29</v>
      </c>
      <c r="G15" s="34">
        <v>3</v>
      </c>
      <c r="H15" s="134">
        <v>23185</v>
      </c>
      <c r="I15" s="39">
        <v>0.63</v>
      </c>
      <c r="J15" s="146">
        <v>14898.68</v>
      </c>
    </row>
    <row r="16" spans="1:10" ht="23.25" customHeight="1" thickBot="1">
      <c r="A16" s="43">
        <v>2</v>
      </c>
      <c r="B16" s="43">
        <v>0</v>
      </c>
      <c r="C16" s="43">
        <v>4</v>
      </c>
      <c r="D16" s="43">
        <v>1</v>
      </c>
      <c r="E16" s="43" t="s">
        <v>25</v>
      </c>
      <c r="F16" s="43" t="s">
        <v>29</v>
      </c>
      <c r="G16" s="44">
        <v>4</v>
      </c>
      <c r="H16" s="135">
        <v>10631</v>
      </c>
      <c r="I16" s="45">
        <v>0.63</v>
      </c>
      <c r="J16" s="146">
        <v>6831.48</v>
      </c>
    </row>
    <row r="17" spans="1:10" ht="23.25" customHeight="1" thickTop="1">
      <c r="A17" s="20">
        <v>3</v>
      </c>
      <c r="B17" s="20">
        <v>0</v>
      </c>
      <c r="C17" s="20">
        <v>1</v>
      </c>
      <c r="D17" s="20">
        <v>1</v>
      </c>
      <c r="E17" s="34" t="s">
        <v>89</v>
      </c>
      <c r="F17" s="20" t="s">
        <v>29</v>
      </c>
      <c r="G17" s="34">
        <v>1</v>
      </c>
      <c r="H17" s="134">
        <v>108101</v>
      </c>
      <c r="I17" s="39">
        <v>0.63</v>
      </c>
      <c r="J17" s="146">
        <v>69465.7</v>
      </c>
    </row>
    <row r="18" spans="1:10" ht="23.25" customHeight="1">
      <c r="A18" s="20">
        <v>3</v>
      </c>
      <c r="B18" s="20">
        <v>0</v>
      </c>
      <c r="C18" s="20">
        <v>2</v>
      </c>
      <c r="D18" s="20">
        <v>1</v>
      </c>
      <c r="E18" s="34" t="s">
        <v>89</v>
      </c>
      <c r="F18" s="20" t="s">
        <v>29</v>
      </c>
      <c r="G18" s="34">
        <v>2</v>
      </c>
      <c r="H18" s="134">
        <v>86246</v>
      </c>
      <c r="I18" s="39">
        <v>0.63</v>
      </c>
      <c r="J18" s="146">
        <v>55421.68</v>
      </c>
    </row>
    <row r="19" spans="1:10" ht="23.25" customHeight="1">
      <c r="A19" s="20">
        <v>3</v>
      </c>
      <c r="B19" s="20">
        <v>0</v>
      </c>
      <c r="C19" s="20">
        <v>3</v>
      </c>
      <c r="D19" s="20">
        <v>1</v>
      </c>
      <c r="E19" s="34" t="s">
        <v>89</v>
      </c>
      <c r="F19" s="20" t="s">
        <v>29</v>
      </c>
      <c r="G19" s="34">
        <v>3</v>
      </c>
      <c r="H19" s="134">
        <v>53572</v>
      </c>
      <c r="I19" s="39">
        <v>0.63</v>
      </c>
      <c r="J19" s="146">
        <v>34425.37</v>
      </c>
    </row>
    <row r="20" spans="1:10" ht="23.25" customHeight="1" thickBot="1">
      <c r="A20" s="43">
        <v>3</v>
      </c>
      <c r="B20" s="43">
        <v>0</v>
      </c>
      <c r="C20" s="43">
        <v>4</v>
      </c>
      <c r="D20" s="43">
        <v>1</v>
      </c>
      <c r="E20" s="44" t="s">
        <v>89</v>
      </c>
      <c r="F20" s="43" t="s">
        <v>29</v>
      </c>
      <c r="G20" s="44">
        <v>4</v>
      </c>
      <c r="H20" s="135">
        <v>35637</v>
      </c>
      <c r="I20" s="45">
        <v>0.63</v>
      </c>
      <c r="J20" s="146">
        <v>22900.34</v>
      </c>
    </row>
    <row r="21" spans="1:10" ht="23.25" customHeight="1" thickTop="1">
      <c r="A21" s="20">
        <v>4</v>
      </c>
      <c r="B21" s="20">
        <v>0</v>
      </c>
      <c r="C21" s="20">
        <v>1</v>
      </c>
      <c r="D21" s="20">
        <v>1</v>
      </c>
      <c r="E21" s="20" t="s">
        <v>90</v>
      </c>
      <c r="F21" s="20" t="s">
        <v>29</v>
      </c>
      <c r="G21" s="20">
        <v>1</v>
      </c>
      <c r="H21" s="134">
        <v>81806</v>
      </c>
      <c r="I21" s="39">
        <v>0.63</v>
      </c>
      <c r="J21" s="146">
        <v>52568.54</v>
      </c>
    </row>
    <row r="22" spans="1:10" ht="23.25" customHeight="1">
      <c r="A22" s="20">
        <v>4</v>
      </c>
      <c r="B22" s="20">
        <v>0</v>
      </c>
      <c r="C22" s="20">
        <v>2</v>
      </c>
      <c r="D22" s="20">
        <v>1</v>
      </c>
      <c r="E22" s="20" t="s">
        <v>90</v>
      </c>
      <c r="F22" s="20" t="s">
        <v>29</v>
      </c>
      <c r="G22" s="20">
        <v>2</v>
      </c>
      <c r="H22" s="134">
        <v>66507</v>
      </c>
      <c r="I22" s="39">
        <v>0.63</v>
      </c>
      <c r="J22" s="146">
        <v>42737.4</v>
      </c>
    </row>
    <row r="23" spans="1:10" ht="23.25" customHeight="1">
      <c r="A23" s="20">
        <v>4</v>
      </c>
      <c r="B23" s="20">
        <v>0</v>
      </c>
      <c r="C23" s="20">
        <v>3</v>
      </c>
      <c r="D23" s="20">
        <v>1</v>
      </c>
      <c r="E23" s="20" t="s">
        <v>90</v>
      </c>
      <c r="F23" s="20" t="s">
        <v>29</v>
      </c>
      <c r="G23" s="34">
        <v>3</v>
      </c>
      <c r="H23" s="134">
        <v>43635</v>
      </c>
      <c r="I23" s="39">
        <v>0.63</v>
      </c>
      <c r="J23" s="146">
        <v>28039.85</v>
      </c>
    </row>
    <row r="24" spans="1:10" ht="23.25" customHeight="1" thickBot="1">
      <c r="A24" s="43">
        <v>4</v>
      </c>
      <c r="B24" s="43">
        <v>0</v>
      </c>
      <c r="C24" s="43">
        <v>4</v>
      </c>
      <c r="D24" s="43">
        <v>1</v>
      </c>
      <c r="E24" s="43" t="s">
        <v>90</v>
      </c>
      <c r="F24" s="43" t="s">
        <v>29</v>
      </c>
      <c r="G24" s="44">
        <v>4</v>
      </c>
      <c r="H24" s="135">
        <v>31081</v>
      </c>
      <c r="I24" s="45">
        <v>0.63</v>
      </c>
      <c r="J24" s="146">
        <v>19581.03</v>
      </c>
    </row>
    <row r="25" spans="1:10" ht="23.25" customHeight="1" thickTop="1">
      <c r="A25" s="20">
        <v>5</v>
      </c>
      <c r="B25" s="20">
        <v>0</v>
      </c>
      <c r="C25" s="20">
        <v>1</v>
      </c>
      <c r="D25" s="20">
        <v>1</v>
      </c>
      <c r="E25" s="34" t="s">
        <v>91</v>
      </c>
      <c r="F25" s="20" t="s">
        <v>29</v>
      </c>
      <c r="G25" s="34">
        <v>1</v>
      </c>
      <c r="H25" s="134">
        <v>203618</v>
      </c>
      <c r="I25" s="39">
        <v>0.63</v>
      </c>
      <c r="J25" s="146">
        <v>130844.93</v>
      </c>
    </row>
    <row r="26" spans="1:10" ht="23.25" customHeight="1">
      <c r="A26" s="20">
        <v>5</v>
      </c>
      <c r="B26" s="20">
        <v>0</v>
      </c>
      <c r="C26" s="20">
        <v>2</v>
      </c>
      <c r="D26" s="20">
        <v>1</v>
      </c>
      <c r="E26" s="34" t="s">
        <v>91</v>
      </c>
      <c r="F26" s="20" t="s">
        <v>29</v>
      </c>
      <c r="G26" s="34">
        <v>2</v>
      </c>
      <c r="H26" s="134">
        <v>181763</v>
      </c>
      <c r="I26" s="39">
        <v>0.63</v>
      </c>
      <c r="J26" s="146">
        <v>116800.9</v>
      </c>
    </row>
    <row r="27" spans="1:10" ht="23.25" customHeight="1">
      <c r="A27" s="20">
        <v>5</v>
      </c>
      <c r="B27" s="20">
        <v>0</v>
      </c>
      <c r="C27" s="20">
        <v>3</v>
      </c>
      <c r="D27" s="20">
        <v>1</v>
      </c>
      <c r="E27" s="34" t="s">
        <v>91</v>
      </c>
      <c r="F27" s="20" t="s">
        <v>29</v>
      </c>
      <c r="G27" s="34">
        <v>3</v>
      </c>
      <c r="H27" s="134">
        <v>149049</v>
      </c>
      <c r="I27" s="39">
        <v>0.63</v>
      </c>
      <c r="J27" s="146">
        <v>95778.88</v>
      </c>
    </row>
    <row r="28" spans="1:10" ht="23.25" customHeight="1" thickBot="1">
      <c r="A28" s="43">
        <v>5</v>
      </c>
      <c r="B28" s="43">
        <v>0</v>
      </c>
      <c r="C28" s="43">
        <v>4</v>
      </c>
      <c r="D28" s="43">
        <v>1</v>
      </c>
      <c r="E28" s="44" t="s">
        <v>91</v>
      </c>
      <c r="F28" s="43" t="s">
        <v>29</v>
      </c>
      <c r="G28" s="44">
        <v>4</v>
      </c>
      <c r="H28" s="135">
        <v>131154</v>
      </c>
      <c r="I28" s="45">
        <v>0.63</v>
      </c>
      <c r="J28" s="146">
        <v>84279.56</v>
      </c>
    </row>
    <row r="29" spans="1:10" ht="23.25" customHeight="1" thickTop="1">
      <c r="A29" s="20">
        <v>6</v>
      </c>
      <c r="B29" s="20">
        <v>0</v>
      </c>
      <c r="C29" s="20">
        <v>1</v>
      </c>
      <c r="D29" s="20">
        <v>1</v>
      </c>
      <c r="E29" s="20" t="s">
        <v>92</v>
      </c>
      <c r="F29" s="20" t="s">
        <v>29</v>
      </c>
      <c r="G29" s="20">
        <v>1</v>
      </c>
      <c r="H29" s="134">
        <v>158901</v>
      </c>
      <c r="I29" s="39">
        <v>0.63</v>
      </c>
      <c r="J29" s="146">
        <v>102109.78</v>
      </c>
    </row>
    <row r="30" spans="1:10" ht="23.25" customHeight="1">
      <c r="A30" s="20">
        <v>6</v>
      </c>
      <c r="B30" s="20">
        <v>0</v>
      </c>
      <c r="C30" s="20">
        <v>2</v>
      </c>
      <c r="D30" s="20">
        <v>1</v>
      </c>
      <c r="E30" s="20" t="s">
        <v>92</v>
      </c>
      <c r="F30" s="20" t="s">
        <v>29</v>
      </c>
      <c r="G30" s="20">
        <v>2</v>
      </c>
      <c r="H30" s="134">
        <v>143602</v>
      </c>
      <c r="I30" s="39">
        <v>0.63</v>
      </c>
      <c r="J30" s="146">
        <v>92278.65</v>
      </c>
    </row>
    <row r="31" spans="1:10" ht="23.25" customHeight="1">
      <c r="A31" s="20">
        <v>6</v>
      </c>
      <c r="B31" s="20">
        <v>0</v>
      </c>
      <c r="C31" s="20">
        <v>3</v>
      </c>
      <c r="D31" s="20">
        <v>1</v>
      </c>
      <c r="E31" s="20" t="s">
        <v>92</v>
      </c>
      <c r="F31" s="20" t="s">
        <v>29</v>
      </c>
      <c r="G31" s="20">
        <v>3</v>
      </c>
      <c r="H31" s="134">
        <v>120730</v>
      </c>
      <c r="I31" s="39">
        <v>0.63</v>
      </c>
      <c r="J31" s="146">
        <v>77581.1</v>
      </c>
    </row>
    <row r="32" spans="1:10" ht="23.25" customHeight="1" thickBot="1">
      <c r="A32" s="43">
        <v>6</v>
      </c>
      <c r="B32" s="43">
        <v>0</v>
      </c>
      <c r="C32" s="43">
        <v>4</v>
      </c>
      <c r="D32" s="43">
        <v>1</v>
      </c>
      <c r="E32" s="43" t="s">
        <v>92</v>
      </c>
      <c r="F32" s="43" t="s">
        <v>29</v>
      </c>
      <c r="G32" s="44">
        <v>4</v>
      </c>
      <c r="H32" s="135">
        <v>108176</v>
      </c>
      <c r="I32" s="45">
        <v>0.63</v>
      </c>
      <c r="J32" s="146">
        <v>69513.9</v>
      </c>
    </row>
    <row r="33" spans="1:10" ht="23.25" customHeight="1" thickTop="1">
      <c r="A33" s="20">
        <v>7</v>
      </c>
      <c r="B33" s="20">
        <v>0</v>
      </c>
      <c r="C33" s="20">
        <v>1</v>
      </c>
      <c r="D33" s="20">
        <v>1</v>
      </c>
      <c r="E33" s="34" t="s">
        <v>26</v>
      </c>
      <c r="F33" s="20" t="s">
        <v>29</v>
      </c>
      <c r="G33" s="34">
        <v>1</v>
      </c>
      <c r="H33" s="134">
        <v>12150</v>
      </c>
      <c r="I33" s="39">
        <v>0.63</v>
      </c>
      <c r="J33" s="146">
        <v>7807.59</v>
      </c>
    </row>
    <row r="34" spans="1:10" ht="23.25" customHeight="1">
      <c r="A34" s="20">
        <v>7</v>
      </c>
      <c r="B34" s="20">
        <v>0</v>
      </c>
      <c r="C34" s="20">
        <v>2</v>
      </c>
      <c r="D34" s="20">
        <v>1</v>
      </c>
      <c r="E34" s="34" t="s">
        <v>26</v>
      </c>
      <c r="F34" s="20" t="s">
        <v>29</v>
      </c>
      <c r="G34" s="34">
        <v>2</v>
      </c>
      <c r="H34" s="134">
        <v>9720</v>
      </c>
      <c r="I34" s="39">
        <v>0.63</v>
      </c>
      <c r="J34" s="146">
        <v>6246.07</v>
      </c>
    </row>
    <row r="35" spans="1:10" ht="23.25" customHeight="1">
      <c r="A35" s="20">
        <v>7</v>
      </c>
      <c r="B35" s="20">
        <v>0</v>
      </c>
      <c r="C35" s="20">
        <v>3</v>
      </c>
      <c r="D35" s="20">
        <v>1</v>
      </c>
      <c r="E35" s="34" t="s">
        <v>26</v>
      </c>
      <c r="F35" s="20" t="s">
        <v>29</v>
      </c>
      <c r="G35" s="34">
        <v>3</v>
      </c>
      <c r="H35" s="134">
        <v>7776</v>
      </c>
      <c r="I35" s="39">
        <v>0.63</v>
      </c>
      <c r="J35" s="146">
        <v>4996.86</v>
      </c>
    </row>
    <row r="36" spans="1:10" ht="23.25" customHeight="1" thickBot="1">
      <c r="A36" s="43">
        <v>7</v>
      </c>
      <c r="B36" s="43">
        <v>0</v>
      </c>
      <c r="C36" s="43">
        <v>4</v>
      </c>
      <c r="D36" s="43">
        <v>1</v>
      </c>
      <c r="E36" s="44" t="s">
        <v>26</v>
      </c>
      <c r="F36" s="43" t="s">
        <v>29</v>
      </c>
      <c r="G36" s="44">
        <v>4</v>
      </c>
      <c r="H36" s="135">
        <v>6221</v>
      </c>
      <c r="I36" s="45">
        <v>0.63</v>
      </c>
      <c r="J36" s="146">
        <v>3997.61</v>
      </c>
    </row>
    <row r="37" spans="1:10" ht="23.25" customHeight="1" thickTop="1">
      <c r="A37" s="20">
        <v>8</v>
      </c>
      <c r="B37" s="20">
        <v>0</v>
      </c>
      <c r="C37" s="20">
        <v>1</v>
      </c>
      <c r="D37" s="20">
        <v>1</v>
      </c>
      <c r="E37" s="34" t="s">
        <v>28</v>
      </c>
      <c r="F37" s="20" t="s">
        <v>29</v>
      </c>
      <c r="G37" s="34">
        <v>1</v>
      </c>
      <c r="H37" s="134">
        <v>3200</v>
      </c>
      <c r="I37" s="39">
        <v>0.63</v>
      </c>
      <c r="J37" s="146">
        <v>2056.32</v>
      </c>
    </row>
    <row r="38" spans="1:10" ht="23.25" customHeight="1">
      <c r="A38" s="20">
        <v>8</v>
      </c>
      <c r="B38" s="20">
        <v>0</v>
      </c>
      <c r="C38" s="20">
        <v>2</v>
      </c>
      <c r="D38" s="20">
        <v>1</v>
      </c>
      <c r="E38" s="34" t="s">
        <v>28</v>
      </c>
      <c r="F38" s="20" t="s">
        <v>29</v>
      </c>
      <c r="G38" s="34">
        <v>2</v>
      </c>
      <c r="H38" s="134">
        <v>2000</v>
      </c>
      <c r="I38" s="39">
        <v>0.63</v>
      </c>
      <c r="J38" s="146">
        <v>1285.2</v>
      </c>
    </row>
    <row r="39" spans="1:10" ht="23.25" customHeight="1">
      <c r="A39" s="20">
        <v>8</v>
      </c>
      <c r="B39" s="20">
        <v>0</v>
      </c>
      <c r="C39" s="20">
        <v>3</v>
      </c>
      <c r="D39" s="20">
        <v>1</v>
      </c>
      <c r="E39" s="34" t="s">
        <v>28</v>
      </c>
      <c r="F39" s="20" t="s">
        <v>29</v>
      </c>
      <c r="G39" s="34">
        <v>3</v>
      </c>
      <c r="H39" s="134">
        <v>1100</v>
      </c>
      <c r="I39" s="39">
        <v>0.63</v>
      </c>
      <c r="J39" s="146">
        <v>706.86</v>
      </c>
    </row>
    <row r="40" spans="1:10" ht="23.25" customHeight="1" thickBot="1">
      <c r="A40" s="43">
        <v>8</v>
      </c>
      <c r="B40" s="43">
        <v>0</v>
      </c>
      <c r="C40" s="43">
        <v>4</v>
      </c>
      <c r="D40" s="43">
        <v>1</v>
      </c>
      <c r="E40" s="44" t="s">
        <v>28</v>
      </c>
      <c r="F40" s="43" t="s">
        <v>29</v>
      </c>
      <c r="G40" s="44">
        <v>4</v>
      </c>
      <c r="H40" s="135">
        <v>620</v>
      </c>
      <c r="I40" s="45">
        <v>0.63</v>
      </c>
      <c r="J40" s="146">
        <v>398.41</v>
      </c>
    </row>
    <row r="41" ht="14.25" thickTop="1"/>
  </sheetData>
  <sheetProtection/>
  <mergeCells count="12">
    <mergeCell ref="E6:J6"/>
    <mergeCell ref="B3:B7"/>
    <mergeCell ref="C3:C7"/>
    <mergeCell ref="D3:D7"/>
    <mergeCell ref="A8:D8"/>
    <mergeCell ref="A3:A7"/>
    <mergeCell ref="E5:J5"/>
    <mergeCell ref="A1:J1"/>
    <mergeCell ref="A2:J2"/>
    <mergeCell ref="E3:J3"/>
    <mergeCell ref="E4:J4"/>
    <mergeCell ref="E7:J7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87" r:id="rId1"/>
  <rowBreaks count="1" manualBreakCount="1">
    <brk id="4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view="pageLayout" workbookViewId="0" topLeftCell="A1">
      <selection activeCell="A3" sqref="A3:H5"/>
    </sheetView>
  </sheetViews>
  <sheetFormatPr defaultColWidth="11.421875" defaultRowHeight="12.75"/>
  <cols>
    <col min="1" max="1" width="6.28125" style="0" customWidth="1"/>
    <col min="2" max="4" width="5.57421875" style="0" customWidth="1"/>
    <col min="5" max="5" width="12.57421875" style="0" customWidth="1"/>
    <col min="6" max="6" width="31.00390625" style="0" customWidth="1"/>
    <col min="7" max="7" width="11.421875" style="0" customWidth="1"/>
    <col min="8" max="8" width="13.57421875" style="0" customWidth="1"/>
  </cols>
  <sheetData>
    <row r="1" spans="1:8" ht="12.75">
      <c r="A1" s="287" t="s">
        <v>109</v>
      </c>
      <c r="B1" s="288"/>
      <c r="C1" s="288"/>
      <c r="D1" s="288"/>
      <c r="E1" s="288"/>
      <c r="F1" s="288"/>
      <c r="G1" s="288"/>
      <c r="H1" s="289"/>
    </row>
    <row r="2" spans="1:8" ht="12.75">
      <c r="A2" s="290" t="s">
        <v>117</v>
      </c>
      <c r="B2" s="291"/>
      <c r="C2" s="291"/>
      <c r="D2" s="291"/>
      <c r="E2" s="291"/>
      <c r="F2" s="291"/>
      <c r="G2" s="291"/>
      <c r="H2" s="292"/>
    </row>
    <row r="3" spans="1:8" ht="12.75">
      <c r="A3" s="275" t="s">
        <v>38</v>
      </c>
      <c r="B3" s="276"/>
      <c r="C3" s="276"/>
      <c r="D3" s="276"/>
      <c r="E3" s="276"/>
      <c r="F3" s="276"/>
      <c r="G3" s="276"/>
      <c r="H3" s="277"/>
    </row>
    <row r="4" spans="1:8" ht="12.75">
      <c r="A4" s="278"/>
      <c r="B4" s="279"/>
      <c r="C4" s="279"/>
      <c r="D4" s="279"/>
      <c r="E4" s="279"/>
      <c r="F4" s="279"/>
      <c r="G4" s="279"/>
      <c r="H4" s="280"/>
    </row>
    <row r="5" spans="1:8" ht="13.5" customHeight="1">
      <c r="A5" s="281"/>
      <c r="B5" s="282"/>
      <c r="C5" s="282"/>
      <c r="D5" s="282"/>
      <c r="E5" s="282"/>
      <c r="F5" s="282"/>
      <c r="G5" s="282"/>
      <c r="H5" s="283"/>
    </row>
    <row r="6" spans="1:8" ht="12.75">
      <c r="A6" s="293" t="s">
        <v>5</v>
      </c>
      <c r="B6" s="294" t="s">
        <v>6</v>
      </c>
      <c r="C6" s="294" t="s">
        <v>7</v>
      </c>
      <c r="D6" s="294" t="s">
        <v>8</v>
      </c>
      <c r="E6" s="49"/>
      <c r="F6" s="50"/>
      <c r="G6" s="50"/>
      <c r="H6" s="58"/>
    </row>
    <row r="7" spans="1:8" ht="12.75">
      <c r="A7" s="293"/>
      <c r="B7" s="294"/>
      <c r="C7" s="294"/>
      <c r="D7" s="294"/>
      <c r="E7" s="264" t="s">
        <v>83</v>
      </c>
      <c r="F7" s="265"/>
      <c r="G7" s="265"/>
      <c r="H7" s="266"/>
    </row>
    <row r="8" spans="1:8" ht="12.75">
      <c r="A8" s="293"/>
      <c r="B8" s="294"/>
      <c r="C8" s="294"/>
      <c r="D8" s="294"/>
      <c r="E8" s="264" t="s">
        <v>19</v>
      </c>
      <c r="F8" s="265"/>
      <c r="G8" s="265"/>
      <c r="H8" s="266"/>
    </row>
    <row r="9" spans="1:8" ht="12.75">
      <c r="A9" s="293"/>
      <c r="B9" s="294"/>
      <c r="C9" s="294"/>
      <c r="D9" s="294"/>
      <c r="E9" s="264"/>
      <c r="F9" s="265"/>
      <c r="G9" s="265"/>
      <c r="H9" s="266"/>
    </row>
    <row r="10" spans="1:8" ht="12.75">
      <c r="A10" s="293"/>
      <c r="B10" s="294"/>
      <c r="C10" s="294" t="s">
        <v>7</v>
      </c>
      <c r="D10" s="294" t="s">
        <v>8</v>
      </c>
      <c r="E10" s="52"/>
      <c r="F10" s="53"/>
      <c r="G10" s="53"/>
      <c r="H10" s="59"/>
    </row>
    <row r="11" spans="1:8" ht="13.5">
      <c r="A11" s="267" t="s">
        <v>9</v>
      </c>
      <c r="B11" s="268"/>
      <c r="C11" s="268"/>
      <c r="D11" s="268"/>
      <c r="E11" s="55" t="s">
        <v>6</v>
      </c>
      <c r="F11" s="55" t="s">
        <v>7</v>
      </c>
      <c r="G11" s="55" t="s">
        <v>8</v>
      </c>
      <c r="H11" s="60" t="s">
        <v>105</v>
      </c>
    </row>
    <row r="12" spans="1:8" ht="14.25" thickBot="1">
      <c r="A12" s="269"/>
      <c r="B12" s="270"/>
      <c r="C12" s="270"/>
      <c r="D12" s="270"/>
      <c r="E12" s="270"/>
      <c r="F12" s="270"/>
      <c r="G12" s="270"/>
      <c r="H12" s="271"/>
    </row>
    <row r="13" spans="1:8" ht="13.5">
      <c r="A13" s="272"/>
      <c r="B13" s="273"/>
      <c r="C13" s="273"/>
      <c r="D13" s="273"/>
      <c r="E13" s="273"/>
      <c r="F13" s="273"/>
      <c r="G13" s="273"/>
      <c r="H13" s="274"/>
    </row>
    <row r="14" spans="1:8" ht="13.5">
      <c r="A14" s="61">
        <v>2</v>
      </c>
      <c r="B14" s="56">
        <v>4</v>
      </c>
      <c r="C14" s="56">
        <v>3</v>
      </c>
      <c r="D14" s="56">
        <v>1</v>
      </c>
      <c r="E14" s="258" t="s">
        <v>39</v>
      </c>
      <c r="F14" s="258"/>
      <c r="G14" s="55" t="s">
        <v>11</v>
      </c>
      <c r="H14" s="62"/>
    </row>
    <row r="15" spans="1:8" ht="13.5">
      <c r="A15" s="61">
        <v>2</v>
      </c>
      <c r="B15" s="56">
        <v>4</v>
      </c>
      <c r="C15" s="56">
        <v>3</v>
      </c>
      <c r="D15" s="56">
        <v>2</v>
      </c>
      <c r="E15" s="258" t="s">
        <v>39</v>
      </c>
      <c r="F15" s="258"/>
      <c r="G15" s="55" t="s">
        <v>12</v>
      </c>
      <c r="H15" s="62"/>
    </row>
    <row r="16" spans="1:8" ht="13.5">
      <c r="A16" s="61">
        <v>2</v>
      </c>
      <c r="B16" s="56">
        <v>4</v>
      </c>
      <c r="C16" s="56">
        <v>3</v>
      </c>
      <c r="D16" s="56">
        <v>3</v>
      </c>
      <c r="E16" s="258" t="s">
        <v>39</v>
      </c>
      <c r="F16" s="258"/>
      <c r="G16" s="55" t="s">
        <v>13</v>
      </c>
      <c r="H16" s="62"/>
    </row>
    <row r="17" spans="1:8" ht="13.5">
      <c r="A17" s="284"/>
      <c r="B17" s="285"/>
      <c r="C17" s="285"/>
      <c r="D17" s="285"/>
      <c r="E17" s="285"/>
      <c r="F17" s="285"/>
      <c r="G17" s="285"/>
      <c r="H17" s="286"/>
    </row>
    <row r="18" spans="1:8" ht="13.5">
      <c r="A18" s="61">
        <v>2</v>
      </c>
      <c r="B18" s="56">
        <v>4</v>
      </c>
      <c r="C18" s="56">
        <v>3</v>
      </c>
      <c r="D18" s="56">
        <v>1</v>
      </c>
      <c r="E18" s="258" t="s">
        <v>40</v>
      </c>
      <c r="F18" s="258"/>
      <c r="G18" s="55" t="s">
        <v>11</v>
      </c>
      <c r="H18" s="62"/>
    </row>
    <row r="19" spans="1:8" ht="13.5">
      <c r="A19" s="61">
        <v>2</v>
      </c>
      <c r="B19" s="56">
        <v>4</v>
      </c>
      <c r="C19" s="56">
        <v>3</v>
      </c>
      <c r="D19" s="56">
        <v>2</v>
      </c>
      <c r="E19" s="258" t="s">
        <v>40</v>
      </c>
      <c r="F19" s="258"/>
      <c r="G19" s="55" t="s">
        <v>12</v>
      </c>
      <c r="H19" s="62"/>
    </row>
    <row r="20" spans="1:8" ht="13.5">
      <c r="A20" s="61">
        <v>2</v>
      </c>
      <c r="B20" s="56">
        <v>4</v>
      </c>
      <c r="C20" s="56">
        <v>3</v>
      </c>
      <c r="D20" s="56">
        <v>3</v>
      </c>
      <c r="E20" s="258" t="s">
        <v>40</v>
      </c>
      <c r="F20" s="258"/>
      <c r="G20" s="55" t="s">
        <v>13</v>
      </c>
      <c r="H20" s="62"/>
    </row>
    <row r="21" spans="1:8" ht="14.25" thickBot="1">
      <c r="A21" s="259"/>
      <c r="B21" s="260"/>
      <c r="C21" s="260"/>
      <c r="D21" s="260"/>
      <c r="E21" s="260"/>
      <c r="F21" s="260"/>
      <c r="G21" s="260"/>
      <c r="H21" s="261"/>
    </row>
    <row r="22" spans="1:8" ht="30.75" customHeight="1" thickBot="1">
      <c r="A22" s="262" t="s">
        <v>41</v>
      </c>
      <c r="B22" s="263"/>
      <c r="C22" s="263"/>
      <c r="D22" s="263"/>
      <c r="E22" s="263"/>
      <c r="F22" s="263"/>
      <c r="G22" s="263"/>
      <c r="H22" s="63" t="s">
        <v>20</v>
      </c>
    </row>
    <row r="23" spans="1:8" ht="13.5">
      <c r="A23" s="245" t="s">
        <v>38</v>
      </c>
      <c r="B23" s="246"/>
      <c r="C23" s="246"/>
      <c r="D23" s="247"/>
      <c r="E23" s="3" t="s">
        <v>42</v>
      </c>
      <c r="F23" s="4"/>
      <c r="G23" s="5"/>
      <c r="H23" s="242" t="s">
        <v>38</v>
      </c>
    </row>
    <row r="24" spans="1:8" ht="13.5">
      <c r="A24" s="248"/>
      <c r="B24" s="249"/>
      <c r="C24" s="249"/>
      <c r="D24" s="250"/>
      <c r="E24" s="6" t="s">
        <v>94</v>
      </c>
      <c r="F24" s="7"/>
      <c r="G24" s="8"/>
      <c r="H24" s="243"/>
    </row>
    <row r="25" spans="1:8" ht="13.5">
      <c r="A25" s="248"/>
      <c r="B25" s="249"/>
      <c r="C25" s="249"/>
      <c r="D25" s="250"/>
      <c r="E25" s="10" t="s">
        <v>43</v>
      </c>
      <c r="F25" s="9"/>
      <c r="G25" s="11"/>
      <c r="H25" s="243"/>
    </row>
    <row r="26" spans="1:8" ht="13.5">
      <c r="A26" s="248"/>
      <c r="B26" s="249"/>
      <c r="C26" s="249"/>
      <c r="D26" s="250"/>
      <c r="E26" s="6" t="s">
        <v>44</v>
      </c>
      <c r="F26" s="7"/>
      <c r="G26" s="8"/>
      <c r="H26" s="243"/>
    </row>
    <row r="27" spans="1:8" ht="13.5">
      <c r="A27" s="248"/>
      <c r="B27" s="249"/>
      <c r="C27" s="249"/>
      <c r="D27" s="250"/>
      <c r="E27" s="240" t="s">
        <v>95</v>
      </c>
      <c r="F27" s="241"/>
      <c r="G27" s="254"/>
      <c r="H27" s="243"/>
    </row>
    <row r="28" spans="1:8" ht="13.5">
      <c r="A28" s="248"/>
      <c r="B28" s="249"/>
      <c r="C28" s="249"/>
      <c r="D28" s="250"/>
      <c r="E28" s="6" t="s">
        <v>45</v>
      </c>
      <c r="F28" s="7"/>
      <c r="G28" s="8"/>
      <c r="H28" s="243"/>
    </row>
    <row r="29" spans="1:8" ht="13.5">
      <c r="A29" s="248"/>
      <c r="B29" s="249"/>
      <c r="C29" s="249"/>
      <c r="D29" s="250"/>
      <c r="E29" s="10" t="s">
        <v>96</v>
      </c>
      <c r="F29" s="9"/>
      <c r="G29" s="11"/>
      <c r="H29" s="243"/>
    </row>
    <row r="30" spans="1:8" ht="13.5">
      <c r="A30" s="248"/>
      <c r="B30" s="249"/>
      <c r="C30" s="249"/>
      <c r="D30" s="250"/>
      <c r="E30" s="6" t="s">
        <v>46</v>
      </c>
      <c r="F30" s="7"/>
      <c r="G30" s="8"/>
      <c r="H30" s="243"/>
    </row>
    <row r="31" spans="1:8" ht="13.5">
      <c r="A31" s="248"/>
      <c r="B31" s="249"/>
      <c r="C31" s="249"/>
      <c r="D31" s="250"/>
      <c r="E31" s="240" t="s">
        <v>97</v>
      </c>
      <c r="F31" s="241"/>
      <c r="G31" s="254"/>
      <c r="H31" s="243"/>
    </row>
    <row r="32" spans="1:8" ht="13.5">
      <c r="A32" s="248"/>
      <c r="B32" s="249"/>
      <c r="C32" s="249"/>
      <c r="D32" s="250"/>
      <c r="E32" s="240" t="s">
        <v>47</v>
      </c>
      <c r="F32" s="241"/>
      <c r="G32" s="254"/>
      <c r="H32" s="243"/>
    </row>
    <row r="33" spans="1:8" ht="13.5">
      <c r="A33" s="248"/>
      <c r="B33" s="249"/>
      <c r="C33" s="249"/>
      <c r="D33" s="250"/>
      <c r="E33" s="240" t="s">
        <v>48</v>
      </c>
      <c r="F33" s="241"/>
      <c r="G33" s="254"/>
      <c r="H33" s="243"/>
    </row>
    <row r="34" spans="1:8" ht="13.5">
      <c r="A34" s="248"/>
      <c r="B34" s="249"/>
      <c r="C34" s="249"/>
      <c r="D34" s="250"/>
      <c r="E34" s="10" t="s">
        <v>98</v>
      </c>
      <c r="F34" s="9"/>
      <c r="G34" s="11"/>
      <c r="H34" s="243"/>
    </row>
    <row r="35" spans="1:8" ht="13.5">
      <c r="A35" s="248"/>
      <c r="B35" s="249"/>
      <c r="C35" s="249"/>
      <c r="D35" s="250"/>
      <c r="E35" s="6" t="s">
        <v>99</v>
      </c>
      <c r="F35" s="7"/>
      <c r="G35" s="8"/>
      <c r="H35" s="243"/>
    </row>
    <row r="36" spans="1:8" ht="13.5">
      <c r="A36" s="248"/>
      <c r="B36" s="249"/>
      <c r="C36" s="249"/>
      <c r="D36" s="250"/>
      <c r="E36" s="6" t="s">
        <v>100</v>
      </c>
      <c r="F36" s="7"/>
      <c r="G36" s="8"/>
      <c r="H36" s="243"/>
    </row>
    <row r="37" spans="1:8" ht="13.5">
      <c r="A37" s="248"/>
      <c r="B37" s="249"/>
      <c r="C37" s="249"/>
      <c r="D37" s="250"/>
      <c r="E37" s="240" t="s">
        <v>49</v>
      </c>
      <c r="F37" s="241"/>
      <c r="G37" s="8"/>
      <c r="H37" s="243"/>
    </row>
    <row r="38" spans="1:8" ht="13.5">
      <c r="A38" s="248"/>
      <c r="B38" s="249"/>
      <c r="C38" s="249"/>
      <c r="D38" s="250"/>
      <c r="E38" s="238" t="s">
        <v>50</v>
      </c>
      <c r="F38" s="239"/>
      <c r="G38" s="57"/>
      <c r="H38" s="243"/>
    </row>
    <row r="39" spans="1:8" ht="13.5">
      <c r="A39" s="248"/>
      <c r="B39" s="249"/>
      <c r="C39" s="249"/>
      <c r="D39" s="250"/>
      <c r="E39" s="240" t="s">
        <v>101</v>
      </c>
      <c r="F39" s="241"/>
      <c r="G39" s="8"/>
      <c r="H39" s="243"/>
    </row>
    <row r="40" spans="1:8" ht="13.5">
      <c r="A40" s="248"/>
      <c r="B40" s="249"/>
      <c r="C40" s="249"/>
      <c r="D40" s="250"/>
      <c r="E40" s="240" t="s">
        <v>51</v>
      </c>
      <c r="F40" s="241"/>
      <c r="G40" s="254"/>
      <c r="H40" s="243"/>
    </row>
    <row r="41" spans="1:8" ht="13.5">
      <c r="A41" s="248"/>
      <c r="B41" s="249"/>
      <c r="C41" s="249"/>
      <c r="D41" s="250"/>
      <c r="E41" s="240" t="s">
        <v>52</v>
      </c>
      <c r="F41" s="241"/>
      <c r="G41" s="8"/>
      <c r="H41" s="243"/>
    </row>
    <row r="42" spans="1:8" ht="14.25" thickBot="1">
      <c r="A42" s="251"/>
      <c r="B42" s="252"/>
      <c r="C42" s="252"/>
      <c r="D42" s="253"/>
      <c r="E42" s="255" t="s">
        <v>53</v>
      </c>
      <c r="F42" s="256"/>
      <c r="G42" s="12"/>
      <c r="H42" s="244"/>
    </row>
    <row r="43" spans="1:8" ht="13.5">
      <c r="A43" s="2"/>
      <c r="B43" s="2"/>
      <c r="C43" s="2"/>
      <c r="D43" s="2"/>
      <c r="E43" s="13"/>
      <c r="F43" s="13"/>
      <c r="G43" s="2"/>
      <c r="H43" s="14"/>
    </row>
    <row r="44" spans="1:8" ht="12.75">
      <c r="A44" s="15" t="s">
        <v>54</v>
      </c>
      <c r="B44" s="257" t="s">
        <v>110</v>
      </c>
      <c r="C44" s="257"/>
      <c r="D44" s="257"/>
      <c r="E44" s="257"/>
      <c r="F44" s="257"/>
      <c r="G44" s="257"/>
      <c r="H44" s="257"/>
    </row>
    <row r="45" spans="1:8" ht="12.75">
      <c r="A45" s="15"/>
      <c r="B45" s="257"/>
      <c r="C45" s="257"/>
      <c r="D45" s="257"/>
      <c r="E45" s="257"/>
      <c r="F45" s="257"/>
      <c r="G45" s="257"/>
      <c r="H45" s="257"/>
    </row>
    <row r="46" spans="1:8" ht="13.5">
      <c r="A46" s="2"/>
      <c r="B46" s="2"/>
      <c r="C46" s="2"/>
      <c r="D46" s="2"/>
      <c r="E46" s="13"/>
      <c r="F46" s="13"/>
      <c r="G46" s="2"/>
      <c r="H46" s="14"/>
    </row>
    <row r="47" spans="1:8" ht="13.5">
      <c r="A47" s="2"/>
      <c r="B47" s="2"/>
      <c r="C47" s="2"/>
      <c r="D47" s="2"/>
      <c r="E47" s="13"/>
      <c r="F47" s="13"/>
      <c r="G47" s="2"/>
      <c r="H47" s="14"/>
    </row>
  </sheetData>
  <sheetProtection/>
  <mergeCells count="35">
    <mergeCell ref="A3:H5"/>
    <mergeCell ref="A17:H17"/>
    <mergeCell ref="A1:H1"/>
    <mergeCell ref="A2:H2"/>
    <mergeCell ref="A6:A10"/>
    <mergeCell ref="B6:B10"/>
    <mergeCell ref="C6:C10"/>
    <mergeCell ref="D6:D10"/>
    <mergeCell ref="E7:H7"/>
    <mergeCell ref="E8:H8"/>
    <mergeCell ref="A22:G22"/>
    <mergeCell ref="E9:H9"/>
    <mergeCell ref="A11:D11"/>
    <mergeCell ref="A12:H12"/>
    <mergeCell ref="A13:H13"/>
    <mergeCell ref="E14:F14"/>
    <mergeCell ref="E15:F15"/>
    <mergeCell ref="B44:H45"/>
    <mergeCell ref="E27:G27"/>
    <mergeCell ref="E31:G31"/>
    <mergeCell ref="E32:G32"/>
    <mergeCell ref="E33:G33"/>
    <mergeCell ref="E16:F16"/>
    <mergeCell ref="E18:F18"/>
    <mergeCell ref="E19:F19"/>
    <mergeCell ref="E20:F20"/>
    <mergeCell ref="A21:H21"/>
    <mergeCell ref="E38:F38"/>
    <mergeCell ref="E39:F39"/>
    <mergeCell ref="E37:F37"/>
    <mergeCell ref="E41:F41"/>
    <mergeCell ref="H23:H42"/>
    <mergeCell ref="A23:D42"/>
    <mergeCell ref="E40:G40"/>
    <mergeCell ref="E42:F4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view="pageLayout" workbookViewId="0" topLeftCell="A1">
      <selection activeCell="A3" sqref="A3:A7"/>
    </sheetView>
  </sheetViews>
  <sheetFormatPr defaultColWidth="11.421875" defaultRowHeight="12.75"/>
  <cols>
    <col min="1" max="1" width="6.421875" style="17" customWidth="1"/>
    <col min="2" max="2" width="5.28125" style="17" customWidth="1"/>
    <col min="3" max="3" width="4.57421875" style="17" customWidth="1"/>
    <col min="4" max="4" width="4.421875" style="17" customWidth="1"/>
    <col min="5" max="5" width="33.421875" style="87" customWidth="1"/>
    <col min="6" max="6" width="28.00390625" style="87" customWidth="1"/>
    <col min="7" max="7" width="9.421875" style="17" customWidth="1"/>
    <col min="8" max="8" width="11.140625" style="17" customWidth="1"/>
    <col min="9" max="16384" width="11.421875" style="17" customWidth="1"/>
  </cols>
  <sheetData>
    <row r="1" spans="1:8" ht="13.5" customHeight="1">
      <c r="A1" s="296" t="s">
        <v>109</v>
      </c>
      <c r="B1" s="296"/>
      <c r="C1" s="296"/>
      <c r="D1" s="296"/>
      <c r="E1" s="296"/>
      <c r="F1" s="296"/>
      <c r="G1" s="296"/>
      <c r="H1" s="296"/>
    </row>
    <row r="2" spans="1:8" ht="13.5" customHeight="1">
      <c r="A2" s="297" t="s">
        <v>117</v>
      </c>
      <c r="B2" s="298"/>
      <c r="C2" s="298"/>
      <c r="D2" s="298"/>
      <c r="E2" s="298"/>
      <c r="F2" s="298"/>
      <c r="G2" s="298"/>
      <c r="H2" s="299"/>
    </row>
    <row r="3" spans="1:8" ht="12.75">
      <c r="A3" s="294" t="s">
        <v>5</v>
      </c>
      <c r="B3" s="294" t="s">
        <v>6</v>
      </c>
      <c r="C3" s="294" t="s">
        <v>7</v>
      </c>
      <c r="D3" s="294" t="s">
        <v>8</v>
      </c>
      <c r="E3" s="49"/>
      <c r="F3" s="50"/>
      <c r="G3" s="50"/>
      <c r="H3" s="51"/>
    </row>
    <row r="4" spans="1:8" ht="12.75">
      <c r="A4" s="294"/>
      <c r="B4" s="294"/>
      <c r="C4" s="294"/>
      <c r="D4" s="294"/>
      <c r="E4" s="264" t="s">
        <v>83</v>
      </c>
      <c r="F4" s="265"/>
      <c r="G4" s="265"/>
      <c r="H4" s="300"/>
    </row>
    <row r="5" spans="1:8" ht="12.75">
      <c r="A5" s="294"/>
      <c r="B5" s="294"/>
      <c r="C5" s="294"/>
      <c r="D5" s="294"/>
      <c r="E5" s="264" t="s">
        <v>19</v>
      </c>
      <c r="F5" s="265"/>
      <c r="G5" s="265"/>
      <c r="H5" s="300"/>
    </row>
    <row r="6" spans="1:8" ht="12.75">
      <c r="A6" s="294"/>
      <c r="B6" s="294"/>
      <c r="C6" s="294"/>
      <c r="D6" s="294"/>
      <c r="E6" s="264"/>
      <c r="F6" s="265"/>
      <c r="G6" s="265"/>
      <c r="H6" s="300"/>
    </row>
    <row r="7" spans="1:8" ht="12.75">
      <c r="A7" s="294"/>
      <c r="B7" s="294"/>
      <c r="C7" s="294" t="s">
        <v>7</v>
      </c>
      <c r="D7" s="294" t="s">
        <v>8</v>
      </c>
      <c r="E7" s="52"/>
      <c r="F7" s="53"/>
      <c r="G7" s="53"/>
      <c r="H7" s="54"/>
    </row>
    <row r="8" spans="1:8" ht="18.75" customHeight="1">
      <c r="A8" s="295" t="s">
        <v>9</v>
      </c>
      <c r="B8" s="268"/>
      <c r="C8" s="268"/>
      <c r="D8" s="268"/>
      <c r="E8" s="88" t="s">
        <v>6</v>
      </c>
      <c r="F8" s="88" t="s">
        <v>7</v>
      </c>
      <c r="G8" s="88" t="s">
        <v>8</v>
      </c>
      <c r="H8" s="89" t="s">
        <v>113</v>
      </c>
    </row>
    <row r="9" spans="1:8" ht="17.25" customHeight="1">
      <c r="A9" s="74">
        <v>2</v>
      </c>
      <c r="B9" s="74">
        <v>2</v>
      </c>
      <c r="C9" s="74">
        <v>5</v>
      </c>
      <c r="D9" s="74">
        <v>1</v>
      </c>
      <c r="E9" s="67" t="s">
        <v>55</v>
      </c>
      <c r="F9" s="67" t="s">
        <v>56</v>
      </c>
      <c r="G9" s="75" t="s">
        <v>11</v>
      </c>
      <c r="H9" s="90" t="s">
        <v>115</v>
      </c>
    </row>
    <row r="10" spans="1:8" ht="17.25" customHeight="1">
      <c r="A10" s="76">
        <v>2</v>
      </c>
      <c r="B10" s="76">
        <v>2</v>
      </c>
      <c r="C10" s="76">
        <v>5</v>
      </c>
      <c r="D10" s="76">
        <v>2</v>
      </c>
      <c r="E10" s="67" t="s">
        <v>55</v>
      </c>
      <c r="F10" s="67" t="s">
        <v>56</v>
      </c>
      <c r="G10" s="77" t="s">
        <v>12</v>
      </c>
      <c r="H10" s="91" t="s">
        <v>115</v>
      </c>
    </row>
    <row r="11" spans="1:8" ht="17.25" customHeight="1">
      <c r="A11" s="78">
        <v>2</v>
      </c>
      <c r="B11" s="78">
        <v>2</v>
      </c>
      <c r="C11" s="78">
        <v>5</v>
      </c>
      <c r="D11" s="78">
        <v>3</v>
      </c>
      <c r="E11" s="68" t="s">
        <v>55</v>
      </c>
      <c r="F11" s="68" t="s">
        <v>56</v>
      </c>
      <c r="G11" s="79" t="s">
        <v>13</v>
      </c>
      <c r="H11" s="92" t="s">
        <v>115</v>
      </c>
    </row>
    <row r="12" spans="1:8" ht="17.25" customHeight="1">
      <c r="A12" s="74">
        <v>2</v>
      </c>
      <c r="B12" s="74">
        <v>2</v>
      </c>
      <c r="C12" s="74">
        <v>6</v>
      </c>
      <c r="D12" s="74">
        <v>1</v>
      </c>
      <c r="E12" s="67" t="s">
        <v>55</v>
      </c>
      <c r="F12" s="67" t="s">
        <v>111</v>
      </c>
      <c r="G12" s="80" t="s">
        <v>11</v>
      </c>
      <c r="H12" s="93" t="s">
        <v>115</v>
      </c>
    </row>
    <row r="13" spans="1:8" ht="17.25" customHeight="1">
      <c r="A13" s="76">
        <v>2</v>
      </c>
      <c r="B13" s="76">
        <v>2</v>
      </c>
      <c r="C13" s="76">
        <v>6</v>
      </c>
      <c r="D13" s="76">
        <v>2</v>
      </c>
      <c r="E13" s="67" t="s">
        <v>55</v>
      </c>
      <c r="F13" s="67" t="s">
        <v>111</v>
      </c>
      <c r="G13" s="77" t="s">
        <v>12</v>
      </c>
      <c r="H13" s="91" t="s">
        <v>115</v>
      </c>
    </row>
    <row r="14" spans="1:8" ht="17.25" customHeight="1">
      <c r="A14" s="78">
        <v>2</v>
      </c>
      <c r="B14" s="78">
        <v>2</v>
      </c>
      <c r="C14" s="78">
        <v>6</v>
      </c>
      <c r="D14" s="78">
        <v>3</v>
      </c>
      <c r="E14" s="68" t="s">
        <v>55</v>
      </c>
      <c r="F14" s="68" t="s">
        <v>111</v>
      </c>
      <c r="G14" s="79" t="s">
        <v>13</v>
      </c>
      <c r="H14" s="92" t="s">
        <v>115</v>
      </c>
    </row>
    <row r="15" spans="1:8" ht="17.25" customHeight="1">
      <c r="A15" s="74">
        <v>2</v>
      </c>
      <c r="B15" s="74">
        <v>2</v>
      </c>
      <c r="C15" s="74">
        <v>7</v>
      </c>
      <c r="D15" s="74">
        <v>1</v>
      </c>
      <c r="E15" s="67" t="s">
        <v>57</v>
      </c>
      <c r="F15" s="123" t="s">
        <v>116</v>
      </c>
      <c r="G15" s="80" t="s">
        <v>11</v>
      </c>
      <c r="H15" s="93" t="s">
        <v>115</v>
      </c>
    </row>
    <row r="16" spans="1:8" ht="17.25" customHeight="1">
      <c r="A16" s="76">
        <v>2</v>
      </c>
      <c r="B16" s="76">
        <v>2</v>
      </c>
      <c r="C16" s="76">
        <v>7</v>
      </c>
      <c r="D16" s="76">
        <v>2</v>
      </c>
      <c r="E16" s="67" t="s">
        <v>57</v>
      </c>
      <c r="F16" s="123" t="s">
        <v>116</v>
      </c>
      <c r="G16" s="77" t="s">
        <v>12</v>
      </c>
      <c r="H16" s="91" t="s">
        <v>115</v>
      </c>
    </row>
    <row r="17" spans="1:8" ht="17.25" customHeight="1">
      <c r="A17" s="78">
        <v>2</v>
      </c>
      <c r="B17" s="78">
        <v>2</v>
      </c>
      <c r="C17" s="78">
        <v>7</v>
      </c>
      <c r="D17" s="78">
        <v>3</v>
      </c>
      <c r="E17" s="68" t="s">
        <v>57</v>
      </c>
      <c r="F17" s="84" t="s">
        <v>116</v>
      </c>
      <c r="G17" s="79" t="s">
        <v>13</v>
      </c>
      <c r="H17" s="92" t="s">
        <v>115</v>
      </c>
    </row>
    <row r="18" spans="1:8" ht="17.25" customHeight="1">
      <c r="A18" s="74">
        <v>2</v>
      </c>
      <c r="B18" s="74">
        <v>2</v>
      </c>
      <c r="C18" s="74">
        <v>8</v>
      </c>
      <c r="D18" s="74">
        <v>1</v>
      </c>
      <c r="E18" s="67" t="s">
        <v>58</v>
      </c>
      <c r="F18" s="123" t="s">
        <v>116</v>
      </c>
      <c r="G18" s="80" t="s">
        <v>11</v>
      </c>
      <c r="H18" s="93" t="s">
        <v>115</v>
      </c>
    </row>
    <row r="19" spans="1:8" ht="17.25" customHeight="1">
      <c r="A19" s="76">
        <v>2</v>
      </c>
      <c r="B19" s="76">
        <v>2</v>
      </c>
      <c r="C19" s="76">
        <v>8</v>
      </c>
      <c r="D19" s="76">
        <v>2</v>
      </c>
      <c r="E19" s="67" t="s">
        <v>58</v>
      </c>
      <c r="F19" s="123" t="s">
        <v>116</v>
      </c>
      <c r="G19" s="77" t="s">
        <v>12</v>
      </c>
      <c r="H19" s="91" t="s">
        <v>115</v>
      </c>
    </row>
    <row r="20" spans="1:8" ht="17.25" customHeight="1">
      <c r="A20" s="78">
        <v>2</v>
      </c>
      <c r="B20" s="78">
        <v>2</v>
      </c>
      <c r="C20" s="78">
        <v>8</v>
      </c>
      <c r="D20" s="78">
        <v>3</v>
      </c>
      <c r="E20" s="68" t="s">
        <v>58</v>
      </c>
      <c r="F20" s="84" t="s">
        <v>116</v>
      </c>
      <c r="G20" s="79" t="s">
        <v>13</v>
      </c>
      <c r="H20" s="92" t="s">
        <v>115</v>
      </c>
    </row>
    <row r="21" spans="1:8" ht="17.25" customHeight="1">
      <c r="A21" s="74">
        <v>2</v>
      </c>
      <c r="B21" s="74">
        <v>2</v>
      </c>
      <c r="C21" s="74">
        <v>9</v>
      </c>
      <c r="D21" s="74">
        <v>1</v>
      </c>
      <c r="E21" s="67" t="s">
        <v>59</v>
      </c>
      <c r="F21" s="123" t="s">
        <v>116</v>
      </c>
      <c r="G21" s="80" t="s">
        <v>11</v>
      </c>
      <c r="H21" s="93" t="s">
        <v>115</v>
      </c>
    </row>
    <row r="22" spans="1:8" ht="17.25" customHeight="1">
      <c r="A22" s="76">
        <v>2</v>
      </c>
      <c r="B22" s="76">
        <v>2</v>
      </c>
      <c r="C22" s="76">
        <v>9</v>
      </c>
      <c r="D22" s="76">
        <v>2</v>
      </c>
      <c r="E22" s="67" t="s">
        <v>59</v>
      </c>
      <c r="F22" s="123"/>
      <c r="G22" s="77" t="s">
        <v>12</v>
      </c>
      <c r="H22" s="91" t="s">
        <v>115</v>
      </c>
    </row>
    <row r="23" spans="1:8" ht="17.25" customHeight="1">
      <c r="A23" s="76">
        <v>2</v>
      </c>
      <c r="B23" s="76">
        <v>2</v>
      </c>
      <c r="C23" s="76">
        <v>9</v>
      </c>
      <c r="D23" s="76">
        <v>3</v>
      </c>
      <c r="E23" s="67" t="s">
        <v>59</v>
      </c>
      <c r="F23" s="123" t="s">
        <v>116</v>
      </c>
      <c r="G23" s="77" t="s">
        <v>13</v>
      </c>
      <c r="H23" s="91" t="s">
        <v>115</v>
      </c>
    </row>
    <row r="24" spans="1:8" ht="17.25" customHeight="1">
      <c r="A24" s="78">
        <v>2</v>
      </c>
      <c r="B24" s="78">
        <v>2</v>
      </c>
      <c r="C24" s="78">
        <v>9</v>
      </c>
      <c r="D24" s="78">
        <v>3</v>
      </c>
      <c r="E24" s="68" t="s">
        <v>59</v>
      </c>
      <c r="F24" s="84" t="s">
        <v>116</v>
      </c>
      <c r="G24" s="79" t="s">
        <v>60</v>
      </c>
      <c r="H24" s="92" t="s">
        <v>115</v>
      </c>
    </row>
    <row r="25" spans="1:8" ht="17.25" customHeight="1">
      <c r="A25" s="81">
        <v>2</v>
      </c>
      <c r="B25" s="81">
        <v>3</v>
      </c>
      <c r="C25" s="81">
        <v>1</v>
      </c>
      <c r="D25" s="81">
        <v>1</v>
      </c>
      <c r="E25" s="69" t="s">
        <v>61</v>
      </c>
      <c r="F25" s="69" t="s">
        <v>62</v>
      </c>
      <c r="G25" s="75" t="s">
        <v>11</v>
      </c>
      <c r="H25" s="90" t="s">
        <v>115</v>
      </c>
    </row>
    <row r="26" spans="1:8" ht="17.25" customHeight="1">
      <c r="A26" s="76">
        <v>2</v>
      </c>
      <c r="B26" s="76">
        <v>3</v>
      </c>
      <c r="C26" s="76">
        <v>1</v>
      </c>
      <c r="D26" s="76">
        <v>2</v>
      </c>
      <c r="E26" s="67" t="s">
        <v>61</v>
      </c>
      <c r="F26" s="67" t="s">
        <v>62</v>
      </c>
      <c r="G26" s="77" t="s">
        <v>12</v>
      </c>
      <c r="H26" s="91" t="s">
        <v>115</v>
      </c>
    </row>
    <row r="27" spans="1:8" ht="17.25" customHeight="1">
      <c r="A27" s="78">
        <v>2</v>
      </c>
      <c r="B27" s="78">
        <v>3</v>
      </c>
      <c r="C27" s="78">
        <v>1</v>
      </c>
      <c r="D27" s="78">
        <v>3</v>
      </c>
      <c r="E27" s="70" t="s">
        <v>61</v>
      </c>
      <c r="F27" s="70" t="s">
        <v>62</v>
      </c>
      <c r="G27" s="79" t="s">
        <v>13</v>
      </c>
      <c r="H27" s="92" t="s">
        <v>115</v>
      </c>
    </row>
    <row r="28" spans="1:8" ht="17.25" customHeight="1">
      <c r="A28" s="81">
        <v>2</v>
      </c>
      <c r="B28" s="81">
        <v>3</v>
      </c>
      <c r="C28" s="81">
        <v>2</v>
      </c>
      <c r="D28" s="81">
        <v>1</v>
      </c>
      <c r="E28" s="69" t="s">
        <v>61</v>
      </c>
      <c r="F28" s="69" t="s">
        <v>18</v>
      </c>
      <c r="G28" s="75" t="s">
        <v>11</v>
      </c>
      <c r="H28" s="90" t="s">
        <v>115</v>
      </c>
    </row>
    <row r="29" spans="1:8" ht="17.25" customHeight="1">
      <c r="A29" s="76">
        <v>2</v>
      </c>
      <c r="B29" s="76">
        <v>3</v>
      </c>
      <c r="C29" s="76">
        <v>2</v>
      </c>
      <c r="D29" s="76">
        <v>2</v>
      </c>
      <c r="E29" s="67" t="s">
        <v>61</v>
      </c>
      <c r="F29" s="67" t="s">
        <v>18</v>
      </c>
      <c r="G29" s="77" t="s">
        <v>12</v>
      </c>
      <c r="H29" s="91" t="s">
        <v>115</v>
      </c>
    </row>
    <row r="30" spans="1:8" ht="17.25" customHeight="1">
      <c r="A30" s="78">
        <v>2</v>
      </c>
      <c r="B30" s="78">
        <v>3</v>
      </c>
      <c r="C30" s="78">
        <v>2</v>
      </c>
      <c r="D30" s="78">
        <v>3</v>
      </c>
      <c r="E30" s="70" t="s">
        <v>61</v>
      </c>
      <c r="F30" s="70" t="s">
        <v>18</v>
      </c>
      <c r="G30" s="79" t="s">
        <v>13</v>
      </c>
      <c r="H30" s="92" t="s">
        <v>115</v>
      </c>
    </row>
    <row r="31" spans="1:8" ht="17.25" customHeight="1">
      <c r="A31" s="81">
        <v>2</v>
      </c>
      <c r="B31" s="81">
        <v>3</v>
      </c>
      <c r="C31" s="81">
        <v>3</v>
      </c>
      <c r="D31" s="81">
        <v>1</v>
      </c>
      <c r="E31" s="69" t="s">
        <v>63</v>
      </c>
      <c r="F31" s="69" t="s">
        <v>78</v>
      </c>
      <c r="G31" s="75" t="s">
        <v>11</v>
      </c>
      <c r="H31" s="90" t="s">
        <v>115</v>
      </c>
    </row>
    <row r="32" spans="1:8" ht="17.25" customHeight="1">
      <c r="A32" s="76">
        <v>2</v>
      </c>
      <c r="B32" s="76">
        <v>3</v>
      </c>
      <c r="C32" s="76">
        <v>3</v>
      </c>
      <c r="D32" s="76">
        <v>2</v>
      </c>
      <c r="E32" s="71" t="s">
        <v>63</v>
      </c>
      <c r="F32" s="71" t="s">
        <v>78</v>
      </c>
      <c r="G32" s="77" t="s">
        <v>12</v>
      </c>
      <c r="H32" s="91" t="s">
        <v>115</v>
      </c>
    </row>
    <row r="33" spans="1:8" ht="17.25" customHeight="1">
      <c r="A33" s="78">
        <v>2</v>
      </c>
      <c r="B33" s="78">
        <v>3</v>
      </c>
      <c r="C33" s="78">
        <v>3</v>
      </c>
      <c r="D33" s="78">
        <v>3</v>
      </c>
      <c r="E33" s="68" t="s">
        <v>63</v>
      </c>
      <c r="F33" s="68" t="s">
        <v>78</v>
      </c>
      <c r="G33" s="79" t="s">
        <v>13</v>
      </c>
      <c r="H33" s="92" t="s">
        <v>115</v>
      </c>
    </row>
    <row r="34" spans="1:8" ht="17.25" customHeight="1">
      <c r="A34" s="81">
        <v>2</v>
      </c>
      <c r="B34" s="81">
        <v>3</v>
      </c>
      <c r="C34" s="81">
        <v>4</v>
      </c>
      <c r="D34" s="81">
        <v>1</v>
      </c>
      <c r="E34" s="69" t="s">
        <v>112</v>
      </c>
      <c r="F34" s="82" t="s">
        <v>116</v>
      </c>
      <c r="G34" s="75" t="s">
        <v>11</v>
      </c>
      <c r="H34" s="90" t="s">
        <v>115</v>
      </c>
    </row>
    <row r="35" spans="1:8" ht="17.25" customHeight="1">
      <c r="A35" s="76">
        <v>2</v>
      </c>
      <c r="B35" s="76">
        <v>3</v>
      </c>
      <c r="C35" s="76">
        <v>4</v>
      </c>
      <c r="D35" s="76">
        <v>2</v>
      </c>
      <c r="E35" s="71" t="s">
        <v>112</v>
      </c>
      <c r="F35" s="83" t="s">
        <v>116</v>
      </c>
      <c r="G35" s="77" t="s">
        <v>12</v>
      </c>
      <c r="H35" s="91" t="s">
        <v>115</v>
      </c>
    </row>
    <row r="36" spans="1:8" ht="17.25" customHeight="1">
      <c r="A36" s="78">
        <v>2</v>
      </c>
      <c r="B36" s="78">
        <v>3</v>
      </c>
      <c r="C36" s="78">
        <v>4</v>
      </c>
      <c r="D36" s="78">
        <v>3</v>
      </c>
      <c r="E36" s="68" t="s">
        <v>112</v>
      </c>
      <c r="F36" s="84" t="s">
        <v>116</v>
      </c>
      <c r="G36" s="79" t="s">
        <v>13</v>
      </c>
      <c r="H36" s="92" t="s">
        <v>115</v>
      </c>
    </row>
    <row r="37" spans="1:8" ht="17.25" customHeight="1">
      <c r="A37" s="81">
        <v>2</v>
      </c>
      <c r="B37" s="81">
        <v>3</v>
      </c>
      <c r="C37" s="81">
        <v>5</v>
      </c>
      <c r="D37" s="81">
        <v>1</v>
      </c>
      <c r="E37" s="64" t="s">
        <v>64</v>
      </c>
      <c r="F37" s="82" t="s">
        <v>116</v>
      </c>
      <c r="G37" s="75" t="s">
        <v>11</v>
      </c>
      <c r="H37" s="90" t="s">
        <v>115</v>
      </c>
    </row>
    <row r="38" spans="1:8" ht="17.25" customHeight="1">
      <c r="A38" s="76">
        <v>2</v>
      </c>
      <c r="B38" s="76">
        <v>3</v>
      </c>
      <c r="C38" s="76">
        <v>5</v>
      </c>
      <c r="D38" s="76">
        <v>2</v>
      </c>
      <c r="E38" s="65" t="s">
        <v>64</v>
      </c>
      <c r="F38" s="83" t="s">
        <v>116</v>
      </c>
      <c r="G38" s="77" t="s">
        <v>12</v>
      </c>
      <c r="H38" s="91" t="s">
        <v>115</v>
      </c>
    </row>
    <row r="39" spans="1:8" ht="17.25" customHeight="1">
      <c r="A39" s="78">
        <v>2</v>
      </c>
      <c r="B39" s="78">
        <v>3</v>
      </c>
      <c r="C39" s="78">
        <v>5</v>
      </c>
      <c r="D39" s="78">
        <v>3</v>
      </c>
      <c r="E39" s="66" t="s">
        <v>64</v>
      </c>
      <c r="F39" s="84" t="s">
        <v>116</v>
      </c>
      <c r="G39" s="79" t="s">
        <v>13</v>
      </c>
      <c r="H39" s="92" t="s">
        <v>115</v>
      </c>
    </row>
    <row r="40" spans="1:8" ht="17.25" customHeight="1">
      <c r="A40" s="81">
        <v>2</v>
      </c>
      <c r="B40" s="81">
        <v>4</v>
      </c>
      <c r="C40" s="81">
        <v>1</v>
      </c>
      <c r="D40" s="81">
        <v>1</v>
      </c>
      <c r="E40" s="72" t="s">
        <v>102</v>
      </c>
      <c r="F40" s="85" t="s">
        <v>116</v>
      </c>
      <c r="G40" s="75" t="s">
        <v>11</v>
      </c>
      <c r="H40" s="94" t="s">
        <v>115</v>
      </c>
    </row>
    <row r="41" spans="1:8" ht="17.25" customHeight="1">
      <c r="A41" s="76">
        <v>2</v>
      </c>
      <c r="B41" s="76">
        <v>4</v>
      </c>
      <c r="C41" s="76">
        <v>1</v>
      </c>
      <c r="D41" s="76">
        <v>2</v>
      </c>
      <c r="E41" s="73" t="s">
        <v>102</v>
      </c>
      <c r="F41" s="86" t="s">
        <v>116</v>
      </c>
      <c r="G41" s="77" t="s">
        <v>12</v>
      </c>
      <c r="H41" s="95" t="s">
        <v>115</v>
      </c>
    </row>
    <row r="42" spans="1:8" ht="17.25" customHeight="1">
      <c r="A42" s="78">
        <v>2</v>
      </c>
      <c r="B42" s="78">
        <v>4</v>
      </c>
      <c r="C42" s="78">
        <v>1</v>
      </c>
      <c r="D42" s="78">
        <v>3</v>
      </c>
      <c r="E42" s="96" t="s">
        <v>102</v>
      </c>
      <c r="F42" s="97" t="s">
        <v>116</v>
      </c>
      <c r="G42" s="79" t="s">
        <v>13</v>
      </c>
      <c r="H42" s="98" t="s">
        <v>115</v>
      </c>
    </row>
  </sheetData>
  <sheetProtection/>
  <mergeCells count="10">
    <mergeCell ref="A8:D8"/>
    <mergeCell ref="A1:H1"/>
    <mergeCell ref="A2:H2"/>
    <mergeCell ref="A3:A7"/>
    <mergeCell ref="B3:B7"/>
    <mergeCell ref="C3:C7"/>
    <mergeCell ref="D3:D7"/>
    <mergeCell ref="E4:H4"/>
    <mergeCell ref="E5:H5"/>
    <mergeCell ref="E6:H6"/>
  </mergeCells>
  <printOptions horizontalCentered="1" verticalCentered="1"/>
  <pageMargins left="0.1968503937007874" right="0.1968503937007874" top="0.1968503937007874" bottom="0.1968503937007874" header="0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12.7109375" style="105" customWidth="1"/>
    <col min="2" max="5" width="18.28125" style="105" customWidth="1"/>
    <col min="6" max="16384" width="11.421875" style="105" customWidth="1"/>
  </cols>
  <sheetData>
    <row r="1" spans="1:5" ht="16.5">
      <c r="A1" s="301" t="s">
        <v>114</v>
      </c>
      <c r="B1" s="301"/>
      <c r="C1" s="301"/>
      <c r="D1" s="301"/>
      <c r="E1" s="301"/>
    </row>
    <row r="2" spans="1:5" ht="16.5">
      <c r="A2" s="301" t="s">
        <v>146</v>
      </c>
      <c r="B2" s="301"/>
      <c r="C2" s="301"/>
      <c r="D2" s="301"/>
      <c r="E2" s="301"/>
    </row>
    <row r="3" spans="1:6" ht="16.5">
      <c r="A3" s="302" t="s">
        <v>104</v>
      </c>
      <c r="B3" s="302"/>
      <c r="C3" s="302"/>
      <c r="D3" s="302"/>
      <c r="E3" s="302"/>
      <c r="F3" s="106"/>
    </row>
    <row r="4" spans="1:5" ht="16.5">
      <c r="A4" s="109" t="s">
        <v>66</v>
      </c>
      <c r="B4" s="109">
        <v>55</v>
      </c>
      <c r="C4" s="109">
        <v>65</v>
      </c>
      <c r="D4" s="109">
        <v>75</v>
      </c>
      <c r="E4" s="109">
        <v>85</v>
      </c>
    </row>
    <row r="5" spans="1:5" ht="16.5">
      <c r="A5" s="107">
        <v>1</v>
      </c>
      <c r="B5" s="107">
        <v>0.9922</v>
      </c>
      <c r="C5" s="107">
        <v>0.9922</v>
      </c>
      <c r="D5" s="107">
        <v>0.9932</v>
      </c>
      <c r="E5" s="108">
        <v>0.994</v>
      </c>
    </row>
    <row r="6" spans="1:5" ht="16.5">
      <c r="A6" s="107">
        <v>2</v>
      </c>
      <c r="B6" s="107">
        <v>0.9841</v>
      </c>
      <c r="C6" s="107">
        <v>0.9841</v>
      </c>
      <c r="D6" s="107">
        <v>0.9863</v>
      </c>
      <c r="E6" s="108">
        <v>0.988</v>
      </c>
    </row>
    <row r="7" spans="1:5" ht="16.5">
      <c r="A7" s="107">
        <v>3</v>
      </c>
      <c r="B7" s="107">
        <v>0.9759</v>
      </c>
      <c r="C7" s="107">
        <v>0.9759</v>
      </c>
      <c r="D7" s="107">
        <v>0.9792</v>
      </c>
      <c r="E7" s="107">
        <v>0.9817</v>
      </c>
    </row>
    <row r="8" spans="1:5" ht="16.5">
      <c r="A8" s="107">
        <v>4</v>
      </c>
      <c r="B8" s="107">
        <v>0.9673</v>
      </c>
      <c r="C8" s="107">
        <v>0.9673</v>
      </c>
      <c r="D8" s="107">
        <v>0.9719</v>
      </c>
      <c r="E8" s="107">
        <v>0.9754</v>
      </c>
    </row>
    <row r="9" spans="1:5" ht="16.5">
      <c r="A9" s="107">
        <v>5</v>
      </c>
      <c r="B9" s="107">
        <v>0.9586</v>
      </c>
      <c r="C9" s="107">
        <v>0.9586</v>
      </c>
      <c r="D9" s="107">
        <v>0.9644</v>
      </c>
      <c r="E9" s="107">
        <v>0.9689</v>
      </c>
    </row>
    <row r="10" spans="1:5" ht="16.5">
      <c r="A10" s="107">
        <v>6</v>
      </c>
      <c r="B10" s="107">
        <v>0.9496</v>
      </c>
      <c r="C10" s="107">
        <v>0.9496</v>
      </c>
      <c r="D10" s="107">
        <v>0.9568</v>
      </c>
      <c r="E10" s="107">
        <v>0.9622</v>
      </c>
    </row>
    <row r="11" spans="1:5" ht="16.5">
      <c r="A11" s="107">
        <v>7</v>
      </c>
      <c r="B11" s="107">
        <v>0.9404</v>
      </c>
      <c r="C11" s="107">
        <v>0.9404</v>
      </c>
      <c r="D11" s="108">
        <v>0.949</v>
      </c>
      <c r="E11" s="107">
        <v>0.9554</v>
      </c>
    </row>
    <row r="12" spans="1:5" ht="16.5">
      <c r="A12" s="107">
        <v>8</v>
      </c>
      <c r="B12" s="107">
        <v>0.9309</v>
      </c>
      <c r="C12" s="107">
        <v>0.9309</v>
      </c>
      <c r="D12" s="108">
        <v>0.941</v>
      </c>
      <c r="E12" s="107">
        <v>0.9485</v>
      </c>
    </row>
    <row r="13" spans="1:5" ht="16.5">
      <c r="A13" s="107">
        <v>9</v>
      </c>
      <c r="B13" s="107">
        <v>0.9212</v>
      </c>
      <c r="C13" s="107">
        <v>0.9212</v>
      </c>
      <c r="D13" s="107">
        <v>0.9328</v>
      </c>
      <c r="E13" s="107">
        <v>0.9415</v>
      </c>
    </row>
    <row r="14" spans="1:5" ht="16.5">
      <c r="A14" s="107">
        <v>10</v>
      </c>
      <c r="B14" s="107">
        <v>0.9112</v>
      </c>
      <c r="C14" s="107">
        <v>0.9112</v>
      </c>
      <c r="D14" s="107">
        <v>0.9244</v>
      </c>
      <c r="E14" s="107">
        <v>0.9343</v>
      </c>
    </row>
    <row r="15" spans="1:5" ht="16.5">
      <c r="A15" s="107">
        <v>11</v>
      </c>
      <c r="B15" s="107">
        <v>0.9011</v>
      </c>
      <c r="C15" s="107">
        <v>0.9011</v>
      </c>
      <c r="D15" s="107">
        <v>0.9159</v>
      </c>
      <c r="E15" s="107">
        <v>0.9269</v>
      </c>
    </row>
    <row r="16" spans="1:5" ht="16.5">
      <c r="A16" s="107">
        <v>12</v>
      </c>
      <c r="B16" s="107">
        <v>0.8907</v>
      </c>
      <c r="C16" s="107">
        <v>0.8907</v>
      </c>
      <c r="D16" s="107">
        <v>0.9072</v>
      </c>
      <c r="E16" s="107">
        <v>0.9194</v>
      </c>
    </row>
    <row r="17" spans="1:5" ht="16.5">
      <c r="A17" s="107">
        <v>13</v>
      </c>
      <c r="B17" s="108">
        <v>0.88</v>
      </c>
      <c r="C17" s="108">
        <v>0.88</v>
      </c>
      <c r="D17" s="107">
        <v>0.8983</v>
      </c>
      <c r="E17" s="107">
        <v>0.9118</v>
      </c>
    </row>
    <row r="18" spans="1:5" ht="16.5">
      <c r="A18" s="107">
        <v>14</v>
      </c>
      <c r="B18" s="107">
        <v>0.8691</v>
      </c>
      <c r="C18" s="107">
        <v>0.8691</v>
      </c>
      <c r="D18" s="107">
        <v>0.8892</v>
      </c>
      <c r="E18" s="107">
        <v>0.9041</v>
      </c>
    </row>
    <row r="19" spans="1:5" ht="16.5">
      <c r="A19" s="107">
        <v>15</v>
      </c>
      <c r="B19" s="108">
        <v>0.858</v>
      </c>
      <c r="C19" s="108">
        <v>0.858</v>
      </c>
      <c r="D19" s="108">
        <v>0.88</v>
      </c>
      <c r="E19" s="107">
        <v>0.8962</v>
      </c>
    </row>
    <row r="20" spans="1:5" ht="16.5">
      <c r="A20" s="107">
        <v>16</v>
      </c>
      <c r="B20" s="107">
        <v>0.8466</v>
      </c>
      <c r="C20" s="107">
        <v>0.8466</v>
      </c>
      <c r="D20" s="107">
        <v>0.8706</v>
      </c>
      <c r="E20" s="107">
        <v>0.8882</v>
      </c>
    </row>
    <row r="21" spans="1:5" ht="16.5">
      <c r="A21" s="107">
        <v>17</v>
      </c>
      <c r="B21" s="108">
        <v>0.835</v>
      </c>
      <c r="C21" s="108">
        <v>0.835</v>
      </c>
      <c r="D21" s="108">
        <v>0.861</v>
      </c>
      <c r="E21" s="108">
        <v>0.88</v>
      </c>
    </row>
    <row r="22" spans="1:5" ht="16.5">
      <c r="A22" s="107">
        <v>18</v>
      </c>
      <c r="B22" s="107">
        <v>0.8232</v>
      </c>
      <c r="C22" s="107">
        <v>0.8232</v>
      </c>
      <c r="D22" s="107">
        <v>0.8512</v>
      </c>
      <c r="E22" s="107">
        <v>0.8717</v>
      </c>
    </row>
    <row r="23" spans="1:5" ht="16.5">
      <c r="A23" s="107">
        <v>19</v>
      </c>
      <c r="B23" s="108">
        <v>0.8111</v>
      </c>
      <c r="C23" s="108">
        <v>0.8111</v>
      </c>
      <c r="D23" s="108">
        <v>0.8412</v>
      </c>
      <c r="E23" s="108">
        <v>0.8633</v>
      </c>
    </row>
    <row r="24" spans="1:5" ht="16.5">
      <c r="A24" s="107">
        <v>20</v>
      </c>
      <c r="B24" s="107">
        <v>0.7988</v>
      </c>
      <c r="C24" s="107">
        <v>0.7988</v>
      </c>
      <c r="D24" s="107">
        <v>0.8311</v>
      </c>
      <c r="E24" s="107">
        <v>0.8547</v>
      </c>
    </row>
    <row r="25" spans="1:5" ht="16.5">
      <c r="A25" s="107">
        <v>21</v>
      </c>
      <c r="B25" s="108">
        <v>0.7863</v>
      </c>
      <c r="C25" s="108">
        <v>0.7863</v>
      </c>
      <c r="D25" s="108">
        <v>0.8208</v>
      </c>
      <c r="E25" s="108">
        <v>0.846</v>
      </c>
    </row>
    <row r="26" spans="1:5" ht="16.5">
      <c r="A26" s="107">
        <v>22</v>
      </c>
      <c r="B26" s="107">
        <v>0.7735</v>
      </c>
      <c r="C26" s="107">
        <v>0.7735</v>
      </c>
      <c r="D26" s="107">
        <v>0.8103</v>
      </c>
      <c r="E26" s="107">
        <v>0.8371</v>
      </c>
    </row>
    <row r="27" spans="1:5" ht="16.5">
      <c r="A27" s="107">
        <v>23</v>
      </c>
      <c r="B27" s="108">
        <v>0.7605</v>
      </c>
      <c r="C27" s="108">
        <v>0.7605</v>
      </c>
      <c r="D27" s="108">
        <v>0.7996</v>
      </c>
      <c r="E27" s="108">
        <v>0.8281</v>
      </c>
    </row>
    <row r="28" spans="1:5" ht="16.5">
      <c r="A28" s="107">
        <v>24</v>
      </c>
      <c r="B28" s="107">
        <v>0.7472</v>
      </c>
      <c r="C28" s="107">
        <v>0.7472</v>
      </c>
      <c r="D28" s="107">
        <v>0.7888</v>
      </c>
      <c r="E28" s="108">
        <v>0.819</v>
      </c>
    </row>
    <row r="29" spans="1:5" ht="16.5">
      <c r="A29" s="107">
        <v>25</v>
      </c>
      <c r="B29" s="108">
        <v>0.7337</v>
      </c>
      <c r="C29" s="108">
        <v>0.7337</v>
      </c>
      <c r="D29" s="108">
        <v>0.7778</v>
      </c>
      <c r="E29" s="108">
        <v>0.8097</v>
      </c>
    </row>
    <row r="30" spans="1:5" ht="16.5">
      <c r="A30" s="107">
        <v>26</v>
      </c>
      <c r="B30" s="108">
        <v>0.72</v>
      </c>
      <c r="C30" s="108">
        <v>0.72</v>
      </c>
      <c r="D30" s="107">
        <v>0.7666</v>
      </c>
      <c r="E30" s="108">
        <v>0.8003</v>
      </c>
    </row>
    <row r="31" spans="1:5" ht="16.5">
      <c r="A31" s="107">
        <v>27</v>
      </c>
      <c r="B31" s="108">
        <v>0.706</v>
      </c>
      <c r="C31" s="108">
        <v>0.706</v>
      </c>
      <c r="D31" s="108">
        <v>0.7552</v>
      </c>
      <c r="E31" s="108">
        <v>0.7907</v>
      </c>
    </row>
    <row r="32" spans="1:5" ht="16.5">
      <c r="A32" s="107">
        <v>28</v>
      </c>
      <c r="B32" s="108">
        <v>0.6918</v>
      </c>
      <c r="C32" s="108">
        <v>0.6918</v>
      </c>
      <c r="D32" s="107">
        <v>0.7436</v>
      </c>
      <c r="E32" s="108">
        <v>0.781</v>
      </c>
    </row>
    <row r="33" spans="1:5" ht="16.5">
      <c r="A33" s="107">
        <v>29</v>
      </c>
      <c r="B33" s="108">
        <v>0.6774</v>
      </c>
      <c r="C33" s="108">
        <v>0.6774</v>
      </c>
      <c r="D33" s="108">
        <v>0.7319</v>
      </c>
      <c r="E33" s="108">
        <v>0.7712</v>
      </c>
    </row>
    <row r="34" spans="1:5" ht="16.5">
      <c r="A34" s="107">
        <v>30</v>
      </c>
      <c r="B34" s="108">
        <v>0.6627</v>
      </c>
      <c r="C34" s="108">
        <v>0.6627</v>
      </c>
      <c r="D34" s="108">
        <v>0.72</v>
      </c>
      <c r="E34" s="108">
        <v>0.7612</v>
      </c>
    </row>
    <row r="35" spans="1:5" ht="16.5">
      <c r="A35" s="107">
        <v>31</v>
      </c>
      <c r="B35" s="108">
        <v>0.6478</v>
      </c>
      <c r="C35" s="108">
        <v>0.6478</v>
      </c>
      <c r="D35" s="108">
        <v>0.7079</v>
      </c>
      <c r="E35" s="108">
        <v>0.7511</v>
      </c>
    </row>
    <row r="36" spans="1:5" ht="16.5">
      <c r="A36" s="107">
        <v>32</v>
      </c>
      <c r="B36" s="108">
        <v>0.6327</v>
      </c>
      <c r="C36" s="108">
        <v>0.6327</v>
      </c>
      <c r="D36" s="108">
        <v>0.6956</v>
      </c>
      <c r="E36" s="108">
        <v>0.7409</v>
      </c>
    </row>
    <row r="37" spans="1:5" ht="16.5">
      <c r="A37" s="107">
        <v>33</v>
      </c>
      <c r="B37" s="108">
        <v>0.6173</v>
      </c>
      <c r="C37" s="108">
        <v>0.6173</v>
      </c>
      <c r="D37" s="108">
        <v>0.6832</v>
      </c>
      <c r="E37" s="108">
        <v>0.7305</v>
      </c>
    </row>
    <row r="38" spans="1:5" ht="16.5">
      <c r="A38" s="107">
        <v>34</v>
      </c>
      <c r="B38" s="108">
        <v>0.6017</v>
      </c>
      <c r="C38" s="108">
        <v>0.6017</v>
      </c>
      <c r="D38" s="108">
        <v>0.6706</v>
      </c>
      <c r="E38" s="108">
        <v>0.72</v>
      </c>
    </row>
    <row r="39" spans="1:5" ht="16.5">
      <c r="A39" s="107">
        <v>35</v>
      </c>
      <c r="B39" s="108">
        <v>0.5858</v>
      </c>
      <c r="C39" s="108">
        <v>0.5858</v>
      </c>
      <c r="D39" s="108">
        <v>0.6578</v>
      </c>
      <c r="E39" s="108">
        <v>0.7093</v>
      </c>
    </row>
    <row r="40" spans="1:5" ht="16.5">
      <c r="A40" s="107">
        <v>36</v>
      </c>
      <c r="B40" s="108">
        <v>0.5697</v>
      </c>
      <c r="C40" s="108">
        <v>0.5697</v>
      </c>
      <c r="D40" s="108">
        <v>0.6448</v>
      </c>
      <c r="E40" s="108">
        <v>0.6985</v>
      </c>
    </row>
    <row r="41" spans="1:5" ht="16.5">
      <c r="A41" s="107">
        <v>37</v>
      </c>
      <c r="B41" s="108">
        <v>0.5534</v>
      </c>
      <c r="C41" s="108">
        <v>0.5534</v>
      </c>
      <c r="D41" s="108">
        <v>0.6316</v>
      </c>
      <c r="E41" s="108">
        <v>0.6876</v>
      </c>
    </row>
    <row r="42" spans="1:5" ht="16.5">
      <c r="A42" s="107">
        <v>38</v>
      </c>
      <c r="B42" s="108">
        <v>0.5368</v>
      </c>
      <c r="C42" s="108">
        <v>0.5368</v>
      </c>
      <c r="D42" s="108">
        <v>0.6183</v>
      </c>
      <c r="E42" s="108">
        <v>0.6765</v>
      </c>
    </row>
    <row r="43" spans="1:5" ht="16.5">
      <c r="A43" s="107">
        <v>39</v>
      </c>
      <c r="B43" s="108">
        <v>0.52</v>
      </c>
      <c r="C43" s="108">
        <v>0.52</v>
      </c>
      <c r="D43" s="108">
        <v>0.6048</v>
      </c>
      <c r="E43" s="108">
        <v>0.6653</v>
      </c>
    </row>
    <row r="44" spans="1:5" ht="16.5">
      <c r="A44" s="107">
        <v>40</v>
      </c>
      <c r="B44" s="108">
        <v>0.503</v>
      </c>
      <c r="C44" s="108">
        <v>0.503</v>
      </c>
      <c r="D44" s="108">
        <v>0.5911</v>
      </c>
      <c r="E44" s="108">
        <v>0.654</v>
      </c>
    </row>
    <row r="45" spans="1:5" ht="16.5">
      <c r="A45" s="107">
        <v>41</v>
      </c>
      <c r="B45" s="108">
        <v>0.4857</v>
      </c>
      <c r="C45" s="108">
        <v>0.4857</v>
      </c>
      <c r="D45" s="108">
        <v>0.5772</v>
      </c>
      <c r="E45" s="108">
        <v>0.6425</v>
      </c>
    </row>
    <row r="46" spans="1:5" ht="16.5">
      <c r="A46" s="107">
        <v>42</v>
      </c>
      <c r="B46" s="108">
        <v>0.4682</v>
      </c>
      <c r="C46" s="108">
        <v>0.4682</v>
      </c>
      <c r="D46" s="108">
        <v>0.5632</v>
      </c>
      <c r="E46" s="108">
        <v>0.6309</v>
      </c>
    </row>
    <row r="47" spans="1:5" ht="16.5">
      <c r="A47" s="107">
        <v>43</v>
      </c>
      <c r="B47" s="108">
        <v>0.4504</v>
      </c>
      <c r="C47" s="108">
        <v>0.4504</v>
      </c>
      <c r="D47" s="108">
        <v>0.549</v>
      </c>
      <c r="E47" s="108">
        <v>0.6191</v>
      </c>
    </row>
    <row r="48" spans="1:5" ht="16.5">
      <c r="A48" s="107">
        <v>44</v>
      </c>
      <c r="B48" s="108">
        <v>0.4324</v>
      </c>
      <c r="C48" s="108">
        <v>0.4324</v>
      </c>
      <c r="D48" s="108">
        <v>0.5346</v>
      </c>
      <c r="E48" s="108">
        <v>0.6072</v>
      </c>
    </row>
    <row r="49" spans="1:5" ht="16.5">
      <c r="A49" s="107">
        <v>45</v>
      </c>
      <c r="B49" s="108">
        <v>0.4142</v>
      </c>
      <c r="C49" s="108">
        <v>0.4142</v>
      </c>
      <c r="D49" s="108">
        <v>0.52</v>
      </c>
      <c r="E49" s="108">
        <v>0.5952</v>
      </c>
    </row>
    <row r="50" spans="1:5" ht="16.5">
      <c r="A50" s="107">
        <v>46</v>
      </c>
      <c r="B50" s="108">
        <v>0.3957</v>
      </c>
      <c r="C50" s="108">
        <v>0.3957</v>
      </c>
      <c r="D50" s="108">
        <v>0.5052</v>
      </c>
      <c r="E50" s="108">
        <v>0.583</v>
      </c>
    </row>
    <row r="51" spans="1:5" ht="16.5">
      <c r="A51" s="107">
        <v>47</v>
      </c>
      <c r="B51" s="108">
        <v>0.377</v>
      </c>
      <c r="C51" s="108">
        <v>0.377</v>
      </c>
      <c r="D51" s="108">
        <v>0.4903</v>
      </c>
      <c r="E51" s="108">
        <v>0.5707</v>
      </c>
    </row>
    <row r="52" spans="1:5" ht="16.5">
      <c r="A52" s="107">
        <v>48</v>
      </c>
      <c r="B52" s="108">
        <v>0.3581</v>
      </c>
      <c r="C52" s="108">
        <v>0.3581</v>
      </c>
      <c r="D52" s="108">
        <v>0.4752</v>
      </c>
      <c r="E52" s="108">
        <v>0.5582</v>
      </c>
    </row>
    <row r="53" spans="1:5" ht="16.5">
      <c r="A53" s="107">
        <v>49</v>
      </c>
      <c r="B53" s="108">
        <v>0.3389</v>
      </c>
      <c r="C53" s="108">
        <v>0.3389</v>
      </c>
      <c r="D53" s="108">
        <v>0.4599</v>
      </c>
      <c r="E53" s="108">
        <v>0.5456</v>
      </c>
    </row>
    <row r="54" spans="1:5" ht="16.5">
      <c r="A54" s="107">
        <v>50</v>
      </c>
      <c r="B54" s="108">
        <v>0.3195</v>
      </c>
      <c r="C54" s="108">
        <v>0.3195</v>
      </c>
      <c r="D54" s="108">
        <v>0.4444</v>
      </c>
      <c r="E54" s="108">
        <v>0.5329</v>
      </c>
    </row>
    <row r="55" spans="1:5" ht="16.5">
      <c r="A55" s="107">
        <v>51</v>
      </c>
      <c r="B55" s="108">
        <v>0.2999</v>
      </c>
      <c r="C55" s="108">
        <v>0.2999</v>
      </c>
      <c r="D55" s="108">
        <v>0.4288</v>
      </c>
      <c r="E55" s="108">
        <v>0.52</v>
      </c>
    </row>
    <row r="56" spans="1:5" ht="16.5">
      <c r="A56" s="107">
        <v>52</v>
      </c>
      <c r="B56" s="108">
        <v>0.28</v>
      </c>
      <c r="C56" s="108">
        <v>0.28</v>
      </c>
      <c r="D56" s="108">
        <v>0.413</v>
      </c>
      <c r="E56" s="108">
        <v>0.507</v>
      </c>
    </row>
    <row r="57" spans="1:5" ht="16.5">
      <c r="A57" s="107">
        <v>53</v>
      </c>
      <c r="B57" s="108">
        <v>0.2599</v>
      </c>
      <c r="C57" s="108">
        <v>0.2599</v>
      </c>
      <c r="D57" s="108">
        <v>0.397</v>
      </c>
      <c r="E57" s="108">
        <v>0.4938</v>
      </c>
    </row>
    <row r="58" spans="1:5" ht="16.5">
      <c r="A58" s="107">
        <v>54</v>
      </c>
      <c r="B58" s="108">
        <v>0.2395</v>
      </c>
      <c r="C58" s="108">
        <v>0.2395</v>
      </c>
      <c r="D58" s="108">
        <v>0.3808</v>
      </c>
      <c r="E58" s="108">
        <v>0.4806</v>
      </c>
    </row>
    <row r="59" spans="1:5" ht="16.5">
      <c r="A59" s="107">
        <v>55</v>
      </c>
      <c r="B59" s="108">
        <v>0.2189</v>
      </c>
      <c r="C59" s="108">
        <v>0.2189</v>
      </c>
      <c r="D59" s="108">
        <v>0.3644</v>
      </c>
      <c r="E59" s="108">
        <v>0.4671</v>
      </c>
    </row>
    <row r="60" spans="1:5" ht="16.5">
      <c r="A60" s="107">
        <v>56</v>
      </c>
      <c r="B60" s="107"/>
      <c r="C60" s="108">
        <v>0.1981</v>
      </c>
      <c r="D60" s="108">
        <v>0.3479</v>
      </c>
      <c r="E60" s="108">
        <v>0.4536</v>
      </c>
    </row>
    <row r="61" spans="1:5" ht="16.5">
      <c r="A61" s="107">
        <v>57</v>
      </c>
      <c r="B61" s="107"/>
      <c r="C61" s="108">
        <v>0.177</v>
      </c>
      <c r="D61" s="108">
        <v>0.3312</v>
      </c>
      <c r="E61" s="108">
        <v>0.4399</v>
      </c>
    </row>
    <row r="62" spans="1:5" ht="16.5">
      <c r="A62" s="107">
        <v>58</v>
      </c>
      <c r="B62" s="107"/>
      <c r="C62" s="108">
        <v>0.1557</v>
      </c>
      <c r="D62" s="108">
        <v>0.3143</v>
      </c>
      <c r="E62" s="108">
        <v>0.426</v>
      </c>
    </row>
    <row r="63" spans="1:5" ht="16.5">
      <c r="A63" s="107">
        <v>59</v>
      </c>
      <c r="B63" s="107"/>
      <c r="C63" s="108">
        <v>0.1342</v>
      </c>
      <c r="D63" s="108">
        <v>0.2972</v>
      </c>
      <c r="E63" s="108">
        <v>0.412</v>
      </c>
    </row>
    <row r="64" spans="1:5" ht="16.5">
      <c r="A64" s="107">
        <v>60</v>
      </c>
      <c r="B64" s="107"/>
      <c r="C64" s="108">
        <v>0.1124</v>
      </c>
      <c r="D64" s="108">
        <v>0.28</v>
      </c>
      <c r="E64" s="108">
        <v>0.3979</v>
      </c>
    </row>
    <row r="65" spans="1:5" ht="16.5">
      <c r="A65" s="107">
        <v>61</v>
      </c>
      <c r="B65" s="107"/>
      <c r="C65" s="108">
        <v>0.0904</v>
      </c>
      <c r="D65" s="108">
        <v>0.2626</v>
      </c>
      <c r="E65" s="108">
        <v>0.3837</v>
      </c>
    </row>
    <row r="66" spans="1:5" ht="16.5">
      <c r="A66" s="107">
        <v>62</v>
      </c>
      <c r="B66" s="107"/>
      <c r="C66" s="108">
        <v>0.0682</v>
      </c>
      <c r="D66" s="108">
        <v>0.245</v>
      </c>
      <c r="E66" s="108">
        <v>0.3693</v>
      </c>
    </row>
    <row r="67" spans="1:5" ht="16.5">
      <c r="A67" s="107">
        <v>63</v>
      </c>
      <c r="B67" s="107"/>
      <c r="C67" s="108">
        <v>0.0457</v>
      </c>
      <c r="D67" s="108">
        <v>0.2272</v>
      </c>
      <c r="E67" s="108">
        <v>0.3547</v>
      </c>
    </row>
    <row r="68" spans="1:5" ht="16.5">
      <c r="A68" s="107">
        <v>64</v>
      </c>
      <c r="B68" s="107"/>
      <c r="C68" s="108">
        <v>0.023</v>
      </c>
      <c r="D68" s="108">
        <v>0.2092</v>
      </c>
      <c r="E68" s="108">
        <v>0.3401</v>
      </c>
    </row>
    <row r="69" spans="1:5" ht="16.5">
      <c r="A69" s="107">
        <v>65</v>
      </c>
      <c r="B69" s="107"/>
      <c r="C69" s="108">
        <v>0</v>
      </c>
      <c r="D69" s="108">
        <v>0.1911</v>
      </c>
      <c r="E69" s="108">
        <v>0.3253</v>
      </c>
    </row>
    <row r="70" spans="1:5" ht="16.5">
      <c r="A70" s="107">
        <v>66</v>
      </c>
      <c r="B70" s="107"/>
      <c r="C70" s="107"/>
      <c r="D70" s="108">
        <v>0.1718</v>
      </c>
      <c r="E70" s="108">
        <v>0.3116</v>
      </c>
    </row>
    <row r="71" spans="1:5" ht="16.5">
      <c r="A71" s="107">
        <v>67</v>
      </c>
      <c r="B71" s="107"/>
      <c r="C71" s="107"/>
      <c r="D71" s="108">
        <v>0.1543</v>
      </c>
      <c r="E71" s="108">
        <v>0.2952</v>
      </c>
    </row>
    <row r="72" spans="1:5" ht="16.5">
      <c r="A72" s="107">
        <v>68</v>
      </c>
      <c r="B72" s="107"/>
      <c r="C72" s="107"/>
      <c r="D72" s="108">
        <v>0.1356</v>
      </c>
      <c r="E72" s="108">
        <v>0.28</v>
      </c>
    </row>
    <row r="73" spans="1:5" ht="16.5">
      <c r="A73" s="107">
        <v>69</v>
      </c>
      <c r="B73" s="107"/>
      <c r="C73" s="107"/>
      <c r="D73" s="108">
        <v>0.1168</v>
      </c>
      <c r="E73" s="108">
        <v>0.2646</v>
      </c>
    </row>
    <row r="74" spans="1:5" ht="16.5">
      <c r="A74" s="107">
        <v>70</v>
      </c>
      <c r="B74" s="107"/>
      <c r="C74" s="107"/>
      <c r="D74" s="108">
        <v>0.0978</v>
      </c>
      <c r="E74" s="108">
        <v>0.2491</v>
      </c>
    </row>
    <row r="75" spans="1:5" ht="16.5">
      <c r="A75" s="107">
        <v>71</v>
      </c>
      <c r="B75" s="107"/>
      <c r="C75" s="107"/>
      <c r="D75" s="108">
        <v>0.0786</v>
      </c>
      <c r="E75" s="108">
        <v>0.2335</v>
      </c>
    </row>
    <row r="76" spans="1:5" ht="16.5">
      <c r="A76" s="107">
        <v>72</v>
      </c>
      <c r="B76" s="107"/>
      <c r="C76" s="107"/>
      <c r="D76" s="108">
        <v>0.0592</v>
      </c>
      <c r="E76" s="108">
        <v>0.2177</v>
      </c>
    </row>
    <row r="77" spans="1:5" ht="16.5">
      <c r="A77" s="107">
        <v>73</v>
      </c>
      <c r="B77" s="107"/>
      <c r="C77" s="107"/>
      <c r="D77" s="108">
        <v>0.0396</v>
      </c>
      <c r="E77" s="108">
        <v>0.2018</v>
      </c>
    </row>
    <row r="78" spans="1:5" ht="16.5">
      <c r="A78" s="107">
        <v>74</v>
      </c>
      <c r="B78" s="107"/>
      <c r="C78" s="107"/>
      <c r="D78" s="108">
        <v>0.0199</v>
      </c>
      <c r="E78" s="108">
        <v>0.1857</v>
      </c>
    </row>
    <row r="79" spans="1:5" ht="16.5">
      <c r="A79" s="107">
        <v>75</v>
      </c>
      <c r="B79" s="107"/>
      <c r="C79" s="107"/>
      <c r="D79" s="108">
        <v>0</v>
      </c>
      <c r="E79" s="108">
        <v>0.1696</v>
      </c>
    </row>
    <row r="80" spans="1:5" ht="16.5">
      <c r="A80" s="107">
        <v>76</v>
      </c>
      <c r="B80" s="107"/>
      <c r="C80" s="107"/>
      <c r="D80" s="107"/>
      <c r="E80" s="108">
        <v>0.1532</v>
      </c>
    </row>
    <row r="81" spans="1:5" ht="16.5">
      <c r="A81" s="107">
        <v>77</v>
      </c>
      <c r="B81" s="107"/>
      <c r="C81" s="107"/>
      <c r="D81" s="107"/>
      <c r="E81" s="108">
        <v>0.1367</v>
      </c>
    </row>
    <row r="82" spans="1:5" ht="16.5">
      <c r="A82" s="107">
        <v>78</v>
      </c>
      <c r="B82" s="107"/>
      <c r="C82" s="107"/>
      <c r="D82" s="107"/>
      <c r="E82" s="108">
        <v>0.1201</v>
      </c>
    </row>
    <row r="83" spans="1:5" ht="16.5">
      <c r="A83" s="107">
        <v>79</v>
      </c>
      <c r="B83" s="107"/>
      <c r="C83" s="107"/>
      <c r="D83" s="107"/>
      <c r="E83" s="108">
        <v>0.1034</v>
      </c>
    </row>
    <row r="84" spans="1:5" ht="16.5">
      <c r="A84" s="107">
        <v>80</v>
      </c>
      <c r="B84" s="107"/>
      <c r="C84" s="107"/>
      <c r="D84" s="107"/>
      <c r="E84" s="108">
        <v>0.0865</v>
      </c>
    </row>
    <row r="85" spans="1:5" ht="16.5">
      <c r="A85" s="107">
        <v>81</v>
      </c>
      <c r="B85" s="107"/>
      <c r="C85" s="107"/>
      <c r="D85" s="107"/>
      <c r="E85" s="108">
        <v>0.0696</v>
      </c>
    </row>
    <row r="86" spans="1:5" ht="16.5">
      <c r="A86" s="107">
        <v>82</v>
      </c>
      <c r="B86" s="107"/>
      <c r="C86" s="107"/>
      <c r="D86" s="107"/>
      <c r="E86" s="108">
        <v>0.0523</v>
      </c>
    </row>
    <row r="87" spans="1:5" ht="16.5">
      <c r="A87" s="107">
        <v>83</v>
      </c>
      <c r="B87" s="107"/>
      <c r="C87" s="107"/>
      <c r="D87" s="107"/>
      <c r="E87" s="108">
        <v>0.035</v>
      </c>
    </row>
    <row r="88" spans="1:5" ht="16.5">
      <c r="A88" s="107">
        <v>84</v>
      </c>
      <c r="B88" s="107"/>
      <c r="C88" s="107"/>
      <c r="D88" s="107"/>
      <c r="E88" s="108">
        <v>0.0176</v>
      </c>
    </row>
    <row r="89" spans="1:5" ht="16.5">
      <c r="A89" s="107">
        <v>85</v>
      </c>
      <c r="B89" s="107"/>
      <c r="C89" s="107"/>
      <c r="D89" s="107"/>
      <c r="E89" s="108">
        <v>0</v>
      </c>
    </row>
    <row r="91" spans="1:5" ht="16.5">
      <c r="A91" s="303" t="s">
        <v>137</v>
      </c>
      <c r="B91" s="303"/>
      <c r="C91" s="303"/>
      <c r="D91" s="303"/>
      <c r="E91" s="303"/>
    </row>
    <row r="92" spans="1:5" ht="16.5">
      <c r="A92" s="303" t="s">
        <v>136</v>
      </c>
      <c r="B92" s="303"/>
      <c r="C92" s="303"/>
      <c r="D92" s="303"/>
      <c r="E92" s="303"/>
    </row>
  </sheetData>
  <sheetProtection/>
  <mergeCells count="5">
    <mergeCell ref="A1:E1"/>
    <mergeCell ref="A2:E2"/>
    <mergeCell ref="A3:E3"/>
    <mergeCell ref="A91:E91"/>
    <mergeCell ref="A92:E9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Soto Gutiérrez</dc:creator>
  <cp:keywords/>
  <dc:description/>
  <cp:lastModifiedBy>flgonzalez</cp:lastModifiedBy>
  <cp:lastPrinted>2021-12-06T17:31:21Z</cp:lastPrinted>
  <dcterms:created xsi:type="dcterms:W3CDTF">2010-10-23T04:52:10Z</dcterms:created>
  <dcterms:modified xsi:type="dcterms:W3CDTF">2021-12-06T17:32:50Z</dcterms:modified>
  <cp:category/>
  <cp:version/>
  <cp:contentType/>
  <cp:contentStatus/>
</cp:coreProperties>
</file>