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5" windowWidth="11415" windowHeight="10080" tabRatio="864" activeTab="4"/>
  </bookViews>
  <sheets>
    <sheet name="Zona H." sheetId="1" r:id="rId1"/>
    <sheet name="Corredor" sheetId="4" r:id="rId2"/>
    <sheet name="Construcción(1)" sheetId="2" r:id="rId3"/>
    <sheet name="Construcción(2) " sheetId="6" r:id="rId4"/>
    <sheet name="Construcción(3)" sheetId="7" r:id="rId5"/>
    <sheet name="Predios Grandes" sheetId="3" r:id="rId6"/>
    <sheet name="Rústico Privada" sheetId="8" r:id="rId7"/>
    <sheet name="Rústico Ejidal" sheetId="13" r:id="rId8"/>
    <sheet name="Rústico Comunal" sheetId="14" r:id="rId9"/>
    <sheet name="ROSS" sheetId="15" r:id="rId10"/>
    <sheet name="Edo. Conservación" sheetId="16" r:id="rId11"/>
  </sheets>
  <definedNames>
    <definedName name="_xlnm.Print_Area" localSheetId="4">'Construcción(3)'!$A$1:$I$41</definedName>
    <definedName name="_xlnm.Print_Area" localSheetId="1">Corredor!$A$1:$F$65</definedName>
    <definedName name="_xlnm.Print_Area" localSheetId="5">'Predios Grandes'!$A$1:$I$47</definedName>
    <definedName name="_xlnm.Print_Area" localSheetId="8">'Rústico Comunal'!$B$1:$J$64</definedName>
    <definedName name="_xlnm.Print_Area" localSheetId="7">'Rústico Ejidal'!$A$1:$J$64</definedName>
    <definedName name="_xlnm.Print_Area" localSheetId="6">'Rústico Privada'!$A$1:$K$63</definedName>
    <definedName name="_xlnm.Print_Area" localSheetId="0">'Zona H.'!$A$1:$H$35</definedName>
  </definedNames>
  <calcPr calcId="124519"/>
</workbook>
</file>

<file path=xl/calcChain.xml><?xml version="1.0" encoding="utf-8"?>
<calcChain xmlns="http://schemas.openxmlformats.org/spreadsheetml/2006/main">
  <c r="C5" i="16"/>
  <c r="D5"/>
  <c r="E5"/>
  <c r="F5"/>
  <c r="G5"/>
  <c r="H5"/>
  <c r="I5"/>
  <c r="B7"/>
  <c r="C7"/>
  <c r="D7"/>
  <c r="E7"/>
  <c r="F7"/>
  <c r="G7"/>
  <c r="H7"/>
  <c r="I7"/>
  <c r="J7"/>
  <c r="B8"/>
  <c r="C8"/>
  <c r="D8"/>
  <c r="E8"/>
  <c r="F8"/>
  <c r="G8"/>
  <c r="H8"/>
  <c r="I8"/>
  <c r="J8"/>
  <c r="B9"/>
  <c r="C9"/>
  <c r="D9"/>
  <c r="E9"/>
  <c r="F9"/>
  <c r="G9"/>
  <c r="H9"/>
  <c r="I9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2"/>
  <c r="H12"/>
  <c r="I12"/>
  <c r="J12"/>
  <c r="B13"/>
  <c r="C13"/>
  <c r="D13"/>
  <c r="E13"/>
  <c r="F13"/>
  <c r="G13"/>
  <c r="H13"/>
  <c r="I13"/>
  <c r="J13"/>
  <c r="B14"/>
  <c r="C14"/>
  <c r="D14"/>
  <c r="E14"/>
  <c r="F14"/>
  <c r="G14"/>
  <c r="H14"/>
  <c r="I14"/>
  <c r="J14"/>
  <c r="B15"/>
  <c r="C15"/>
  <c r="D15"/>
  <c r="E15"/>
  <c r="F15"/>
  <c r="G15"/>
  <c r="H15"/>
  <c r="I15"/>
  <c r="J15"/>
  <c r="B16"/>
  <c r="C16"/>
  <c r="D16"/>
  <c r="E16"/>
  <c r="F16"/>
  <c r="G16"/>
  <c r="H16"/>
  <c r="I16"/>
  <c r="J16"/>
  <c r="B17"/>
  <c r="C17"/>
  <c r="D17"/>
  <c r="E17"/>
  <c r="F17"/>
  <c r="G17"/>
  <c r="H17"/>
  <c r="I17"/>
  <c r="J17"/>
  <c r="B18"/>
  <c r="C18"/>
  <c r="D18"/>
  <c r="E18"/>
  <c r="F18"/>
  <c r="G18"/>
  <c r="H18"/>
  <c r="I18"/>
  <c r="J18"/>
  <c r="B19"/>
  <c r="C19"/>
  <c r="D19"/>
  <c r="E19"/>
  <c r="F19"/>
  <c r="G19"/>
  <c r="H19"/>
  <c r="I19"/>
  <c r="J19"/>
  <c r="B20"/>
  <c r="C20"/>
  <c r="D20"/>
  <c r="E20"/>
  <c r="F20"/>
  <c r="G20"/>
  <c r="H20"/>
  <c r="I20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B23"/>
  <c r="C23"/>
  <c r="D23"/>
  <c r="E23"/>
  <c r="F23"/>
  <c r="G23"/>
  <c r="H23"/>
  <c r="I23"/>
  <c r="J23"/>
  <c r="B24"/>
  <c r="C24"/>
  <c r="D24"/>
  <c r="E24"/>
  <c r="F24"/>
  <c r="G24"/>
  <c r="H24"/>
  <c r="I24"/>
  <c r="J24"/>
  <c r="B25"/>
  <c r="C25"/>
  <c r="D25"/>
  <c r="E25"/>
  <c r="F25"/>
  <c r="G25"/>
  <c r="H25"/>
  <c r="I25"/>
  <c r="J25"/>
  <c r="B26"/>
  <c r="C26"/>
  <c r="D26"/>
  <c r="E26"/>
  <c r="F26"/>
  <c r="G26"/>
  <c r="H26"/>
  <c r="I26"/>
  <c r="J26"/>
  <c r="B27"/>
  <c r="C27"/>
  <c r="D27"/>
  <c r="E27"/>
  <c r="F27"/>
  <c r="G27"/>
  <c r="H27"/>
  <c r="I27"/>
  <c r="J27"/>
  <c r="B28"/>
  <c r="C28"/>
  <c r="D28"/>
  <c r="E28"/>
  <c r="F28"/>
  <c r="G28"/>
  <c r="H28"/>
  <c r="I28"/>
  <c r="J28"/>
  <c r="B29"/>
  <c r="C29"/>
  <c r="D29"/>
  <c r="E29"/>
  <c r="F29"/>
  <c r="G29"/>
  <c r="H29"/>
  <c r="I29"/>
  <c r="J29"/>
  <c r="B30"/>
  <c r="C30"/>
  <c r="D30"/>
  <c r="E30"/>
  <c r="F30"/>
  <c r="G30"/>
  <c r="H30"/>
  <c r="I30"/>
  <c r="J30"/>
  <c r="B31"/>
  <c r="C31"/>
  <c r="D31"/>
  <c r="E31"/>
  <c r="F31"/>
  <c r="G31"/>
  <c r="H31"/>
  <c r="I31"/>
  <c r="J31"/>
  <c r="B32"/>
  <c r="C32"/>
  <c r="D32"/>
  <c r="E32"/>
  <c r="F32"/>
  <c r="G32"/>
  <c r="H32"/>
  <c r="I32"/>
  <c r="J32"/>
  <c r="B33"/>
  <c r="C33"/>
  <c r="D33"/>
  <c r="E33"/>
  <c r="F33"/>
  <c r="G33"/>
  <c r="H33"/>
  <c r="I33"/>
  <c r="J33"/>
  <c r="B34"/>
  <c r="C34"/>
  <c r="D34"/>
  <c r="E34"/>
  <c r="F34"/>
  <c r="G34"/>
  <c r="H34"/>
  <c r="I34"/>
  <c r="J34"/>
  <c r="B35"/>
  <c r="C35"/>
  <c r="D35"/>
  <c r="E35"/>
  <c r="F35"/>
  <c r="G35"/>
  <c r="H35"/>
  <c r="I35"/>
  <c r="J35"/>
  <c r="B36"/>
  <c r="C36"/>
  <c r="D36"/>
  <c r="E36"/>
  <c r="F36"/>
  <c r="G36"/>
  <c r="H36"/>
  <c r="I36"/>
  <c r="J36"/>
  <c r="B37"/>
  <c r="C37"/>
  <c r="D37"/>
  <c r="E37"/>
  <c r="F37"/>
  <c r="G37"/>
  <c r="H37"/>
  <c r="I37"/>
  <c r="J37"/>
  <c r="B38"/>
  <c r="C38"/>
  <c r="D38"/>
  <c r="E38"/>
  <c r="F38"/>
  <c r="G38"/>
  <c r="H38"/>
  <c r="I38"/>
  <c r="J38"/>
  <c r="B39"/>
  <c r="C39"/>
  <c r="D39"/>
  <c r="E39"/>
  <c r="F39"/>
  <c r="G39"/>
  <c r="H39"/>
  <c r="I39"/>
  <c r="J39"/>
  <c r="B40"/>
  <c r="C40"/>
  <c r="D40"/>
  <c r="E40"/>
  <c r="F40"/>
  <c r="G40"/>
  <c r="H40"/>
  <c r="I40"/>
  <c r="J40"/>
  <c r="B41"/>
  <c r="C41"/>
  <c r="D41"/>
  <c r="E41"/>
  <c r="F41"/>
  <c r="G41"/>
  <c r="H41"/>
  <c r="I41"/>
  <c r="J41"/>
  <c r="B42"/>
  <c r="C42"/>
  <c r="D42"/>
  <c r="E42"/>
  <c r="F42"/>
  <c r="G42"/>
  <c r="H42"/>
  <c r="I42"/>
  <c r="J42"/>
  <c r="B43"/>
  <c r="C43"/>
  <c r="D43"/>
  <c r="E43"/>
  <c r="F43"/>
  <c r="G43"/>
  <c r="H43"/>
  <c r="I43"/>
  <c r="J43"/>
  <c r="B44"/>
  <c r="C44"/>
  <c r="D44"/>
  <c r="E44"/>
  <c r="F44"/>
  <c r="G44"/>
  <c r="H44"/>
  <c r="I44"/>
  <c r="J44"/>
  <c r="B45"/>
  <c r="C45"/>
  <c r="D45"/>
  <c r="E45"/>
  <c r="F45"/>
  <c r="G45"/>
  <c r="H45"/>
  <c r="I45"/>
  <c r="J45"/>
  <c r="B46"/>
  <c r="C46"/>
  <c r="D46"/>
  <c r="E46"/>
  <c r="F46"/>
  <c r="G46"/>
  <c r="H46"/>
  <c r="I46"/>
  <c r="J46"/>
  <c r="B47"/>
  <c r="C47"/>
  <c r="D47"/>
  <c r="E47"/>
  <c r="F47"/>
  <c r="G47"/>
  <c r="H47"/>
  <c r="I47"/>
  <c r="J47"/>
  <c r="B48"/>
  <c r="C48"/>
  <c r="D48"/>
  <c r="E48"/>
  <c r="F48"/>
  <c r="G48"/>
  <c r="H48"/>
  <c r="I48"/>
  <c r="J48"/>
  <c r="B49"/>
  <c r="C49"/>
  <c r="D49"/>
  <c r="E49"/>
  <c r="F49"/>
  <c r="G49"/>
  <c r="H49"/>
  <c r="I49"/>
  <c r="J49"/>
  <c r="B50"/>
  <c r="C50"/>
  <c r="D50"/>
  <c r="E50"/>
  <c r="F50"/>
  <c r="G50"/>
  <c r="H50"/>
  <c r="I50"/>
  <c r="J50"/>
  <c r="B51"/>
  <c r="C51"/>
  <c r="D51"/>
  <c r="E51"/>
  <c r="F51"/>
  <c r="G51"/>
  <c r="H51"/>
  <c r="I51"/>
  <c r="J51"/>
  <c r="B52"/>
  <c r="C52"/>
  <c r="D52"/>
  <c r="E52"/>
  <c r="F52"/>
  <c r="G52"/>
  <c r="H52"/>
  <c r="I52"/>
  <c r="J52"/>
  <c r="B53"/>
  <c r="C53"/>
  <c r="D53"/>
  <c r="E53"/>
  <c r="F53"/>
  <c r="G53"/>
  <c r="H53"/>
  <c r="I53"/>
  <c r="J53"/>
  <c r="B54"/>
  <c r="C54"/>
  <c r="D54"/>
  <c r="E54"/>
  <c r="F54"/>
  <c r="G54"/>
  <c r="H54"/>
  <c r="I54"/>
  <c r="J54"/>
  <c r="B55"/>
  <c r="C55"/>
  <c r="D55"/>
  <c r="E55"/>
  <c r="F55"/>
  <c r="G55"/>
  <c r="H55"/>
  <c r="I55"/>
  <c r="J55"/>
  <c r="B56"/>
  <c r="C56"/>
  <c r="D56"/>
  <c r="E56"/>
  <c r="F56"/>
  <c r="G56"/>
  <c r="H56"/>
  <c r="I56"/>
  <c r="J56"/>
</calcChain>
</file>

<file path=xl/sharedStrings.xml><?xml version="1.0" encoding="utf-8"?>
<sst xmlns="http://schemas.openxmlformats.org/spreadsheetml/2006/main" count="839" uniqueCount="259">
  <si>
    <t>CATASTRAL</t>
  </si>
  <si>
    <t>No. DE MANZANA</t>
  </si>
  <si>
    <t>VALORES UNITARIOS DE CORREDOR COMERCIAL</t>
  </si>
  <si>
    <t>MANZANAS</t>
  </si>
  <si>
    <t xml:space="preserve">DE </t>
  </si>
  <si>
    <t>A</t>
  </si>
  <si>
    <t>Constante</t>
  </si>
  <si>
    <t>Tipología</t>
  </si>
  <si>
    <t>Clase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</si>
  <si>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</si>
  <si>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</si>
  <si>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</si>
  <si>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</si>
  <si>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</si>
  <si>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</si>
  <si>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</si>
  <si>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</si>
  <si>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</si>
  <si>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</si>
  <si>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</si>
  <si>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>EDIFICIOS</t>
  </si>
  <si>
    <t>HASTA 6 NIVELES</t>
  </si>
  <si>
    <t>CINE/TEATRO</t>
  </si>
  <si>
    <t>"D"</t>
  </si>
  <si>
    <t>HOTEL</t>
  </si>
  <si>
    <t>INDUSTRIAL</t>
  </si>
  <si>
    <t>LIGERO</t>
  </si>
  <si>
    <t>ESTACIONAMIENTO</t>
  </si>
  <si>
    <t>SUPERMERCADOS/TIPO INDUSTRIAL</t>
  </si>
  <si>
    <t>HOSPITAL TIPO MEDIANO (100 A 150 CAMAS)</t>
  </si>
  <si>
    <t>HOSPITAL TIPO BUENO (100 A 150 CAMAS)</t>
  </si>
  <si>
    <t>INSTALACIONES ESPECIALES Y OBRAS COMPLEMENTARIAS</t>
  </si>
  <si>
    <t>ALBERCA</t>
  </si>
  <si>
    <t>ESTACIONAMIENTO (PAVIMENTO ASFALTO)</t>
  </si>
  <si>
    <t>ESTACIONAMIENTO (PAVIMENTO CONCRETO)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</si>
  <si>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</si>
  <si>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</si>
  <si>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</si>
  <si>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</si>
  <si>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EN POBLACIONES CERCANAS Y DIFERENTES A LA CABECERA MUNICIPAL.</t>
  </si>
  <si>
    <t>CLASE</t>
  </si>
  <si>
    <t>VALOR INICIAL</t>
  </si>
  <si>
    <t>FACTOR</t>
  </si>
  <si>
    <t>VALOR ($/M2)</t>
  </si>
  <si>
    <t>ZONA  SUBURBANA</t>
  </si>
  <si>
    <t>No. 2</t>
  </si>
  <si>
    <t>No. 3</t>
  </si>
  <si>
    <t>NOTA:</t>
  </si>
  <si>
    <t>Tipo de Propiedad</t>
  </si>
  <si>
    <t>Calidad</t>
  </si>
  <si>
    <t>Tipo Propiedad</t>
  </si>
  <si>
    <t>Riego por Gravedad</t>
  </si>
  <si>
    <t>Riego por Bombeo</t>
  </si>
  <si>
    <t>Temporal</t>
  </si>
  <si>
    <t>Factor</t>
  </si>
  <si>
    <t>Pastal</t>
  </si>
  <si>
    <t>Forestal</t>
  </si>
  <si>
    <t xml:space="preserve">y ( 2 ) Propiedad Comunal </t>
  </si>
  <si>
    <t xml:space="preserve">   </t>
  </si>
  <si>
    <t>ZONA 10</t>
  </si>
  <si>
    <t>ZONA 11</t>
  </si>
  <si>
    <t>ZONA 12</t>
  </si>
  <si>
    <t>ZONA 13</t>
  </si>
  <si>
    <t>ZONA 14</t>
  </si>
  <si>
    <t>ZONA 15</t>
  </si>
  <si>
    <t>ZONA 16</t>
  </si>
  <si>
    <t>ZONA 17</t>
  </si>
  <si>
    <t>ZONA 18</t>
  </si>
  <si>
    <t>ZONA 19</t>
  </si>
  <si>
    <t>ZONA 20</t>
  </si>
  <si>
    <t>ZONA 21</t>
  </si>
  <si>
    <t>ZONA 22</t>
  </si>
  <si>
    <t>OJINAGA Y  AZTECA</t>
  </si>
  <si>
    <t xml:space="preserve">OJINAGA </t>
  </si>
  <si>
    <t>AZTECA</t>
  </si>
  <si>
    <t>CENTRO</t>
  </si>
  <si>
    <t>MAGISTERIAL</t>
  </si>
  <si>
    <t>IGNACIO ALLENDE</t>
  </si>
  <si>
    <t>FRANCISCO I. MADERO</t>
  </si>
  <si>
    <t>EL SAUZ</t>
  </si>
  <si>
    <t>TRES CASTILLOS</t>
  </si>
  <si>
    <t>ALDAMA</t>
  </si>
  <si>
    <t>MORELOS</t>
  </si>
  <si>
    <t>Valor Unitario</t>
  </si>
  <si>
    <t>NO APLICA</t>
  </si>
  <si>
    <t>Frutales en Formación</t>
  </si>
  <si>
    <t>0.8</t>
  </si>
  <si>
    <t>0.7</t>
  </si>
  <si>
    <t>(Sin producción)</t>
  </si>
  <si>
    <t>(Riego por gravedad)</t>
  </si>
  <si>
    <t>(Riego por bombeo)</t>
  </si>
  <si>
    <t>Clasificación</t>
  </si>
  <si>
    <t>Frutales en producción</t>
  </si>
  <si>
    <t>CARRETERA REFORMA</t>
  </si>
  <si>
    <t>VALOR</t>
  </si>
  <si>
    <t>PUENTE</t>
  </si>
  <si>
    <t>CALLE REFORMA</t>
  </si>
  <si>
    <t>9 DE ENERO</t>
  </si>
  <si>
    <t>CALLE 9 DE ENERO</t>
  </si>
  <si>
    <t>AVENIDA OCAMPO</t>
  </si>
  <si>
    <t>CALLE 5 DE MAYO</t>
  </si>
  <si>
    <t>CALLE HILARIO FIERRO</t>
  </si>
  <si>
    <t>CALLE INDEPENDENCIA</t>
  </si>
  <si>
    <t>CALLE 24 DE FEBRERO</t>
  </si>
  <si>
    <t>CALLE OCAMPO</t>
  </si>
  <si>
    <t>CALLE VICENTE GUERRERO</t>
  </si>
  <si>
    <t>CALLE IGNACIO ALLENDE</t>
  </si>
  <si>
    <t>CALLE 16 DE SEPTIEMBRE</t>
  </si>
  <si>
    <t>CALLE ALDAMA</t>
  </si>
  <si>
    <t>ENTRADA NORTE</t>
  </si>
  <si>
    <t>CALLE MIGUEL HIDALGO</t>
  </si>
  <si>
    <t>SALIDA SUR</t>
  </si>
  <si>
    <t>CHIHUAHUITA</t>
  </si>
  <si>
    <t>CALLE LIBERTAD</t>
  </si>
  <si>
    <t>CALLE ALLENDE</t>
  </si>
  <si>
    <t>CALLE 4ª</t>
  </si>
  <si>
    <t>VALORES UNITARIOS PARA SUELO URBANO POR ZONA HOMOGÉNEA</t>
  </si>
  <si>
    <t xml:space="preserve"> COLONIAS O FRACCIÓN DE COLONIA</t>
  </si>
  <si>
    <t>ABRAHAM GONZÁLEZ</t>
  </si>
  <si>
    <t>CALLE AGUSTÍN DE ITURBIDE</t>
  </si>
  <si>
    <t>ECONÓMICO</t>
  </si>
  <si>
    <t>CLÍNICA TIPO MEDIO</t>
  </si>
  <si>
    <t>CIRCUITO CERRADO (POR CÁMARA)</t>
  </si>
  <si>
    <t>CORTINA METÁLICA</t>
  </si>
  <si>
    <t>ENCEMENTADOS  (PATIOS, PASILLOS, ETC.)</t>
  </si>
  <si>
    <t>PORTÓN ELÉCTRICO</t>
  </si>
  <si>
    <t>MAYORES A LA DEL LOTE TIPO Y CON USO DE SUELO AGRÍCOLA.</t>
  </si>
  <si>
    <t>CLASIFICACIÓN</t>
  </si>
  <si>
    <t>VALORES UNITARIOS POR HECTÁREA</t>
  </si>
  <si>
    <t>DE ACUERDO A LA CALIDAD DE CADA CLASIFICACIÓN DE TIERRA, PARA COMPLEMENTAR CADA CLAVE DE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</si>
  <si>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</si>
  <si>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</si>
  <si>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</si>
  <si>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</si>
  <si>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</si>
  <si>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</si>
  <si>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</si>
  <si>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</si>
  <si>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</si>
  <si>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</si>
  <si>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</si>
  <si>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</si>
  <si>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</si>
  <si>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FACTOR DE DEMÉRITO PARA TERRENOS CON SUPERFICIE QUE EXCEDE DEL LOTE TIPO</t>
  </si>
  <si>
    <t xml:space="preserve">FACTOR DE DEMÉRITO PARA TERRENOS INMERSOS EN LA MANCHA URBANA, CON SUPERFICIES </t>
  </si>
  <si>
    <t xml:space="preserve">        Factor de Depreciación Método: ROSS               </t>
  </si>
  <si>
    <t>VALORES UNITARIOS DE REPOSICIÓN NUEVO PARA CONSTRUCCIONES ($/M²)</t>
  </si>
  <si>
    <r>
      <t xml:space="preserve"> </t>
    </r>
    <r>
      <rPr>
        <sz val="9"/>
        <rFont val="Century Gothic"/>
        <family val="2"/>
      </rPr>
      <t>POPULAR</t>
    </r>
  </si>
  <si>
    <r>
      <t>(</t>
    </r>
    <r>
      <rPr>
        <sz val="8"/>
        <rFont val="Century Gothic"/>
        <family val="2"/>
      </rPr>
      <t>DE ACERO Y/O CONCRETO)</t>
    </r>
  </si>
  <si>
    <t>PARA SUELO RÚSTICO, PROPIEDAD PRIVADA ($/HA)</t>
  </si>
  <si>
    <t>PARA SUELO RÚSTICO, PROPIEDAD EJIDAL ($/HA)</t>
  </si>
  <si>
    <t>PARA SUELO RÚSTICO, PROPIEDAD COMUNAL ($/HA)</t>
  </si>
  <si>
    <t>MIRADOR</t>
  </si>
  <si>
    <t>LOMAS DEL VALLE</t>
  </si>
  <si>
    <t>ZONA 28</t>
  </si>
  <si>
    <t>CALLE JOSEFA ORTÍZ DE DOMÍNGUEZ</t>
  </si>
  <si>
    <t>C. JOSEFA ORTÍZ DE DOMÍNGUEZ</t>
  </si>
  <si>
    <t>CALLE PINO SUÁREZ</t>
  </si>
  <si>
    <t xml:space="preserve">BUENO </t>
  </si>
  <si>
    <t>FUNERARIAS</t>
  </si>
  <si>
    <t>LUJOSO</t>
  </si>
  <si>
    <t xml:space="preserve">MEDIANO </t>
  </si>
  <si>
    <t>ESTACIONAMIENTO (SIN PAVIMENTO)</t>
  </si>
  <si>
    <t>BASE DE ANTENAS HASTA 20 METROS DE ALTURA</t>
  </si>
  <si>
    <t>BASE DE ANTENAS MÁS DE 20 METROS DE ALTURA</t>
  </si>
  <si>
    <t>COMERCIAL  Y/O  INDUSTRIAL</t>
  </si>
  <si>
    <t>Valor Unitario ($/HA)</t>
  </si>
  <si>
    <t xml:space="preserve">   TABLAS DE DEPRECIACIÓN MÉTODO DE ROSS</t>
  </si>
  <si>
    <t>PACÍFICO</t>
  </si>
  <si>
    <t>MUNICIPIO DE IGNACIO ZARAGOZA</t>
  </si>
  <si>
    <t>TEJABÁN</t>
  </si>
  <si>
    <t>Y MÁS</t>
  </si>
  <si>
    <t>1,001</t>
  </si>
  <si>
    <t>1,501</t>
  </si>
  <si>
    <t>2,001</t>
  </si>
  <si>
    <t>3,001</t>
  </si>
  <si>
    <t>5,001</t>
  </si>
  <si>
    <t>1,500</t>
  </si>
  <si>
    <t>2,000</t>
  </si>
  <si>
    <t>3,000</t>
  </si>
  <si>
    <t>5,000</t>
  </si>
  <si>
    <t>10,000</t>
  </si>
  <si>
    <t>1 0 1 1</t>
  </si>
  <si>
    <t>2 2 2 1</t>
  </si>
  <si>
    <t>8 1 4 1</t>
  </si>
  <si>
    <t xml:space="preserve">                    Pastal Propiedad Ejidal de cuarta calidad                                          </t>
  </si>
  <si>
    <t xml:space="preserve">                    Riego por Bombeo Propiedad Comunal de Segunda Calidad           </t>
  </si>
  <si>
    <t xml:space="preserve">                    Riego por Bombeo Propiedad Comunal de Segunda Calidad          </t>
  </si>
  <si>
    <t xml:space="preserve">                    Pastal Propiedad Ejidal de cuarta calidad                                            </t>
  </si>
  <si>
    <t>VALUACIÓN RÚSTICA, SE ASIGNAN LOS SIGUIENTES DÍGITOS:  ( 0 ) Propiedad Privada, ( 1 ) Propiedad Ejidal</t>
  </si>
  <si>
    <t>CUARTO DE PINTURA</t>
  </si>
  <si>
    <t>TANQUE ESTACIONARIO DE GAS MÁS DE 3,000 LITROS</t>
  </si>
  <si>
    <t>POZOS, POR UNIDAD</t>
  </si>
  <si>
    <t>ANTENAS TRASMISORAS DE SEÑAL</t>
  </si>
  <si>
    <t xml:space="preserve">MAYORES A LA DEL LOTE TIPO Y CON REFERENCIA DE VALOR AL DE LA ZONA CORRESPONDIENTE, </t>
  </si>
  <si>
    <t>10,001</t>
  </si>
  <si>
    <t>No. 4</t>
  </si>
  <si>
    <t>VALORES UNITARIOS DE TERRENO PARA SUELO SUBURBANO.</t>
  </si>
  <si>
    <t>-</t>
  </si>
  <si>
    <t>ZONA  8</t>
  </si>
  <si>
    <t>ZONA   9</t>
  </si>
  <si>
    <t>ZONA   7</t>
  </si>
  <si>
    <t>ZONA   6</t>
  </si>
  <si>
    <t>ZONA   5</t>
  </si>
  <si>
    <t>ZONA   4</t>
  </si>
  <si>
    <t>ZONA   3</t>
  </si>
  <si>
    <t>ZONA   2</t>
  </si>
  <si>
    <t>ZONA   1</t>
  </si>
  <si>
    <t>18, 19, 20, 21, 22, 25.</t>
  </si>
  <si>
    <t>43, 45, 46, 38, 39.</t>
  </si>
  <si>
    <t>4, 5.</t>
  </si>
  <si>
    <t>24, 32, 001.</t>
  </si>
  <si>
    <t>SISTEMA CONTRA INCENDIO (UNIDAD)</t>
  </si>
  <si>
    <t>ZONA HOMOGÉNEA</t>
  </si>
  <si>
    <t>SECTOR CATASTRAL</t>
  </si>
  <si>
    <r>
      <t>NOTA:</t>
    </r>
    <r>
      <rPr>
        <b/>
        <i/>
        <sz val="9"/>
        <rFont val="Century Gothic"/>
        <family val="2"/>
      </rPr>
      <t xml:space="preserve"> </t>
    </r>
    <r>
      <rPr>
        <sz val="9"/>
        <rFont val="Century Gothic"/>
        <family val="2"/>
      </rPr>
      <t>LAS ZONAS DE VALOR PODRÁN INTEGRARSE DE SECTORES CATASTRALES COMPLETOS O FRACCIONES DE LOS MISMOS Y EL FACTOR DE MERCADO SERÁ LA UNIDAD.</t>
    </r>
  </si>
  <si>
    <t>VALOR UNIT.  ($/M2)</t>
  </si>
  <si>
    <t>11, 12.</t>
  </si>
  <si>
    <t>3, 4.</t>
  </si>
  <si>
    <t>12, 13, 23, 24, 16, 17, 31, 32.</t>
  </si>
  <si>
    <t>18, 19, 14, 9, 25, 26.</t>
  </si>
  <si>
    <t>17, 18, 13, 14.</t>
  </si>
  <si>
    <t>3, 11, 4, 12, 5, 13, 6, 14.</t>
  </si>
  <si>
    <t>MÁS DE 6 NIVELES</t>
  </si>
  <si>
    <t>Valor Unitario ($/M2)</t>
  </si>
  <si>
    <t>MENOR A LA UNIDAD, DE ACUERDO A LAS CONDICIONES DEL MERCADO.</t>
  </si>
  <si>
    <t>EL FACTOR DE MERCADO SE DEJA A CONSIDERACIÓN DE LOS MUNICIPIOS, SI ES IGUAL, MAYOR O</t>
  </si>
  <si>
    <t>MENOR A LA UNIDAD, DE ACUERDO A LAS CONDICIONES DE MERCADO.</t>
  </si>
  <si>
    <r>
      <t xml:space="preserve">Ejemplos : </t>
    </r>
    <r>
      <rPr>
        <sz val="9"/>
        <rFont val="Century Gothic"/>
        <family val="2"/>
      </rPr>
      <t xml:space="preserve">Riego por gravedad Propiedad Privada de Primera Calidad            </t>
    </r>
  </si>
  <si>
    <r>
      <t xml:space="preserve">NOTA: </t>
    </r>
    <r>
      <rPr>
        <sz val="9"/>
        <rFont val="Century Gothic"/>
        <family val="2"/>
      </rPr>
      <t xml:space="preserve">EL FACTOR QUE SE APLICA ES A CONSIDERACIÓN DE CADA MUNICIPIO, SI ES IGUAL, MAYOR O </t>
    </r>
  </si>
  <si>
    <t xml:space="preserve">                    Riego por Bombeo Propiedad Comunal de Segunda Calidad              </t>
  </si>
  <si>
    <t xml:space="preserve">                    Pastal Propiedad Ejidal de cuarta calidad                                           </t>
  </si>
  <si>
    <t>A LA UNIDAD, DE ACUERDO A LAS CONDICIONES DE MERCADO.</t>
  </si>
  <si>
    <r>
      <t xml:space="preserve">NOTA: </t>
    </r>
    <r>
      <rPr>
        <sz val="9"/>
        <rFont val="Century Gothic"/>
        <family val="2"/>
      </rPr>
      <t>EL FACTOR QUE SE APLICA ES A CONSIDERACIÓN DE CADA MUNICIPIO, SI ES IGUAL, MAYOR O MENOR</t>
    </r>
  </si>
  <si>
    <r>
      <rPr>
        <b/>
        <sz val="9"/>
        <rFont val="Century Gothic"/>
        <family val="2"/>
      </rPr>
      <t xml:space="preserve">NOTA: </t>
    </r>
    <r>
      <rPr>
        <sz val="9"/>
        <rFont val="Century Gothic"/>
        <family val="2"/>
      </rPr>
      <t xml:space="preserve">EL FACTOR QUE SE APLICA ES A CONSIDERACIÓN DE CADA MUNICIPIO, SI ES IGUAL, MAYOR O </t>
    </r>
  </si>
  <si>
    <t xml:space="preserve">VALUACIÓN RÚSTICA, SE ASIGNAN LOS SIGUIENTES DÍGITOS: ( 0 ) Propiedad Privada, ( 1 ) Propiedad Ejidal </t>
  </si>
  <si>
    <t>y  ( 2 ) Propiedad Comunal .</t>
  </si>
  <si>
    <t xml:space="preserve">DE ACUERDO A LA CALIDAD DE CADA CLASIFICACIÓN DE TIERRA, PARA COMPLEMENTAR CADA CLAVE DE </t>
  </si>
  <si>
    <r>
      <t xml:space="preserve">Ejemplos:  </t>
    </r>
    <r>
      <rPr>
        <sz val="9"/>
        <rFont val="Century Gothic"/>
        <family val="2"/>
      </rPr>
      <t xml:space="preserve">Riego por gravedad Propiedad Privada de Primera Calidad             </t>
    </r>
  </si>
  <si>
    <t>de 30 años de edad con una vida útil de 65 años.</t>
  </si>
  <si>
    <t>SUBESTACIÓN ELÉCTRICA, POR CUCHILLA</t>
  </si>
  <si>
    <r>
      <t xml:space="preserve">Ejemplos:  </t>
    </r>
    <r>
      <rPr>
        <sz val="9"/>
        <rFont val="Century Gothic"/>
        <family val="2"/>
      </rPr>
      <t xml:space="preserve">Riego por gravedad Propiedad Privada de Primera Calidad         </t>
    </r>
  </si>
  <si>
    <t>Utilizando la tabla de Ross según las colonias llegando a un tope</t>
  </si>
  <si>
    <t>TABLA DE VALORES PARA EL EJERCICIO FISCAL 2022</t>
  </si>
  <si>
    <t>50,55,49,53,47,46,44,52,40,39.</t>
  </si>
  <si>
    <t>29,51.</t>
  </si>
  <si>
    <t>16,33,24,23,32,31,40,39,47,46,53,52,56,55,60,59.</t>
  </si>
  <si>
    <t>65,61.</t>
  </si>
  <si>
    <t>59,43,54,49,44,25,17.</t>
  </si>
  <si>
    <t>13,8,12,11,7.</t>
  </si>
  <si>
    <t>3 , 4</t>
  </si>
  <si>
    <t>7,11,19,26,18,25,17,24,23,16,22.</t>
  </si>
  <si>
    <t>4 , 3</t>
  </si>
  <si>
    <t>16,11,12,13,17,14,18,9,19,17.</t>
  </si>
  <si>
    <t>2,3,5,6,8,4,9,10,29.</t>
  </si>
  <si>
    <t>47,49,42,48,43,38,37,35,34,31,27,26,</t>
  </si>
  <si>
    <t>24,23,17,16,13,12,6,5,2,1.</t>
  </si>
  <si>
    <t>21,22,15,16,10,11,8,3,2,1.</t>
  </si>
  <si>
    <t>EJERCICIO FISCAL 2022</t>
  </si>
</sst>
</file>

<file path=xl/styles.xml><?xml version="1.0" encoding="utf-8"?>
<styleSheet xmlns="http://schemas.openxmlformats.org/spreadsheetml/2006/main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0.0000"/>
    <numFmt numFmtId="165" formatCode="0.000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i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9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44" fontId="4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10" fillId="0" borderId="0" xfId="0" applyFont="1" applyFill="1" applyBorder="1"/>
    <xf numFmtId="44" fontId="10" fillId="0" borderId="0" xfId="1" applyFont="1" applyFill="1" applyBorder="1"/>
    <xf numFmtId="44" fontId="1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38" fontId="10" fillId="0" borderId="2" xfId="0" applyNumberFormat="1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8" fontId="10" fillId="0" borderId="1" xfId="0" applyNumberFormat="1" applyFont="1" applyFill="1" applyBorder="1" applyAlignment="1">
      <alignment horizontal="center"/>
    </xf>
    <xf numFmtId="38" fontId="8" fillId="0" borderId="1" xfId="0" applyNumberFormat="1" applyFont="1" applyFill="1" applyBorder="1" applyAlignment="1">
      <alignment horizontal="center"/>
    </xf>
    <xf numFmtId="44" fontId="10" fillId="0" borderId="4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38" fontId="10" fillId="0" borderId="5" xfId="0" applyNumberFormat="1" applyFont="1" applyFill="1" applyBorder="1" applyAlignment="1">
      <alignment horizontal="center"/>
    </xf>
    <xf numFmtId="38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8" fontId="10" fillId="0" borderId="6" xfId="0" applyNumberFormat="1" applyFont="1" applyFill="1" applyBorder="1" applyAlignment="1">
      <alignment horizontal="center"/>
    </xf>
    <xf numFmtId="38" fontId="8" fillId="0" borderId="6" xfId="0" applyNumberFormat="1" applyFont="1" applyFill="1" applyBorder="1" applyAlignment="1">
      <alignment horizontal="center"/>
    </xf>
    <xf numFmtId="44" fontId="10" fillId="0" borderId="7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10" fillId="0" borderId="6" xfId="0" applyNumberFormat="1" applyFont="1" applyFill="1" applyBorder="1"/>
    <xf numFmtId="38" fontId="10" fillId="0" borderId="5" xfId="0" applyNumberFormat="1" applyFont="1" applyFill="1" applyBorder="1"/>
    <xf numFmtId="38" fontId="10" fillId="0" borderId="2" xfId="0" applyNumberFormat="1" applyFont="1" applyFill="1" applyBorder="1"/>
    <xf numFmtId="38" fontId="10" fillId="0" borderId="1" xfId="0" applyNumberFormat="1" applyFont="1" applyFill="1" applyBorder="1"/>
    <xf numFmtId="38" fontId="10" fillId="0" borderId="0" xfId="0" applyNumberFormat="1" applyFont="1" applyFill="1" applyBorder="1"/>
    <xf numFmtId="38" fontId="10" fillId="0" borderId="0" xfId="0" applyNumberFormat="1" applyFont="1" applyFill="1" applyBorder="1" applyAlignment="1">
      <alignment horizontal="center" vertical="center"/>
    </xf>
    <xf numFmtId="39" fontId="10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4" fillId="0" borderId="8" xfId="0" applyFont="1" applyFill="1" applyBorder="1"/>
    <xf numFmtId="44" fontId="4" fillId="0" borderId="2" xfId="1" applyFont="1" applyFill="1" applyBorder="1" applyAlignment="1">
      <alignment horizontal="center"/>
    </xf>
    <xf numFmtId="44" fontId="4" fillId="0" borderId="5" xfId="1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8" xfId="0" applyFont="1" applyFill="1" applyBorder="1"/>
    <xf numFmtId="164" fontId="8" fillId="0" borderId="8" xfId="0" applyNumberFormat="1" applyFont="1" applyFill="1" applyBorder="1" applyAlignment="1">
      <alignment horizontal="centerContinuous"/>
    </xf>
    <xf numFmtId="165" fontId="8" fillId="0" borderId="8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2" borderId="0" xfId="0" applyFont="1" applyFill="1"/>
    <xf numFmtId="0" fontId="10" fillId="2" borderId="0" xfId="0" applyFont="1" applyFill="1" applyBorder="1" applyAlignment="1">
      <alignment horizontal="center"/>
    </xf>
    <xf numFmtId="44" fontId="10" fillId="2" borderId="0" xfId="1" applyFont="1" applyFill="1" applyBorder="1" applyAlignment="1">
      <alignment horizontal="center"/>
    </xf>
    <xf numFmtId="0" fontId="10" fillId="2" borderId="0" xfId="0" applyFont="1" applyFill="1" applyBorder="1"/>
    <xf numFmtId="44" fontId="10" fillId="2" borderId="0" xfId="1" applyFont="1" applyFill="1" applyBorder="1"/>
    <xf numFmtId="0" fontId="10" fillId="0" borderId="11" xfId="0" applyFont="1" applyFill="1" applyBorder="1" applyAlignment="1"/>
    <xf numFmtId="164" fontId="10" fillId="0" borderId="8" xfId="0" applyNumberFormat="1" applyFont="1" applyFill="1" applyBorder="1" applyAlignment="1">
      <alignment horizontal="centerContinuous"/>
    </xf>
    <xf numFmtId="2" fontId="10" fillId="0" borderId="8" xfId="0" applyNumberFormat="1" applyFont="1" applyFill="1" applyBorder="1" applyAlignment="1">
      <alignment horizontal="center" wrapText="1"/>
    </xf>
    <xf numFmtId="165" fontId="10" fillId="0" borderId="8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5" xfId="1" applyFont="1" applyFill="1" applyBorder="1" applyAlignment="1">
      <alignment horizontal="center" vertical="center"/>
    </xf>
    <xf numFmtId="0" fontId="4" fillId="0" borderId="16" xfId="0" applyFont="1" applyFill="1" applyBorder="1"/>
    <xf numFmtId="0" fontId="4" fillId="0" borderId="11" xfId="0" applyFont="1" applyFill="1" applyBorder="1"/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44" fontId="4" fillId="0" borderId="8" xfId="1" applyFont="1" applyFill="1" applyBorder="1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44" fontId="4" fillId="0" borderId="8" xfId="1" applyFont="1" applyFill="1" applyBorder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4" fontId="10" fillId="0" borderId="2" xfId="1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/>
    </xf>
    <xf numFmtId="44" fontId="10" fillId="0" borderId="6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10" fillId="0" borderId="16" xfId="0" applyFont="1" applyFill="1" applyBorder="1" applyAlignment="1"/>
    <xf numFmtId="0" fontId="10" fillId="0" borderId="17" xfId="0" applyFont="1" applyFill="1" applyBorder="1" applyAlignment="1"/>
    <xf numFmtId="38" fontId="9" fillId="0" borderId="8" xfId="0" applyNumberFormat="1" applyFont="1" applyFill="1" applyBorder="1" applyAlignment="1">
      <alignment horizontal="center" vertical="center"/>
    </xf>
    <xf numFmtId="38" fontId="10" fillId="0" borderId="9" xfId="0" applyNumberFormat="1" applyFont="1" applyFill="1" applyBorder="1" applyAlignment="1">
      <alignment horizontal="center"/>
    </xf>
    <xf numFmtId="38" fontId="10" fillId="0" borderId="9" xfId="0" applyNumberFormat="1" applyFont="1" applyFill="1" applyBorder="1"/>
    <xf numFmtId="38" fontId="9" fillId="0" borderId="10" xfId="0" applyNumberFormat="1" applyFont="1" applyFill="1" applyBorder="1" applyAlignment="1">
      <alignment horizontal="center" vertical="center"/>
    </xf>
    <xf numFmtId="38" fontId="9" fillId="0" borderId="2" xfId="0" applyNumberFormat="1" applyFont="1" applyFill="1" applyBorder="1" applyAlignment="1">
      <alignment horizontal="center"/>
    </xf>
    <xf numFmtId="44" fontId="4" fillId="0" borderId="10" xfId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center"/>
    </xf>
    <xf numFmtId="44" fontId="4" fillId="0" borderId="9" xfId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horizontal="left"/>
    </xf>
    <xf numFmtId="38" fontId="4" fillId="0" borderId="20" xfId="0" applyNumberFormat="1" applyFont="1" applyFill="1" applyBorder="1"/>
    <xf numFmtId="38" fontId="4" fillId="0" borderId="20" xfId="0" applyNumberFormat="1" applyFont="1" applyFill="1" applyBorder="1" applyAlignment="1">
      <alignment horizontal="center"/>
    </xf>
    <xf numFmtId="44" fontId="4" fillId="0" borderId="21" xfId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38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4" fontId="4" fillId="0" borderId="9" xfId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6" xfId="0" applyFont="1" applyFill="1" applyBorder="1" applyAlignment="1"/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0" xfId="0" applyFont="1" applyFill="1" applyBorder="1" applyAlignment="1"/>
    <xf numFmtId="38" fontId="9" fillId="0" borderId="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38" fontId="4" fillId="0" borderId="5" xfId="0" applyNumberFormat="1" applyFont="1" applyFill="1" applyBorder="1" applyAlignment="1">
      <alignment horizontal="center"/>
    </xf>
    <xf numFmtId="44" fontId="4" fillId="0" borderId="5" xfId="1" applyFont="1" applyFill="1" applyBorder="1" applyAlignment="1">
      <alignment horizontal="center" vertical="center"/>
    </xf>
    <xf numFmtId="38" fontId="4" fillId="0" borderId="2" xfId="0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8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/>
    <xf numFmtId="0" fontId="9" fillId="0" borderId="2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4" fillId="0" borderId="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4" fillId="0" borderId="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8" fontId="9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44" fontId="4" fillId="0" borderId="31" xfId="1" applyFont="1" applyFill="1" applyBorder="1" applyAlignment="1">
      <alignment vertical="center"/>
    </xf>
    <xf numFmtId="44" fontId="10" fillId="0" borderId="26" xfId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10" fillId="0" borderId="28" xfId="0" applyFont="1" applyFill="1" applyBorder="1" applyAlignment="1"/>
    <xf numFmtId="0" fontId="8" fillId="0" borderId="28" xfId="0" applyFont="1" applyFill="1" applyBorder="1" applyAlignment="1"/>
    <xf numFmtId="0" fontId="8" fillId="0" borderId="29" xfId="0" applyFont="1" applyFill="1" applyBorder="1" applyAlignment="1"/>
    <xf numFmtId="0" fontId="9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2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8" xfId="0" applyFont="1" applyFill="1" applyBorder="1" applyAlignment="1">
      <alignment horizontal="center"/>
    </xf>
    <xf numFmtId="44" fontId="10" fillId="0" borderId="46" xfId="1" applyFont="1" applyFill="1" applyBorder="1"/>
    <xf numFmtId="44" fontId="10" fillId="0" borderId="18" xfId="1" applyFont="1" applyFill="1" applyBorder="1"/>
    <xf numFmtId="44" fontId="10" fillId="0" borderId="3" xfId="1" applyFont="1" applyFill="1" applyBorder="1" applyAlignment="1">
      <alignment horizontal="center"/>
    </xf>
    <xf numFmtId="38" fontId="10" fillId="0" borderId="8" xfId="0" applyNumberFormat="1" applyFont="1" applyFill="1" applyBorder="1" applyAlignment="1">
      <alignment horizontal="center"/>
    </xf>
    <xf numFmtId="38" fontId="10" fillId="0" borderId="8" xfId="0" applyNumberFormat="1" applyFont="1" applyFill="1" applyBorder="1"/>
    <xf numFmtId="38" fontId="8" fillId="0" borderId="8" xfId="0" applyNumberFormat="1" applyFont="1" applyFill="1" applyBorder="1" applyAlignment="1">
      <alignment horizontal="center"/>
    </xf>
    <xf numFmtId="44" fontId="10" fillId="0" borderId="8" xfId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horizontal="justify" vertical="center" wrapText="1"/>
    </xf>
    <xf numFmtId="0" fontId="10" fillId="0" borderId="29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4" fillId="0" borderId="8" xfId="0" applyFont="1" applyFill="1" applyBorder="1"/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0" xfId="0" applyFont="1" applyFill="1" applyBorder="1"/>
    <xf numFmtId="44" fontId="4" fillId="0" borderId="8" xfId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/>
    <xf numFmtId="0" fontId="10" fillId="0" borderId="28" xfId="0" applyFont="1" applyFill="1" applyBorder="1"/>
    <xf numFmtId="0" fontId="10" fillId="0" borderId="29" xfId="0" applyFont="1" applyFill="1" applyBorder="1"/>
    <xf numFmtId="0" fontId="8" fillId="0" borderId="8" xfId="0" applyFont="1" applyFill="1" applyBorder="1" applyAlignment="1">
      <alignment horizontal="center" vertical="center" textRotation="90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4" fontId="10" fillId="0" borderId="10" xfId="1" applyFont="1" applyFill="1" applyBorder="1" applyAlignment="1">
      <alignment horizontal="center" vertical="center"/>
    </xf>
    <xf numFmtId="44" fontId="10" fillId="0" borderId="21" xfId="1" applyFont="1" applyFill="1" applyBorder="1" applyAlignment="1">
      <alignment horizontal="center" vertical="center"/>
    </xf>
    <xf numFmtId="44" fontId="10" fillId="0" borderId="9" xfId="1" applyFont="1" applyFill="1" applyBorder="1" applyAlignment="1">
      <alignment horizontal="center" vertical="center"/>
    </xf>
    <xf numFmtId="38" fontId="10" fillId="0" borderId="2" xfId="0" applyNumberFormat="1" applyFont="1" applyFill="1" applyBorder="1" applyAlignment="1">
      <alignment horizontal="left"/>
    </xf>
    <xf numFmtId="38" fontId="10" fillId="0" borderId="1" xfId="0" applyNumberFormat="1" applyFont="1" applyFill="1" applyBorder="1" applyAlignment="1">
      <alignment horizontal="left"/>
    </xf>
    <xf numFmtId="38" fontId="10" fillId="0" borderId="5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38" fontId="4" fillId="0" borderId="19" xfId="0" applyNumberFormat="1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 horizontal="center"/>
    </xf>
    <xf numFmtId="38" fontId="4" fillId="0" borderId="12" xfId="0" applyNumberFormat="1" applyFont="1" applyFill="1" applyBorder="1" applyAlignment="1">
      <alignment horizontal="center"/>
    </xf>
    <xf numFmtId="38" fontId="4" fillId="0" borderId="13" xfId="0" applyNumberFormat="1" applyFont="1" applyFill="1" applyBorder="1" applyAlignment="1">
      <alignment horizontal="center"/>
    </xf>
    <xf numFmtId="38" fontId="4" fillId="0" borderId="12" xfId="0" applyNumberFormat="1" applyFont="1" applyFill="1" applyBorder="1" applyAlignment="1">
      <alignment horizontal="left"/>
    </xf>
    <xf numFmtId="38" fontId="4" fillId="0" borderId="2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justify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2" xfId="0" applyNumberFormat="1" applyFont="1" applyFill="1" applyBorder="1" applyAlignment="1">
      <alignment horizontal="left" vertical="center"/>
    </xf>
    <xf numFmtId="38" fontId="4" fillId="0" borderId="22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38" fontId="4" fillId="0" borderId="24" xfId="0" applyNumberFormat="1" applyFont="1" applyFill="1" applyBorder="1" applyAlignment="1">
      <alignment horizontal="center"/>
    </xf>
    <xf numFmtId="38" fontId="4" fillId="0" borderId="25" xfId="0" applyNumberFormat="1" applyFont="1" applyFill="1" applyBorder="1" applyAlignment="1">
      <alignment horizontal="center"/>
    </xf>
    <xf numFmtId="0" fontId="10" fillId="0" borderId="0" xfId="0" applyFont="1" applyFill="1" applyBorder="1"/>
    <xf numFmtId="38" fontId="10" fillId="0" borderId="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0" fillId="0" borderId="16" xfId="0" applyFont="1" applyFill="1" applyBorder="1"/>
    <xf numFmtId="0" fontId="10" fillId="0" borderId="11" xfId="0" applyFont="1" applyFill="1" applyBorder="1"/>
    <xf numFmtId="0" fontId="10" fillId="0" borderId="17" xfId="0" applyFont="1" applyFill="1" applyBorder="1"/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4" xfId="0" applyFont="1" applyFill="1" applyBorder="1"/>
    <xf numFmtId="0" fontId="4" fillId="0" borderId="26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44" fontId="4" fillId="0" borderId="24" xfId="1" applyFont="1" applyFill="1" applyBorder="1" applyAlignment="1">
      <alignment horizontal="center"/>
    </xf>
    <xf numFmtId="44" fontId="4" fillId="0" borderId="25" xfId="1" applyFont="1" applyFill="1" applyBorder="1" applyAlignment="1">
      <alignment horizontal="center"/>
    </xf>
    <xf numFmtId="44" fontId="4" fillId="0" borderId="12" xfId="1" applyFont="1" applyFill="1" applyBorder="1" applyAlignment="1">
      <alignment horizontal="center"/>
    </xf>
    <xf numFmtId="44" fontId="4" fillId="0" borderId="13" xfId="1" applyFont="1" applyFill="1" applyBorder="1" applyAlignment="1">
      <alignment horizontal="center"/>
    </xf>
    <xf numFmtId="44" fontId="4" fillId="0" borderId="30" xfId="1" applyFont="1" applyFill="1" applyBorder="1" applyAlignment="1">
      <alignment horizontal="center"/>
    </xf>
    <xf numFmtId="44" fontId="4" fillId="0" borderId="31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/>
    <xf numFmtId="38" fontId="9" fillId="0" borderId="16" xfId="0" applyNumberFormat="1" applyFont="1" applyFill="1" applyBorder="1" applyAlignment="1">
      <alignment horizontal="center" vertical="center"/>
    </xf>
    <xf numFmtId="38" fontId="9" fillId="0" borderId="17" xfId="0" applyNumberFormat="1" applyFont="1" applyFill="1" applyBorder="1" applyAlignment="1">
      <alignment horizontal="center" vertical="center"/>
    </xf>
    <xf numFmtId="38" fontId="4" fillId="0" borderId="30" xfId="0" applyNumberFormat="1" applyFont="1" applyFill="1" applyBorder="1" applyAlignment="1">
      <alignment horizontal="center"/>
    </xf>
    <xf numFmtId="38" fontId="4" fillId="0" borderId="3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/>
    <xf numFmtId="0" fontId="9" fillId="0" borderId="15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8" fontId="9" fillId="0" borderId="16" xfId="0" applyNumberFormat="1" applyFont="1" applyFill="1" applyBorder="1" applyAlignment="1">
      <alignment horizontal="center" vertical="center" wrapText="1"/>
    </xf>
    <xf numFmtId="38" fontId="9" fillId="0" borderId="11" xfId="0" applyNumberFormat="1" applyFont="1" applyFill="1" applyBorder="1" applyAlignment="1">
      <alignment horizontal="center" vertical="center" wrapText="1"/>
    </xf>
    <xf numFmtId="38" fontId="9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Normal="130" zoomScaleSheetLayoutView="100" workbookViewId="0">
      <selection activeCell="D12" sqref="D12"/>
    </sheetView>
  </sheetViews>
  <sheetFormatPr baseColWidth="10" defaultRowHeight="13.5"/>
  <cols>
    <col min="1" max="1" width="1.140625" style="4" customWidth="1"/>
    <col min="2" max="2" width="14.28515625" style="4" customWidth="1"/>
    <col min="3" max="3" width="11.7109375" style="4" customWidth="1"/>
    <col min="4" max="4" width="14.7109375" style="4" customWidth="1"/>
    <col min="5" max="6" width="11.42578125" style="4"/>
    <col min="7" max="7" width="6.7109375" style="4" customWidth="1"/>
    <col min="8" max="8" width="13.28515625" style="5" customWidth="1"/>
    <col min="9" max="16384" width="11.42578125" style="4"/>
  </cols>
  <sheetData>
    <row r="1" spans="2:8" ht="8.25" customHeight="1"/>
    <row r="2" spans="2:8" ht="24.95" customHeight="1">
      <c r="B2" s="230" t="s">
        <v>169</v>
      </c>
      <c r="C2" s="231"/>
      <c r="D2" s="231"/>
      <c r="E2" s="231"/>
      <c r="F2" s="231"/>
      <c r="G2" s="231"/>
      <c r="H2" s="232"/>
    </row>
    <row r="3" spans="2:8" ht="20.100000000000001" customHeight="1">
      <c r="B3" s="233" t="s">
        <v>243</v>
      </c>
      <c r="C3" s="234"/>
      <c r="D3" s="234"/>
      <c r="E3" s="234"/>
      <c r="F3" s="234"/>
      <c r="G3" s="234"/>
      <c r="H3" s="235"/>
    </row>
    <row r="4" spans="2:8" ht="8.25" customHeight="1">
      <c r="B4" s="236"/>
      <c r="C4" s="236"/>
      <c r="D4" s="236"/>
      <c r="E4" s="236"/>
      <c r="F4" s="236"/>
      <c r="G4" s="236"/>
      <c r="H4" s="236"/>
    </row>
    <row r="5" spans="2:8" ht="41.25" customHeight="1">
      <c r="B5" s="239" t="s">
        <v>116</v>
      </c>
      <c r="C5" s="239"/>
      <c r="D5" s="238"/>
      <c r="E5" s="238"/>
      <c r="F5" s="238"/>
      <c r="G5" s="238"/>
      <c r="H5" s="238"/>
    </row>
    <row r="6" spans="2:8" ht="15.75" customHeight="1">
      <c r="B6" s="238" t="s">
        <v>213</v>
      </c>
      <c r="C6" s="238" t="s">
        <v>214</v>
      </c>
      <c r="D6" s="238" t="s">
        <v>1</v>
      </c>
      <c r="E6" s="237" t="s">
        <v>117</v>
      </c>
      <c r="F6" s="237"/>
      <c r="G6" s="237"/>
      <c r="H6" s="237" t="s">
        <v>216</v>
      </c>
    </row>
    <row r="7" spans="2:8" ht="15.75" customHeight="1">
      <c r="B7" s="238"/>
      <c r="C7" s="238" t="s">
        <v>0</v>
      </c>
      <c r="D7" s="238"/>
      <c r="E7" s="237"/>
      <c r="F7" s="237"/>
      <c r="G7" s="237"/>
      <c r="H7" s="237"/>
    </row>
    <row r="8" spans="2:8" s="95" customFormat="1" ht="18" customHeight="1">
      <c r="B8" s="207" t="s">
        <v>207</v>
      </c>
      <c r="C8" s="207">
        <v>1.2</v>
      </c>
      <c r="D8" s="207" t="s">
        <v>198</v>
      </c>
      <c r="E8" s="229" t="s">
        <v>72</v>
      </c>
      <c r="F8" s="229"/>
      <c r="G8" s="229"/>
      <c r="H8" s="208">
        <v>42</v>
      </c>
    </row>
    <row r="9" spans="2:8" s="95" customFormat="1" ht="18" customHeight="1">
      <c r="B9" s="207" t="s">
        <v>206</v>
      </c>
      <c r="C9" s="207">
        <v>1</v>
      </c>
      <c r="D9" s="207" t="s">
        <v>198</v>
      </c>
      <c r="E9" s="229" t="s">
        <v>73</v>
      </c>
      <c r="F9" s="229"/>
      <c r="G9" s="229"/>
      <c r="H9" s="208">
        <v>35.700000000000003</v>
      </c>
    </row>
    <row r="10" spans="2:8" s="95" customFormat="1" ht="18" customHeight="1">
      <c r="B10" s="207" t="s">
        <v>205</v>
      </c>
      <c r="C10" s="207">
        <v>2</v>
      </c>
      <c r="D10" s="207" t="s">
        <v>198</v>
      </c>
      <c r="E10" s="229" t="s">
        <v>74</v>
      </c>
      <c r="F10" s="229"/>
      <c r="G10" s="229"/>
      <c r="H10" s="208">
        <v>35.700000000000003</v>
      </c>
    </row>
    <row r="11" spans="2:8" s="95" customFormat="1" ht="18" customHeight="1">
      <c r="B11" s="207" t="s">
        <v>204</v>
      </c>
      <c r="C11" s="207">
        <v>5</v>
      </c>
      <c r="D11" s="207" t="s">
        <v>198</v>
      </c>
      <c r="E11" s="229" t="s">
        <v>168</v>
      </c>
      <c r="F11" s="229"/>
      <c r="G11" s="229"/>
      <c r="H11" s="208">
        <v>35.700000000000003</v>
      </c>
    </row>
    <row r="12" spans="2:8" s="95" customFormat="1" ht="18" customHeight="1">
      <c r="B12" s="207" t="s">
        <v>203</v>
      </c>
      <c r="C12" s="207">
        <v>5</v>
      </c>
      <c r="D12" s="207" t="s">
        <v>198</v>
      </c>
      <c r="E12" s="229" t="s">
        <v>168</v>
      </c>
      <c r="F12" s="229"/>
      <c r="G12" s="229"/>
      <c r="H12" s="208">
        <v>42</v>
      </c>
    </row>
    <row r="13" spans="2:8" s="95" customFormat="1" ht="18" customHeight="1">
      <c r="B13" s="207" t="s">
        <v>202</v>
      </c>
      <c r="C13" s="207">
        <v>2</v>
      </c>
      <c r="D13" s="207" t="s">
        <v>198</v>
      </c>
      <c r="E13" s="229" t="s">
        <v>74</v>
      </c>
      <c r="F13" s="229"/>
      <c r="G13" s="229"/>
      <c r="H13" s="208">
        <v>42</v>
      </c>
    </row>
    <row r="14" spans="2:8" s="95" customFormat="1" ht="18" customHeight="1">
      <c r="B14" s="207" t="s">
        <v>201</v>
      </c>
      <c r="C14" s="207">
        <v>5</v>
      </c>
      <c r="D14" s="207" t="s">
        <v>198</v>
      </c>
      <c r="E14" s="229" t="s">
        <v>168</v>
      </c>
      <c r="F14" s="229"/>
      <c r="G14" s="229"/>
      <c r="H14" s="208">
        <v>48.3</v>
      </c>
    </row>
    <row r="15" spans="2:8" s="95" customFormat="1" ht="18" customHeight="1">
      <c r="B15" s="207" t="s">
        <v>199</v>
      </c>
      <c r="C15" s="207">
        <v>2</v>
      </c>
      <c r="D15" s="207" t="s">
        <v>198</v>
      </c>
      <c r="E15" s="229" t="s">
        <v>74</v>
      </c>
      <c r="F15" s="229"/>
      <c r="G15" s="229"/>
      <c r="H15" s="208">
        <v>78.75</v>
      </c>
    </row>
    <row r="16" spans="2:8" s="95" customFormat="1" ht="18" customHeight="1">
      <c r="B16" s="207" t="s">
        <v>200</v>
      </c>
      <c r="C16" s="207">
        <v>2</v>
      </c>
      <c r="D16" s="207" t="s">
        <v>198</v>
      </c>
      <c r="E16" s="229" t="s">
        <v>74</v>
      </c>
      <c r="F16" s="229"/>
      <c r="G16" s="229"/>
      <c r="H16" s="208">
        <v>72.45</v>
      </c>
    </row>
    <row r="17" spans="1:9" s="95" customFormat="1" ht="18" customHeight="1">
      <c r="B17" s="207" t="s">
        <v>59</v>
      </c>
      <c r="C17" s="207">
        <v>4</v>
      </c>
      <c r="D17" s="207" t="s">
        <v>198</v>
      </c>
      <c r="E17" s="229" t="s">
        <v>75</v>
      </c>
      <c r="F17" s="229"/>
      <c r="G17" s="229"/>
      <c r="H17" s="208">
        <v>90.3</v>
      </c>
    </row>
    <row r="18" spans="1:9" s="95" customFormat="1" ht="18" customHeight="1">
      <c r="B18" s="207" t="s">
        <v>60</v>
      </c>
      <c r="C18" s="207">
        <v>5</v>
      </c>
      <c r="D18" s="207" t="s">
        <v>198</v>
      </c>
      <c r="E18" s="229" t="s">
        <v>168</v>
      </c>
      <c r="F18" s="229"/>
      <c r="G18" s="229"/>
      <c r="H18" s="208">
        <v>54.6</v>
      </c>
    </row>
    <row r="19" spans="1:9" s="95" customFormat="1" ht="18" customHeight="1">
      <c r="B19" s="207" t="s">
        <v>61</v>
      </c>
      <c r="C19" s="207">
        <v>3</v>
      </c>
      <c r="D19" s="207" t="s">
        <v>198</v>
      </c>
      <c r="E19" s="229" t="s">
        <v>112</v>
      </c>
      <c r="F19" s="229"/>
      <c r="G19" s="229"/>
      <c r="H19" s="208">
        <v>78.75</v>
      </c>
    </row>
    <row r="20" spans="1:9" s="95" customFormat="1" ht="18" customHeight="1">
      <c r="B20" s="207" t="s">
        <v>62</v>
      </c>
      <c r="C20" s="207">
        <v>4</v>
      </c>
      <c r="D20" s="207" t="s">
        <v>198</v>
      </c>
      <c r="E20" s="229" t="s">
        <v>76</v>
      </c>
      <c r="F20" s="229"/>
      <c r="G20" s="229"/>
      <c r="H20" s="208">
        <v>72.45</v>
      </c>
    </row>
    <row r="21" spans="1:9" s="95" customFormat="1" ht="18" customHeight="1">
      <c r="B21" s="207" t="s">
        <v>63</v>
      </c>
      <c r="C21" s="207">
        <v>4</v>
      </c>
      <c r="D21" s="207" t="s">
        <v>198</v>
      </c>
      <c r="E21" s="229" t="s">
        <v>152</v>
      </c>
      <c r="F21" s="229"/>
      <c r="G21" s="229"/>
      <c r="H21" s="208">
        <v>35.700000000000003</v>
      </c>
    </row>
    <row r="22" spans="1:9" s="95" customFormat="1" ht="18" customHeight="1">
      <c r="B22" s="207" t="s">
        <v>64</v>
      </c>
      <c r="C22" s="207">
        <v>3</v>
      </c>
      <c r="D22" s="207" t="s">
        <v>198</v>
      </c>
      <c r="E22" s="229" t="s">
        <v>112</v>
      </c>
      <c r="F22" s="229"/>
      <c r="G22" s="229"/>
      <c r="H22" s="208">
        <v>72.45</v>
      </c>
    </row>
    <row r="23" spans="1:9" s="95" customFormat="1" ht="18" customHeight="1">
      <c r="B23" s="207" t="s">
        <v>65</v>
      </c>
      <c r="C23" s="207">
        <v>9</v>
      </c>
      <c r="D23" s="207" t="s">
        <v>198</v>
      </c>
      <c r="E23" s="229" t="s">
        <v>153</v>
      </c>
      <c r="F23" s="229"/>
      <c r="G23" s="229"/>
      <c r="H23" s="208">
        <v>35.700000000000003</v>
      </c>
    </row>
    <row r="24" spans="1:9" s="95" customFormat="1" ht="18" customHeight="1">
      <c r="B24" s="207" t="s">
        <v>66</v>
      </c>
      <c r="C24" s="207">
        <v>6</v>
      </c>
      <c r="D24" s="207" t="s">
        <v>198</v>
      </c>
      <c r="E24" s="229" t="s">
        <v>77</v>
      </c>
      <c r="F24" s="229"/>
      <c r="G24" s="229"/>
      <c r="H24" s="208">
        <v>42</v>
      </c>
    </row>
    <row r="25" spans="1:9" s="95" customFormat="1" ht="18" customHeight="1">
      <c r="B25" s="207" t="s">
        <v>67</v>
      </c>
      <c r="C25" s="207">
        <v>7</v>
      </c>
      <c r="D25" s="207" t="s">
        <v>198</v>
      </c>
      <c r="E25" s="229" t="s">
        <v>78</v>
      </c>
      <c r="F25" s="229"/>
      <c r="G25" s="229"/>
      <c r="H25" s="208">
        <v>35.700000000000003</v>
      </c>
    </row>
    <row r="26" spans="1:9" s="95" customFormat="1" ht="18" customHeight="1">
      <c r="B26" s="207" t="s">
        <v>68</v>
      </c>
      <c r="C26" s="207">
        <v>8</v>
      </c>
      <c r="D26" s="207" t="s">
        <v>198</v>
      </c>
      <c r="E26" s="229" t="s">
        <v>118</v>
      </c>
      <c r="F26" s="229"/>
      <c r="G26" s="229"/>
      <c r="H26" s="208">
        <v>35.700000000000003</v>
      </c>
    </row>
    <row r="27" spans="1:9" s="95" customFormat="1" ht="18" customHeight="1">
      <c r="B27" s="207" t="s">
        <v>69</v>
      </c>
      <c r="C27" s="207">
        <v>10</v>
      </c>
      <c r="D27" s="207" t="s">
        <v>198</v>
      </c>
      <c r="E27" s="229" t="s">
        <v>79</v>
      </c>
      <c r="F27" s="229"/>
      <c r="G27" s="229"/>
      <c r="H27" s="208">
        <v>35.700000000000003</v>
      </c>
    </row>
    <row r="28" spans="1:9" s="95" customFormat="1" ht="18" customHeight="1">
      <c r="B28" s="207" t="s">
        <v>70</v>
      </c>
      <c r="C28" s="207">
        <v>11</v>
      </c>
      <c r="D28" s="207" t="s">
        <v>198</v>
      </c>
      <c r="E28" s="229" t="s">
        <v>80</v>
      </c>
      <c r="F28" s="229"/>
      <c r="G28" s="229"/>
      <c r="H28" s="208">
        <v>42</v>
      </c>
    </row>
    <row r="29" spans="1:9" s="95" customFormat="1" ht="18" customHeight="1">
      <c r="B29" s="207" t="s">
        <v>71</v>
      </c>
      <c r="C29" s="207">
        <v>12</v>
      </c>
      <c r="D29" s="207" t="s">
        <v>198</v>
      </c>
      <c r="E29" s="229" t="s">
        <v>81</v>
      </c>
      <c r="F29" s="229"/>
      <c r="G29" s="229"/>
      <c r="H29" s="208">
        <v>35.700000000000003</v>
      </c>
    </row>
    <row r="30" spans="1:9" s="95" customFormat="1" ht="18" customHeight="1">
      <c r="B30" s="207" t="s">
        <v>154</v>
      </c>
      <c r="C30" s="207">
        <v>13</v>
      </c>
      <c r="D30" s="207" t="s">
        <v>198</v>
      </c>
      <c r="E30" s="229" t="s">
        <v>82</v>
      </c>
      <c r="F30" s="229"/>
      <c r="G30" s="229"/>
      <c r="H30" s="208">
        <v>35.700000000000003</v>
      </c>
    </row>
    <row r="31" spans="1:9" ht="9" customHeight="1">
      <c r="A31" s="7"/>
      <c r="B31" s="99"/>
      <c r="C31" s="100"/>
      <c r="D31" s="100"/>
      <c r="E31" s="100"/>
      <c r="F31" s="100"/>
      <c r="G31" s="100"/>
      <c r="H31" s="211"/>
      <c r="I31" s="7"/>
    </row>
    <row r="32" spans="1:9">
      <c r="B32" s="222" t="s">
        <v>215</v>
      </c>
      <c r="C32" s="223"/>
      <c r="D32" s="223"/>
      <c r="E32" s="223"/>
      <c r="F32" s="223"/>
      <c r="G32" s="223"/>
      <c r="H32" s="224"/>
      <c r="I32" s="7"/>
    </row>
    <row r="33" spans="2:9">
      <c r="B33" s="225"/>
      <c r="C33" s="223"/>
      <c r="D33" s="223"/>
      <c r="E33" s="223"/>
      <c r="F33" s="223"/>
      <c r="G33" s="223"/>
      <c r="H33" s="224"/>
      <c r="I33" s="7"/>
    </row>
    <row r="34" spans="2:9">
      <c r="B34" s="226"/>
      <c r="C34" s="227"/>
      <c r="D34" s="227"/>
      <c r="E34" s="227"/>
      <c r="F34" s="227"/>
      <c r="G34" s="227"/>
      <c r="H34" s="228"/>
      <c r="I34" s="7"/>
    </row>
    <row r="35" spans="2:9">
      <c r="B35" s="7"/>
      <c r="C35" s="7"/>
      <c r="D35" s="7"/>
      <c r="E35" s="7"/>
      <c r="F35" s="7"/>
      <c r="G35" s="7"/>
      <c r="H35" s="3"/>
      <c r="I35" s="7"/>
    </row>
    <row r="36" spans="2:9">
      <c r="B36" s="7"/>
      <c r="C36" s="7"/>
      <c r="D36" s="7"/>
      <c r="E36" s="7"/>
      <c r="F36" s="7"/>
      <c r="G36" s="7"/>
      <c r="H36" s="3"/>
      <c r="I36" s="7"/>
    </row>
    <row r="37" spans="2:9">
      <c r="B37" s="7"/>
      <c r="C37" s="7"/>
      <c r="D37" s="7"/>
      <c r="E37" s="7"/>
      <c r="F37" s="7"/>
      <c r="G37" s="7"/>
      <c r="H37" s="3"/>
      <c r="I37" s="7"/>
    </row>
    <row r="38" spans="2:9">
      <c r="B38" s="7"/>
      <c r="C38" s="7"/>
      <c r="D38" s="7"/>
      <c r="E38" s="7"/>
      <c r="F38" s="7"/>
      <c r="G38" s="7"/>
      <c r="H38" s="3"/>
      <c r="I38" s="7"/>
    </row>
    <row r="39" spans="2:9">
      <c r="B39" s="7"/>
      <c r="C39" s="7"/>
      <c r="D39" s="7"/>
      <c r="E39" s="7"/>
      <c r="F39" s="7"/>
      <c r="G39" s="7"/>
      <c r="H39" s="3"/>
      <c r="I39" s="7"/>
    </row>
    <row r="40" spans="2:9">
      <c r="B40" s="7"/>
      <c r="C40" s="7"/>
      <c r="D40" s="7"/>
      <c r="E40" s="7"/>
      <c r="F40" s="7"/>
      <c r="G40" s="7"/>
      <c r="H40" s="3"/>
      <c r="I40" s="7"/>
    </row>
    <row r="41" spans="2:9">
      <c r="B41" s="7"/>
      <c r="C41" s="7"/>
      <c r="D41" s="7"/>
      <c r="E41" s="7"/>
      <c r="F41" s="7"/>
      <c r="G41" s="7"/>
      <c r="H41" s="3"/>
      <c r="I41" s="7"/>
    </row>
    <row r="42" spans="2:9">
      <c r="B42" s="7"/>
      <c r="C42" s="7"/>
      <c r="D42" s="7"/>
      <c r="E42" s="7"/>
      <c r="F42" s="7"/>
      <c r="G42" s="7"/>
      <c r="H42" s="3"/>
      <c r="I42" s="7"/>
    </row>
    <row r="43" spans="2:9">
      <c r="B43" s="7"/>
      <c r="C43" s="7"/>
      <c r="D43" s="7"/>
      <c r="E43" s="7"/>
      <c r="F43" s="7"/>
      <c r="G43" s="7"/>
      <c r="H43" s="3"/>
      <c r="I43" s="7"/>
    </row>
    <row r="44" spans="2:9">
      <c r="B44" s="7"/>
      <c r="C44" s="7"/>
      <c r="D44" s="7"/>
      <c r="E44" s="7"/>
      <c r="F44" s="7"/>
      <c r="G44" s="7"/>
      <c r="H44" s="3"/>
      <c r="I44" s="7"/>
    </row>
    <row r="45" spans="2:9">
      <c r="B45" s="7"/>
      <c r="C45" s="7"/>
      <c r="D45" s="7"/>
      <c r="E45" s="7"/>
      <c r="F45" s="7"/>
      <c r="G45" s="7"/>
      <c r="H45" s="3"/>
      <c r="I45" s="7"/>
    </row>
    <row r="46" spans="2:9">
      <c r="B46" s="7"/>
      <c r="C46" s="7"/>
      <c r="D46" s="7"/>
      <c r="E46" s="7"/>
      <c r="F46" s="7"/>
      <c r="G46" s="7"/>
      <c r="H46" s="3"/>
      <c r="I46" s="7"/>
    </row>
    <row r="47" spans="2:9">
      <c r="B47" s="7"/>
      <c r="C47" s="7"/>
      <c r="D47" s="7"/>
      <c r="E47" s="7"/>
      <c r="F47" s="7"/>
      <c r="G47" s="7"/>
      <c r="H47" s="3"/>
      <c r="I47" s="7"/>
    </row>
    <row r="48" spans="2:9">
      <c r="B48" s="7"/>
      <c r="C48" s="7"/>
      <c r="D48" s="7"/>
      <c r="E48" s="7"/>
      <c r="F48" s="7"/>
      <c r="G48" s="7"/>
      <c r="H48" s="3"/>
    </row>
    <row r="49" spans="2:8">
      <c r="B49" s="7"/>
      <c r="C49" s="7"/>
      <c r="D49" s="7"/>
      <c r="E49" s="7"/>
      <c r="F49" s="7"/>
      <c r="G49" s="7"/>
      <c r="H49" s="3"/>
    </row>
    <row r="50" spans="2:8">
      <c r="B50" s="7"/>
      <c r="C50" s="7"/>
      <c r="D50" s="7"/>
      <c r="E50" s="7"/>
      <c r="F50" s="7"/>
      <c r="G50" s="7"/>
      <c r="H50" s="3"/>
    </row>
    <row r="51" spans="2:8">
      <c r="B51" s="7"/>
      <c r="C51" s="7"/>
      <c r="D51" s="7"/>
      <c r="E51" s="7"/>
      <c r="F51" s="7"/>
      <c r="G51" s="7"/>
      <c r="H51" s="3"/>
    </row>
    <row r="52" spans="2:8">
      <c r="B52" s="7"/>
      <c r="C52" s="7"/>
      <c r="D52" s="7"/>
      <c r="E52" s="7"/>
      <c r="F52" s="7"/>
      <c r="G52" s="7"/>
      <c r="H52" s="3"/>
    </row>
    <row r="53" spans="2:8">
      <c r="B53" s="7"/>
      <c r="C53" s="7"/>
      <c r="D53" s="7"/>
      <c r="E53" s="7"/>
      <c r="F53" s="7"/>
      <c r="G53" s="7"/>
      <c r="H53" s="3"/>
    </row>
    <row r="54" spans="2:8" ht="14.25">
      <c r="B54" s="8"/>
      <c r="C54" s="9"/>
      <c r="D54" s="9"/>
      <c r="E54" s="9"/>
      <c r="F54" s="9"/>
      <c r="G54" s="9"/>
      <c r="H54" s="9"/>
    </row>
    <row r="55" spans="2:8" ht="14.25">
      <c r="B55" s="9"/>
      <c r="C55" s="9"/>
      <c r="D55" s="9"/>
      <c r="E55" s="9"/>
      <c r="F55" s="9"/>
      <c r="G55" s="9"/>
      <c r="H55" s="9"/>
    </row>
    <row r="56" spans="2:8">
      <c r="B56" s="7"/>
      <c r="C56" s="7"/>
      <c r="D56" s="7"/>
      <c r="E56" s="7"/>
      <c r="F56" s="7"/>
      <c r="G56" s="7"/>
      <c r="H56" s="3"/>
    </row>
    <row r="57" spans="2:8">
      <c r="B57" s="7"/>
      <c r="C57" s="7"/>
      <c r="D57" s="7"/>
      <c r="E57" s="7"/>
      <c r="F57" s="7"/>
      <c r="G57" s="7"/>
      <c r="H57" s="3"/>
    </row>
  </sheetData>
  <mergeCells count="33">
    <mergeCell ref="E20:G20"/>
    <mergeCell ref="E21:G21"/>
    <mergeCell ref="E14:G14"/>
    <mergeCell ref="E15:G15"/>
    <mergeCell ref="D6:D7"/>
    <mergeCell ref="E6:G7"/>
    <mergeCell ref="E13:G13"/>
    <mergeCell ref="E19:G19"/>
    <mergeCell ref="E18:G18"/>
    <mergeCell ref="E17:G17"/>
    <mergeCell ref="E10:G10"/>
    <mergeCell ref="E12:G12"/>
    <mergeCell ref="E16:G16"/>
    <mergeCell ref="E11:G11"/>
    <mergeCell ref="B2:H2"/>
    <mergeCell ref="B3:H3"/>
    <mergeCell ref="B4:H4"/>
    <mergeCell ref="E8:G8"/>
    <mergeCell ref="E9:G9"/>
    <mergeCell ref="H6:H7"/>
    <mergeCell ref="B6:B7"/>
    <mergeCell ref="C6:C7"/>
    <mergeCell ref="B5:H5"/>
    <mergeCell ref="B32:H34"/>
    <mergeCell ref="E22:G22"/>
    <mergeCell ref="E23:G23"/>
    <mergeCell ref="E30:G30"/>
    <mergeCell ref="E27:G27"/>
    <mergeCell ref="E25:G25"/>
    <mergeCell ref="E24:G24"/>
    <mergeCell ref="E29:G29"/>
    <mergeCell ref="E28:G28"/>
    <mergeCell ref="E26:G26"/>
  </mergeCells>
  <phoneticPr fontId="2" type="noConversion"/>
  <printOptions horizontalCentered="1"/>
  <pageMargins left="0.74803149606299213" right="0.74803149606299213" top="0.98425196850393704" bottom="0.98425196850393704" header="0" footer="0"/>
  <pageSetup scale="9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92"/>
  <sheetViews>
    <sheetView view="pageBreakPreview" zoomScaleSheetLayoutView="100" workbookViewId="0">
      <selection activeCell="B3" sqref="B3:F3"/>
    </sheetView>
  </sheetViews>
  <sheetFormatPr baseColWidth="10" defaultRowHeight="13.5"/>
  <cols>
    <col min="1" max="1" width="1.5703125" style="4" customWidth="1"/>
    <col min="2" max="2" width="11.42578125" style="4"/>
    <col min="3" max="6" width="17.7109375" style="4" customWidth="1"/>
    <col min="7" max="16384" width="11.42578125" style="4"/>
  </cols>
  <sheetData>
    <row r="1" spans="2:8" ht="15.75" customHeight="1">
      <c r="B1" s="405" t="s">
        <v>167</v>
      </c>
      <c r="C1" s="405"/>
      <c r="D1" s="405"/>
      <c r="E1" s="405"/>
      <c r="F1" s="405"/>
    </row>
    <row r="2" spans="2:8" ht="15.75" customHeight="1">
      <c r="B2" s="406" t="s">
        <v>258</v>
      </c>
      <c r="C2" s="406"/>
      <c r="D2" s="406"/>
      <c r="E2" s="406"/>
      <c r="F2" s="406"/>
    </row>
    <row r="3" spans="2:8">
      <c r="B3" s="402" t="s">
        <v>145</v>
      </c>
      <c r="C3" s="403"/>
      <c r="D3" s="403"/>
      <c r="E3" s="403"/>
      <c r="F3" s="404"/>
    </row>
    <row r="4" spans="2:8">
      <c r="B4" s="57" t="s">
        <v>130</v>
      </c>
      <c r="C4" s="57">
        <v>55</v>
      </c>
      <c r="D4" s="57">
        <v>65</v>
      </c>
      <c r="E4" s="57">
        <v>75</v>
      </c>
      <c r="F4" s="57">
        <v>85</v>
      </c>
    </row>
    <row r="5" spans="2:8">
      <c r="B5" s="53">
        <v>1</v>
      </c>
      <c r="C5" s="53">
        <v>0.99219999999999997</v>
      </c>
      <c r="D5" s="53">
        <v>0.99219999999999997</v>
      </c>
      <c r="E5" s="53">
        <v>0.99319999999999997</v>
      </c>
      <c r="F5" s="54">
        <v>0.99399999999999999</v>
      </c>
    </row>
    <row r="6" spans="2:8">
      <c r="B6" s="53">
        <v>2</v>
      </c>
      <c r="C6" s="53">
        <v>0.98409999999999997</v>
      </c>
      <c r="D6" s="53">
        <v>0.98409999999999997</v>
      </c>
      <c r="E6" s="53">
        <v>0.98629999999999995</v>
      </c>
      <c r="F6" s="54">
        <v>0.98799999999999999</v>
      </c>
    </row>
    <row r="7" spans="2:8">
      <c r="B7" s="53">
        <v>3</v>
      </c>
      <c r="C7" s="53">
        <v>0.97589999999999999</v>
      </c>
      <c r="D7" s="53">
        <v>0.97589999999999999</v>
      </c>
      <c r="E7" s="53">
        <v>0.97919999999999996</v>
      </c>
      <c r="F7" s="53">
        <v>0.98170000000000002</v>
      </c>
    </row>
    <row r="8" spans="2:8">
      <c r="B8" s="53">
        <v>4</v>
      </c>
      <c r="C8" s="53">
        <v>0.96730000000000005</v>
      </c>
      <c r="D8" s="53">
        <v>0.96730000000000005</v>
      </c>
      <c r="E8" s="53">
        <v>0.97189999999999999</v>
      </c>
      <c r="F8" s="53">
        <v>0.97540000000000004</v>
      </c>
      <c r="H8" s="3"/>
    </row>
    <row r="9" spans="2:8">
      <c r="B9" s="53">
        <v>5</v>
      </c>
      <c r="C9" s="53">
        <v>0.95860000000000001</v>
      </c>
      <c r="D9" s="53">
        <v>0.95860000000000001</v>
      </c>
      <c r="E9" s="53">
        <v>0.96440000000000003</v>
      </c>
      <c r="F9" s="53">
        <v>0.96889999999999998</v>
      </c>
      <c r="H9" s="3"/>
    </row>
    <row r="10" spans="2:8">
      <c r="B10" s="53">
        <v>6</v>
      </c>
      <c r="C10" s="53">
        <v>0.9496</v>
      </c>
      <c r="D10" s="53">
        <v>0.9496</v>
      </c>
      <c r="E10" s="53">
        <v>0.95679999999999998</v>
      </c>
      <c r="F10" s="53">
        <v>0.96220000000000006</v>
      </c>
      <c r="H10" s="3"/>
    </row>
    <row r="11" spans="2:8">
      <c r="B11" s="53">
        <v>7</v>
      </c>
      <c r="C11" s="53">
        <v>0.94040000000000001</v>
      </c>
      <c r="D11" s="53">
        <v>0.94040000000000001</v>
      </c>
      <c r="E11" s="54">
        <v>0.94899999999999995</v>
      </c>
      <c r="F11" s="53">
        <v>0.95540000000000003</v>
      </c>
    </row>
    <row r="12" spans="2:8">
      <c r="B12" s="53">
        <v>8</v>
      </c>
      <c r="C12" s="53">
        <v>0.93089999999999995</v>
      </c>
      <c r="D12" s="53">
        <v>0.93089999999999995</v>
      </c>
      <c r="E12" s="54">
        <v>0.94099999999999995</v>
      </c>
      <c r="F12" s="53">
        <v>0.94850000000000001</v>
      </c>
    </row>
    <row r="13" spans="2:8">
      <c r="B13" s="53">
        <v>9</v>
      </c>
      <c r="C13" s="53">
        <v>0.92120000000000002</v>
      </c>
      <c r="D13" s="53">
        <v>0.92120000000000002</v>
      </c>
      <c r="E13" s="53">
        <v>0.93279999999999996</v>
      </c>
      <c r="F13" s="53">
        <v>0.9415</v>
      </c>
    </row>
    <row r="14" spans="2:8">
      <c r="B14" s="53">
        <v>10</v>
      </c>
      <c r="C14" s="53">
        <v>0.91120000000000001</v>
      </c>
      <c r="D14" s="53">
        <v>0.91120000000000001</v>
      </c>
      <c r="E14" s="53">
        <v>0.9244</v>
      </c>
      <c r="F14" s="53">
        <v>0.93430000000000002</v>
      </c>
    </row>
    <row r="15" spans="2:8">
      <c r="B15" s="53">
        <v>11</v>
      </c>
      <c r="C15" s="53">
        <v>0.90110000000000001</v>
      </c>
      <c r="D15" s="53">
        <v>0.90110000000000001</v>
      </c>
      <c r="E15" s="53">
        <v>0.91590000000000005</v>
      </c>
      <c r="F15" s="53">
        <v>0.92689999999999995</v>
      </c>
    </row>
    <row r="16" spans="2:8">
      <c r="B16" s="53">
        <v>12</v>
      </c>
      <c r="C16" s="53">
        <v>0.89070000000000005</v>
      </c>
      <c r="D16" s="53">
        <v>0.89070000000000005</v>
      </c>
      <c r="E16" s="53">
        <v>0.90720000000000001</v>
      </c>
      <c r="F16" s="53">
        <v>0.9194</v>
      </c>
    </row>
    <row r="17" spans="2:6">
      <c r="B17" s="53">
        <v>13</v>
      </c>
      <c r="C17" s="54">
        <v>0.88</v>
      </c>
      <c r="D17" s="54">
        <v>0.88</v>
      </c>
      <c r="E17" s="53">
        <v>0.89829999999999999</v>
      </c>
      <c r="F17" s="53">
        <v>0.91180000000000005</v>
      </c>
    </row>
    <row r="18" spans="2:6">
      <c r="B18" s="53">
        <v>14</v>
      </c>
      <c r="C18" s="53">
        <v>0.86909999999999998</v>
      </c>
      <c r="D18" s="53">
        <v>0.86909999999999998</v>
      </c>
      <c r="E18" s="53">
        <v>0.88919999999999999</v>
      </c>
      <c r="F18" s="53">
        <v>0.90410000000000001</v>
      </c>
    </row>
    <row r="19" spans="2:6">
      <c r="B19" s="53">
        <v>15</v>
      </c>
      <c r="C19" s="54">
        <v>0.85799999999999998</v>
      </c>
      <c r="D19" s="54">
        <v>0.85799999999999998</v>
      </c>
      <c r="E19" s="54">
        <v>0.88</v>
      </c>
      <c r="F19" s="53">
        <v>0.8962</v>
      </c>
    </row>
    <row r="20" spans="2:6">
      <c r="B20" s="53">
        <v>16</v>
      </c>
      <c r="C20" s="53">
        <v>0.84660000000000002</v>
      </c>
      <c r="D20" s="53">
        <v>0.84660000000000002</v>
      </c>
      <c r="E20" s="53">
        <v>0.87060000000000004</v>
      </c>
      <c r="F20" s="53">
        <v>0.88819999999999999</v>
      </c>
    </row>
    <row r="21" spans="2:6">
      <c r="B21" s="53">
        <v>17</v>
      </c>
      <c r="C21" s="54">
        <v>0.83499999999999996</v>
      </c>
      <c r="D21" s="54">
        <v>0.83499999999999996</v>
      </c>
      <c r="E21" s="54">
        <v>0.86099999999999999</v>
      </c>
      <c r="F21" s="54">
        <v>0.88</v>
      </c>
    </row>
    <row r="22" spans="2:6">
      <c r="B22" s="53">
        <v>18</v>
      </c>
      <c r="C22" s="53">
        <v>0.82320000000000004</v>
      </c>
      <c r="D22" s="53">
        <v>0.82320000000000004</v>
      </c>
      <c r="E22" s="53">
        <v>0.85119999999999996</v>
      </c>
      <c r="F22" s="53">
        <v>0.87170000000000003</v>
      </c>
    </row>
    <row r="23" spans="2:6">
      <c r="B23" s="53">
        <v>19</v>
      </c>
      <c r="C23" s="54">
        <v>0.81110000000000004</v>
      </c>
      <c r="D23" s="54">
        <v>0.81110000000000004</v>
      </c>
      <c r="E23" s="54">
        <v>0.84119999999999995</v>
      </c>
      <c r="F23" s="54">
        <v>0.86329999999999996</v>
      </c>
    </row>
    <row r="24" spans="2:6">
      <c r="B24" s="53">
        <v>20</v>
      </c>
      <c r="C24" s="53">
        <v>0.79879999999999995</v>
      </c>
      <c r="D24" s="53">
        <v>0.79879999999999995</v>
      </c>
      <c r="E24" s="53">
        <v>0.83109999999999995</v>
      </c>
      <c r="F24" s="53">
        <v>0.85470000000000002</v>
      </c>
    </row>
    <row r="25" spans="2:6">
      <c r="B25" s="53">
        <v>21</v>
      </c>
      <c r="C25" s="54">
        <v>0.7863</v>
      </c>
      <c r="D25" s="54">
        <v>0.7863</v>
      </c>
      <c r="E25" s="54">
        <v>0.82079999999999997</v>
      </c>
      <c r="F25" s="54">
        <v>0.84599999999999997</v>
      </c>
    </row>
    <row r="26" spans="2:6">
      <c r="B26" s="53">
        <v>22</v>
      </c>
      <c r="C26" s="53">
        <v>0.77349999999999997</v>
      </c>
      <c r="D26" s="53">
        <v>0.77349999999999997</v>
      </c>
      <c r="E26" s="53">
        <v>0.81030000000000002</v>
      </c>
      <c r="F26" s="53">
        <v>0.83709999999999996</v>
      </c>
    </row>
    <row r="27" spans="2:6">
      <c r="B27" s="53">
        <v>23</v>
      </c>
      <c r="C27" s="54">
        <v>0.76049999999999995</v>
      </c>
      <c r="D27" s="54">
        <v>0.76049999999999995</v>
      </c>
      <c r="E27" s="54">
        <v>0.79959999999999998</v>
      </c>
      <c r="F27" s="54">
        <v>0.82809999999999995</v>
      </c>
    </row>
    <row r="28" spans="2:6">
      <c r="B28" s="53">
        <v>24</v>
      </c>
      <c r="C28" s="53">
        <v>0.74719999999999998</v>
      </c>
      <c r="D28" s="53">
        <v>0.74719999999999998</v>
      </c>
      <c r="E28" s="53">
        <v>0.78879999999999995</v>
      </c>
      <c r="F28" s="54">
        <v>0.81899999999999995</v>
      </c>
    </row>
    <row r="29" spans="2:6">
      <c r="B29" s="53">
        <v>25</v>
      </c>
      <c r="C29" s="54">
        <v>0.73370000000000002</v>
      </c>
      <c r="D29" s="54">
        <v>0.73370000000000002</v>
      </c>
      <c r="E29" s="54">
        <v>0.77780000000000005</v>
      </c>
      <c r="F29" s="54">
        <v>0.80969999999999998</v>
      </c>
    </row>
    <row r="30" spans="2:6">
      <c r="B30" s="53">
        <v>26</v>
      </c>
      <c r="C30" s="54">
        <v>0.72</v>
      </c>
      <c r="D30" s="54">
        <v>0.72</v>
      </c>
      <c r="E30" s="53">
        <v>0.76659999999999995</v>
      </c>
      <c r="F30" s="54">
        <v>0.80030000000000001</v>
      </c>
    </row>
    <row r="31" spans="2:6">
      <c r="B31" s="53">
        <v>27</v>
      </c>
      <c r="C31" s="54">
        <v>0.70599999999999996</v>
      </c>
      <c r="D31" s="54">
        <v>0.70599999999999996</v>
      </c>
      <c r="E31" s="54">
        <v>0.75519999999999998</v>
      </c>
      <c r="F31" s="54">
        <v>0.79069999999999996</v>
      </c>
    </row>
    <row r="32" spans="2:6">
      <c r="B32" s="53">
        <v>28</v>
      </c>
      <c r="C32" s="54">
        <v>0.69179999999999997</v>
      </c>
      <c r="D32" s="54">
        <v>0.69179999999999997</v>
      </c>
      <c r="E32" s="53">
        <v>0.74360000000000004</v>
      </c>
      <c r="F32" s="54">
        <v>0.78100000000000003</v>
      </c>
    </row>
    <row r="33" spans="2:6">
      <c r="B33" s="53">
        <v>29</v>
      </c>
      <c r="C33" s="54">
        <v>0.6774</v>
      </c>
      <c r="D33" s="54">
        <v>0.6774</v>
      </c>
      <c r="E33" s="54">
        <v>0.7319</v>
      </c>
      <c r="F33" s="54">
        <v>0.7712</v>
      </c>
    </row>
    <row r="34" spans="2:6">
      <c r="B34" s="53">
        <v>30</v>
      </c>
      <c r="C34" s="54">
        <v>0.66269999999999996</v>
      </c>
      <c r="D34" s="54">
        <v>0.66269999999999996</v>
      </c>
      <c r="E34" s="54">
        <v>0.72</v>
      </c>
      <c r="F34" s="54">
        <v>0.76119999999999999</v>
      </c>
    </row>
    <row r="35" spans="2:6">
      <c r="B35" s="53">
        <v>31</v>
      </c>
      <c r="C35" s="54">
        <v>0.64780000000000004</v>
      </c>
      <c r="D35" s="54">
        <v>0.64780000000000004</v>
      </c>
      <c r="E35" s="54">
        <v>0.70789999999999997</v>
      </c>
      <c r="F35" s="54">
        <v>0.75109999999999999</v>
      </c>
    </row>
    <row r="36" spans="2:6">
      <c r="B36" s="53">
        <v>32</v>
      </c>
      <c r="C36" s="54">
        <v>0.63270000000000004</v>
      </c>
      <c r="D36" s="54">
        <v>0.63270000000000004</v>
      </c>
      <c r="E36" s="54">
        <v>0.6956</v>
      </c>
      <c r="F36" s="54">
        <v>0.7409</v>
      </c>
    </row>
    <row r="37" spans="2:6">
      <c r="B37" s="53">
        <v>33</v>
      </c>
      <c r="C37" s="54">
        <v>0.61729999999999996</v>
      </c>
      <c r="D37" s="54">
        <v>0.61729999999999996</v>
      </c>
      <c r="E37" s="54">
        <v>0.68320000000000003</v>
      </c>
      <c r="F37" s="54">
        <v>0.73050000000000004</v>
      </c>
    </row>
    <row r="38" spans="2:6">
      <c r="B38" s="53">
        <v>34</v>
      </c>
      <c r="C38" s="54">
        <v>0.60170000000000001</v>
      </c>
      <c r="D38" s="54">
        <v>0.60170000000000001</v>
      </c>
      <c r="E38" s="54">
        <v>0.67059999999999997</v>
      </c>
      <c r="F38" s="54">
        <v>0.72</v>
      </c>
    </row>
    <row r="39" spans="2:6">
      <c r="B39" s="53">
        <v>35</v>
      </c>
      <c r="C39" s="54">
        <v>0.58579999999999999</v>
      </c>
      <c r="D39" s="54">
        <v>0.58579999999999999</v>
      </c>
      <c r="E39" s="54">
        <v>0.65780000000000005</v>
      </c>
      <c r="F39" s="54">
        <v>0.70930000000000004</v>
      </c>
    </row>
    <row r="40" spans="2:6">
      <c r="B40" s="53">
        <v>36</v>
      </c>
      <c r="C40" s="54">
        <v>0.56969999999999998</v>
      </c>
      <c r="D40" s="54">
        <v>0.56969999999999998</v>
      </c>
      <c r="E40" s="54">
        <v>0.64480000000000004</v>
      </c>
      <c r="F40" s="54">
        <v>0.69850000000000001</v>
      </c>
    </row>
    <row r="41" spans="2:6">
      <c r="B41" s="53">
        <v>37</v>
      </c>
      <c r="C41" s="54">
        <v>0.5534</v>
      </c>
      <c r="D41" s="54">
        <v>0.5534</v>
      </c>
      <c r="E41" s="54">
        <v>0.63160000000000005</v>
      </c>
      <c r="F41" s="54">
        <v>0.68759999999999999</v>
      </c>
    </row>
    <row r="42" spans="2:6">
      <c r="B42" s="53">
        <v>38</v>
      </c>
      <c r="C42" s="54">
        <v>0.53680000000000005</v>
      </c>
      <c r="D42" s="54">
        <v>0.53680000000000005</v>
      </c>
      <c r="E42" s="54">
        <v>0.61829999999999996</v>
      </c>
      <c r="F42" s="54">
        <v>0.67649999999999999</v>
      </c>
    </row>
    <row r="43" spans="2:6">
      <c r="B43" s="53">
        <v>39</v>
      </c>
      <c r="C43" s="54">
        <v>0.52</v>
      </c>
      <c r="D43" s="54">
        <v>0.52</v>
      </c>
      <c r="E43" s="54">
        <v>0.6048</v>
      </c>
      <c r="F43" s="54">
        <v>0.6653</v>
      </c>
    </row>
    <row r="44" spans="2:6">
      <c r="B44" s="53">
        <v>40</v>
      </c>
      <c r="C44" s="54">
        <v>0.503</v>
      </c>
      <c r="D44" s="54">
        <v>0.503</v>
      </c>
      <c r="E44" s="54">
        <v>0.59109999999999996</v>
      </c>
      <c r="F44" s="54">
        <v>0.65400000000000003</v>
      </c>
    </row>
    <row r="45" spans="2:6">
      <c r="B45" s="53">
        <v>41</v>
      </c>
      <c r="C45" s="54">
        <v>0.48570000000000002</v>
      </c>
      <c r="D45" s="54">
        <v>0.48570000000000002</v>
      </c>
      <c r="E45" s="54">
        <v>0.57720000000000005</v>
      </c>
      <c r="F45" s="54">
        <v>0.64249999999999996</v>
      </c>
    </row>
    <row r="46" spans="2:6">
      <c r="B46" s="53">
        <v>42</v>
      </c>
      <c r="C46" s="54">
        <v>0.46820000000000001</v>
      </c>
      <c r="D46" s="54">
        <v>0.46820000000000001</v>
      </c>
      <c r="E46" s="54">
        <v>0.56320000000000003</v>
      </c>
      <c r="F46" s="54">
        <v>0.63090000000000002</v>
      </c>
    </row>
    <row r="47" spans="2:6">
      <c r="B47" s="53">
        <v>43</v>
      </c>
      <c r="C47" s="54">
        <v>0.45040000000000002</v>
      </c>
      <c r="D47" s="54">
        <v>0.45040000000000002</v>
      </c>
      <c r="E47" s="54">
        <v>0.54900000000000004</v>
      </c>
      <c r="F47" s="54">
        <v>0.61909999999999998</v>
      </c>
    </row>
    <row r="48" spans="2:6">
      <c r="B48" s="55">
        <v>44</v>
      </c>
      <c r="C48" s="56">
        <v>0.43240000000000001</v>
      </c>
      <c r="D48" s="56">
        <v>0.43240000000000001</v>
      </c>
      <c r="E48" s="56">
        <v>0.53459999999999996</v>
      </c>
      <c r="F48" s="56">
        <v>0.60719999999999996</v>
      </c>
    </row>
    <row r="49" spans="2:6">
      <c r="B49" s="53">
        <v>45</v>
      </c>
      <c r="C49" s="54">
        <v>0.41420000000000001</v>
      </c>
      <c r="D49" s="54">
        <v>0.41420000000000001</v>
      </c>
      <c r="E49" s="54">
        <v>0.52</v>
      </c>
      <c r="F49" s="54">
        <v>0.59519999999999995</v>
      </c>
    </row>
    <row r="50" spans="2:6">
      <c r="B50" s="53">
        <v>46</v>
      </c>
      <c r="C50" s="54">
        <v>0.3957</v>
      </c>
      <c r="D50" s="54">
        <v>0.3957</v>
      </c>
      <c r="E50" s="54">
        <v>0.50519999999999998</v>
      </c>
      <c r="F50" s="54">
        <v>0.58299999999999996</v>
      </c>
    </row>
    <row r="51" spans="2:6">
      <c r="B51" s="53">
        <v>47</v>
      </c>
      <c r="C51" s="54">
        <v>0.377</v>
      </c>
      <c r="D51" s="54">
        <v>0.377</v>
      </c>
      <c r="E51" s="54">
        <v>0.49030000000000001</v>
      </c>
      <c r="F51" s="54">
        <v>0.57069999999999999</v>
      </c>
    </row>
    <row r="52" spans="2:6">
      <c r="B52" s="53">
        <v>48</v>
      </c>
      <c r="C52" s="54">
        <v>0.35809999999999997</v>
      </c>
      <c r="D52" s="54">
        <v>0.35809999999999997</v>
      </c>
      <c r="E52" s="54">
        <v>0.47520000000000001</v>
      </c>
      <c r="F52" s="54">
        <v>0.55820000000000003</v>
      </c>
    </row>
    <row r="53" spans="2:6">
      <c r="B53" s="53">
        <v>49</v>
      </c>
      <c r="C53" s="54">
        <v>0.33889999999999998</v>
      </c>
      <c r="D53" s="54">
        <v>0.33889999999999998</v>
      </c>
      <c r="E53" s="54">
        <v>0.45989999999999998</v>
      </c>
      <c r="F53" s="54">
        <v>0.54559999999999997</v>
      </c>
    </row>
    <row r="54" spans="2:6">
      <c r="B54" s="53">
        <v>50</v>
      </c>
      <c r="C54" s="54">
        <v>0.31950000000000001</v>
      </c>
      <c r="D54" s="54">
        <v>0.31950000000000001</v>
      </c>
      <c r="E54" s="54">
        <v>0.44440000000000002</v>
      </c>
      <c r="F54" s="54">
        <v>0.53290000000000004</v>
      </c>
    </row>
    <row r="55" spans="2:6">
      <c r="B55" s="53">
        <v>51</v>
      </c>
      <c r="C55" s="54">
        <v>0.2999</v>
      </c>
      <c r="D55" s="54">
        <v>0.2999</v>
      </c>
      <c r="E55" s="54">
        <v>0.42880000000000001</v>
      </c>
      <c r="F55" s="54">
        <v>0.52</v>
      </c>
    </row>
    <row r="56" spans="2:6">
      <c r="B56" s="53">
        <v>52</v>
      </c>
      <c r="C56" s="54">
        <v>0.28000000000000003</v>
      </c>
      <c r="D56" s="54">
        <v>0.28000000000000003</v>
      </c>
      <c r="E56" s="54">
        <v>0.41299999999999998</v>
      </c>
      <c r="F56" s="54">
        <v>0.50700000000000001</v>
      </c>
    </row>
    <row r="57" spans="2:6">
      <c r="B57" s="53">
        <v>53</v>
      </c>
      <c r="C57" s="54">
        <v>0.25990000000000002</v>
      </c>
      <c r="D57" s="54">
        <v>0.25990000000000002</v>
      </c>
      <c r="E57" s="54">
        <v>0.39700000000000002</v>
      </c>
      <c r="F57" s="54">
        <v>0.49380000000000002</v>
      </c>
    </row>
    <row r="58" spans="2:6">
      <c r="B58" s="53">
        <v>54</v>
      </c>
      <c r="C58" s="54">
        <v>0.23949999999999999</v>
      </c>
      <c r="D58" s="54">
        <v>0.23949999999999999</v>
      </c>
      <c r="E58" s="54">
        <v>0.38080000000000003</v>
      </c>
      <c r="F58" s="54">
        <v>0.48060000000000003</v>
      </c>
    </row>
    <row r="59" spans="2:6">
      <c r="B59" s="53">
        <v>55</v>
      </c>
      <c r="C59" s="54">
        <v>0.21890000000000001</v>
      </c>
      <c r="D59" s="54">
        <v>0.21890000000000001</v>
      </c>
      <c r="E59" s="54">
        <v>0.3644</v>
      </c>
      <c r="F59" s="54">
        <v>0.46710000000000002</v>
      </c>
    </row>
    <row r="60" spans="2:6">
      <c r="B60" s="53">
        <v>56</v>
      </c>
      <c r="C60" s="53"/>
      <c r="D60" s="54">
        <v>0.1981</v>
      </c>
      <c r="E60" s="54">
        <v>0.34789999999999999</v>
      </c>
      <c r="F60" s="54">
        <v>0.4536</v>
      </c>
    </row>
    <row r="61" spans="2:6">
      <c r="B61" s="53">
        <v>57</v>
      </c>
      <c r="C61" s="53"/>
      <c r="D61" s="54">
        <v>0.17699999999999999</v>
      </c>
      <c r="E61" s="54">
        <v>0.33119999999999999</v>
      </c>
      <c r="F61" s="54">
        <v>0.43990000000000001</v>
      </c>
    </row>
    <row r="62" spans="2:6">
      <c r="B62" s="53">
        <v>58</v>
      </c>
      <c r="C62" s="53"/>
      <c r="D62" s="54">
        <v>0.15570000000000001</v>
      </c>
      <c r="E62" s="54">
        <v>0.31430000000000002</v>
      </c>
      <c r="F62" s="54">
        <v>0.42599999999999999</v>
      </c>
    </row>
    <row r="63" spans="2:6">
      <c r="B63" s="53">
        <v>59</v>
      </c>
      <c r="C63" s="53"/>
      <c r="D63" s="54">
        <v>0.13420000000000001</v>
      </c>
      <c r="E63" s="54">
        <v>0.29720000000000002</v>
      </c>
      <c r="F63" s="54">
        <v>0.41199999999999998</v>
      </c>
    </row>
    <row r="64" spans="2:6">
      <c r="B64" s="53">
        <v>60</v>
      </c>
      <c r="C64" s="53"/>
      <c r="D64" s="54">
        <v>0.1124</v>
      </c>
      <c r="E64" s="54">
        <v>0.28000000000000003</v>
      </c>
      <c r="F64" s="54">
        <v>0.39789999999999998</v>
      </c>
    </row>
    <row r="65" spans="2:6">
      <c r="B65" s="53">
        <v>61</v>
      </c>
      <c r="C65" s="53"/>
      <c r="D65" s="54">
        <v>9.0399999999999994E-2</v>
      </c>
      <c r="E65" s="54">
        <v>0.2626</v>
      </c>
      <c r="F65" s="54">
        <v>0.38369999999999999</v>
      </c>
    </row>
    <row r="66" spans="2:6">
      <c r="B66" s="53">
        <v>62</v>
      </c>
      <c r="C66" s="53"/>
      <c r="D66" s="54">
        <v>6.8199999999999997E-2</v>
      </c>
      <c r="E66" s="54">
        <v>0.245</v>
      </c>
      <c r="F66" s="54">
        <v>0.36930000000000002</v>
      </c>
    </row>
    <row r="67" spans="2:6">
      <c r="B67" s="53">
        <v>63</v>
      </c>
      <c r="C67" s="53"/>
      <c r="D67" s="54">
        <v>4.5699999999999998E-2</v>
      </c>
      <c r="E67" s="54">
        <v>0.22720000000000001</v>
      </c>
      <c r="F67" s="54">
        <v>0.35470000000000002</v>
      </c>
    </row>
    <row r="68" spans="2:6">
      <c r="B68" s="53">
        <v>64</v>
      </c>
      <c r="C68" s="53"/>
      <c r="D68" s="54">
        <v>2.3E-2</v>
      </c>
      <c r="E68" s="54">
        <v>0.2092</v>
      </c>
      <c r="F68" s="54">
        <v>0.34010000000000001</v>
      </c>
    </row>
    <row r="69" spans="2:6">
      <c r="B69" s="53">
        <v>65</v>
      </c>
      <c r="C69" s="53"/>
      <c r="D69" s="54">
        <v>0</v>
      </c>
      <c r="E69" s="54">
        <v>0.19109999999999999</v>
      </c>
      <c r="F69" s="54">
        <v>0.32529999999999998</v>
      </c>
    </row>
    <row r="70" spans="2:6">
      <c r="B70" s="53">
        <v>66</v>
      </c>
      <c r="C70" s="53"/>
      <c r="D70" s="53"/>
      <c r="E70" s="54">
        <v>0.17180000000000001</v>
      </c>
      <c r="F70" s="54">
        <v>0.31159999999999999</v>
      </c>
    </row>
    <row r="71" spans="2:6">
      <c r="B71" s="53">
        <v>67</v>
      </c>
      <c r="C71" s="53"/>
      <c r="D71" s="53"/>
      <c r="E71" s="54">
        <v>0.15429999999999999</v>
      </c>
      <c r="F71" s="54">
        <v>0.29520000000000002</v>
      </c>
    </row>
    <row r="72" spans="2:6">
      <c r="B72" s="53">
        <v>68</v>
      </c>
      <c r="C72" s="53"/>
      <c r="D72" s="53"/>
      <c r="E72" s="54">
        <v>0.1356</v>
      </c>
      <c r="F72" s="54">
        <v>0.28000000000000003</v>
      </c>
    </row>
    <row r="73" spans="2:6">
      <c r="B73" s="53">
        <v>69</v>
      </c>
      <c r="C73" s="53"/>
      <c r="D73" s="53"/>
      <c r="E73" s="54">
        <v>0.1168</v>
      </c>
      <c r="F73" s="54">
        <v>0.2646</v>
      </c>
    </row>
    <row r="74" spans="2:6">
      <c r="B74" s="53">
        <v>70</v>
      </c>
      <c r="C74" s="53"/>
      <c r="D74" s="53"/>
      <c r="E74" s="54">
        <v>9.7799999999999998E-2</v>
      </c>
      <c r="F74" s="54">
        <v>0.24909999999999999</v>
      </c>
    </row>
    <row r="75" spans="2:6">
      <c r="B75" s="53">
        <v>71</v>
      </c>
      <c r="C75" s="53"/>
      <c r="D75" s="53"/>
      <c r="E75" s="54">
        <v>7.8600000000000003E-2</v>
      </c>
      <c r="F75" s="54">
        <v>0.23350000000000001</v>
      </c>
    </row>
    <row r="76" spans="2:6">
      <c r="B76" s="53">
        <v>72</v>
      </c>
      <c r="C76" s="53"/>
      <c r="D76" s="53"/>
      <c r="E76" s="54">
        <v>5.9200000000000003E-2</v>
      </c>
      <c r="F76" s="54">
        <v>0.2177</v>
      </c>
    </row>
    <row r="77" spans="2:6">
      <c r="B77" s="53">
        <v>73</v>
      </c>
      <c r="C77" s="53"/>
      <c r="D77" s="53"/>
      <c r="E77" s="54">
        <v>3.9600000000000003E-2</v>
      </c>
      <c r="F77" s="54">
        <v>0.20180000000000001</v>
      </c>
    </row>
    <row r="78" spans="2:6">
      <c r="B78" s="53">
        <v>74</v>
      </c>
      <c r="C78" s="53"/>
      <c r="D78" s="53"/>
      <c r="E78" s="54">
        <v>1.9900000000000001E-2</v>
      </c>
      <c r="F78" s="54">
        <v>0.1857</v>
      </c>
    </row>
    <row r="79" spans="2:6">
      <c r="B79" s="53">
        <v>75</v>
      </c>
      <c r="C79" s="53"/>
      <c r="D79" s="53"/>
      <c r="E79" s="54">
        <v>0</v>
      </c>
      <c r="F79" s="54">
        <v>0.1696</v>
      </c>
    </row>
    <row r="80" spans="2:6">
      <c r="B80" s="53">
        <v>76</v>
      </c>
      <c r="C80" s="53"/>
      <c r="D80" s="53"/>
      <c r="E80" s="53"/>
      <c r="F80" s="54">
        <v>0.1532</v>
      </c>
    </row>
    <row r="81" spans="2:6">
      <c r="B81" s="53">
        <v>77</v>
      </c>
      <c r="C81" s="53"/>
      <c r="D81" s="53"/>
      <c r="E81" s="53"/>
      <c r="F81" s="54">
        <v>0.13669999999999999</v>
      </c>
    </row>
    <row r="82" spans="2:6">
      <c r="B82" s="53">
        <v>78</v>
      </c>
      <c r="C82" s="53"/>
      <c r="D82" s="53"/>
      <c r="E82" s="53"/>
      <c r="F82" s="54">
        <v>0.1201</v>
      </c>
    </row>
    <row r="83" spans="2:6">
      <c r="B83" s="53">
        <v>79</v>
      </c>
      <c r="C83" s="53"/>
      <c r="D83" s="53"/>
      <c r="E83" s="53"/>
      <c r="F83" s="54">
        <v>0.10340000000000001</v>
      </c>
    </row>
    <row r="84" spans="2:6">
      <c r="B84" s="53">
        <v>80</v>
      </c>
      <c r="C84" s="53"/>
      <c r="D84" s="53"/>
      <c r="E84" s="53"/>
      <c r="F84" s="54">
        <v>8.6499999999999994E-2</v>
      </c>
    </row>
    <row r="85" spans="2:6">
      <c r="B85" s="53">
        <v>81</v>
      </c>
      <c r="C85" s="53"/>
      <c r="D85" s="53"/>
      <c r="E85" s="53"/>
      <c r="F85" s="54">
        <v>6.9599999999999995E-2</v>
      </c>
    </row>
    <row r="86" spans="2:6">
      <c r="B86" s="53">
        <v>82</v>
      </c>
      <c r="C86" s="53"/>
      <c r="D86" s="53"/>
      <c r="E86" s="53"/>
      <c r="F86" s="54">
        <v>5.2299999999999999E-2</v>
      </c>
    </row>
    <row r="87" spans="2:6">
      <c r="B87" s="53">
        <v>83</v>
      </c>
      <c r="C87" s="53"/>
      <c r="D87" s="53"/>
      <c r="E87" s="53"/>
      <c r="F87" s="54">
        <v>3.5000000000000003E-2</v>
      </c>
    </row>
    <row r="88" spans="2:6">
      <c r="B88" s="53">
        <v>84</v>
      </c>
      <c r="C88" s="53"/>
      <c r="D88" s="53"/>
      <c r="E88" s="53"/>
      <c r="F88" s="54">
        <v>1.7600000000000001E-2</v>
      </c>
    </row>
    <row r="89" spans="2:6">
      <c r="B89" s="53">
        <v>85</v>
      </c>
      <c r="C89" s="53"/>
      <c r="D89" s="53"/>
      <c r="E89" s="53"/>
      <c r="F89" s="54">
        <v>0</v>
      </c>
    </row>
    <row r="91" spans="2:6">
      <c r="B91" s="407" t="s">
        <v>242</v>
      </c>
      <c r="C91" s="407"/>
      <c r="D91" s="407"/>
      <c r="E91" s="407"/>
      <c r="F91" s="407"/>
    </row>
    <row r="92" spans="2:6">
      <c r="B92" s="407" t="s">
        <v>239</v>
      </c>
      <c r="C92" s="407"/>
      <c r="D92" s="407"/>
      <c r="E92" s="407"/>
      <c r="F92" s="407"/>
    </row>
  </sheetData>
  <mergeCells count="5">
    <mergeCell ref="B3:F3"/>
    <mergeCell ref="B1:F1"/>
    <mergeCell ref="B2:F2"/>
    <mergeCell ref="B91:F91"/>
    <mergeCell ref="B92:F9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SheetLayoutView="100" workbookViewId="0">
      <selection activeCell="N21" sqref="N21"/>
    </sheetView>
  </sheetViews>
  <sheetFormatPr baseColWidth="10" defaultRowHeight="13.5"/>
  <cols>
    <col min="1" max="1" width="9.7109375" style="4" customWidth="1"/>
    <col min="2" max="10" width="11.42578125" style="4"/>
    <col min="11" max="11" width="3.140625" style="4" customWidth="1"/>
    <col min="12" max="12" width="3.5703125" style="4" customWidth="1"/>
    <col min="13" max="16384" width="11.42578125" style="4"/>
  </cols>
  <sheetData>
    <row r="1" spans="1:12" ht="15">
      <c r="A1" s="58" t="s">
        <v>131</v>
      </c>
      <c r="B1" s="59">
        <v>65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60"/>
      <c r="B2" s="61"/>
      <c r="C2" s="62"/>
      <c r="D2" s="62"/>
      <c r="E2" s="62"/>
      <c r="F2" s="62"/>
      <c r="G2" s="62"/>
      <c r="H2" s="62"/>
      <c r="I2" s="62"/>
      <c r="J2" s="62"/>
      <c r="K2" s="61"/>
      <c r="L2" s="7"/>
    </row>
    <row r="3" spans="1:12">
      <c r="A3" s="48"/>
      <c r="B3" s="408" t="s">
        <v>132</v>
      </c>
      <c r="C3" s="408"/>
      <c r="D3" s="408"/>
      <c r="E3" s="408"/>
      <c r="F3" s="408"/>
      <c r="G3" s="408"/>
      <c r="H3" s="408"/>
      <c r="I3" s="408"/>
      <c r="J3" s="408"/>
      <c r="K3" s="7"/>
      <c r="L3" s="7"/>
    </row>
    <row r="4" spans="1:12" ht="25.5">
      <c r="A4" s="64" t="s">
        <v>133</v>
      </c>
      <c r="B4" s="65" t="s">
        <v>134</v>
      </c>
      <c r="C4" s="66" t="s">
        <v>135</v>
      </c>
      <c r="D4" s="66" t="s">
        <v>136</v>
      </c>
      <c r="E4" s="66" t="s">
        <v>137</v>
      </c>
      <c r="F4" s="66" t="s">
        <v>138</v>
      </c>
      <c r="G4" s="66" t="s">
        <v>139</v>
      </c>
      <c r="H4" s="66" t="s">
        <v>140</v>
      </c>
      <c r="I4" s="66" t="s">
        <v>141</v>
      </c>
      <c r="J4" s="66" t="s">
        <v>142</v>
      </c>
      <c r="K4" s="67"/>
      <c r="L4" s="7"/>
    </row>
    <row r="5" spans="1:12" ht="14.25">
      <c r="A5" s="68"/>
      <c r="B5" s="81">
        <v>1</v>
      </c>
      <c r="C5" s="81">
        <f>1-0.0032</f>
        <v>0.99680000000000002</v>
      </c>
      <c r="D5" s="81">
        <f>1-0.0252</f>
        <v>0.9748</v>
      </c>
      <c r="E5" s="81">
        <f>1-0.0809</f>
        <v>0.91910000000000003</v>
      </c>
      <c r="F5" s="81">
        <f>1-0.1801</f>
        <v>0.81989999999999996</v>
      </c>
      <c r="G5" s="81">
        <f>1-0.332</f>
        <v>0.66799999999999993</v>
      </c>
      <c r="H5" s="81">
        <f>1-0.526</f>
        <v>0.47399999999999998</v>
      </c>
      <c r="I5" s="81">
        <f>1-0.752</f>
        <v>0.248</v>
      </c>
      <c r="J5" s="69">
        <v>0.1</v>
      </c>
      <c r="K5" s="7"/>
      <c r="L5" s="7"/>
    </row>
    <row r="6" spans="1:12" ht="14.25">
      <c r="A6" s="63">
        <v>0</v>
      </c>
      <c r="B6" s="82">
        <v>1</v>
      </c>
      <c r="C6" s="83">
        <v>0.99</v>
      </c>
      <c r="D6" s="83">
        <v>0.97499999999999998</v>
      </c>
      <c r="E6" s="83">
        <v>0.92</v>
      </c>
      <c r="F6" s="83">
        <v>0.82</v>
      </c>
      <c r="G6" s="83">
        <v>0.66</v>
      </c>
      <c r="H6" s="83">
        <v>0.47</v>
      </c>
      <c r="I6" s="83">
        <v>0.25</v>
      </c>
      <c r="J6" s="70">
        <v>0.13500000000000001</v>
      </c>
      <c r="K6" s="7"/>
      <c r="L6" s="7"/>
    </row>
    <row r="7" spans="1:12">
      <c r="A7" s="63">
        <v>1</v>
      </c>
      <c r="B7" s="54">
        <f>(1-(A7/L7)^1.4)*1</f>
        <v>0.99710318139767862</v>
      </c>
      <c r="C7" s="54">
        <f>(1-(A7/L7)^1.4)*0.99</f>
        <v>0.98713214958370177</v>
      </c>
      <c r="D7" s="54">
        <f>(1-(K7/L7)^1.4)*0.975</f>
        <v>0.97217560186273666</v>
      </c>
      <c r="E7" s="54">
        <f>(1-((K7/L7)^1.4))*0.92</f>
        <v>0.91733492688586438</v>
      </c>
      <c r="F7" s="54">
        <f>(1-((K7/L7)^1.4))*0.82</f>
        <v>0.81762460874609644</v>
      </c>
      <c r="G7" s="54">
        <f t="shared" ref="G7:G56" si="0">(1-((K7/L7)^1.4))*0.66</f>
        <v>0.65808809972246796</v>
      </c>
      <c r="H7" s="54">
        <f>(1-((K7/L7)^1.4))*0.47</f>
        <v>0.46863849525690893</v>
      </c>
      <c r="I7" s="54">
        <f>(1-(K7/L7)^1.4)*0.25</f>
        <v>0.24927579534941965</v>
      </c>
      <c r="J7" s="54">
        <f>(1-((A7/L7)^1.4))*0.135</f>
        <v>0.13460892948868663</v>
      </c>
      <c r="K7" s="63">
        <v>1</v>
      </c>
      <c r="L7" s="49">
        <v>65</v>
      </c>
    </row>
    <row r="8" spans="1:12">
      <c r="A8" s="63">
        <v>2</v>
      </c>
      <c r="B8" s="54">
        <f>(1-(A8/L8)^1.4)*1</f>
        <v>0.99235524987632573</v>
      </c>
      <c r="C8" s="54">
        <f>(1-(A8/L8)^1.4)*0.99</f>
        <v>0.98243169737756242</v>
      </c>
      <c r="D8" s="54">
        <f>(1-(K8/L8)^1.4)*0.975</f>
        <v>0.96754636862941756</v>
      </c>
      <c r="E8" s="54">
        <f t="shared" ref="E8:E55" si="1">(1-((K8/L8)^1.4))*0.92</f>
        <v>0.91296682988621969</v>
      </c>
      <c r="F8" s="54">
        <f t="shared" ref="F8:F56" si="2">(1-((K8/L8)^1.4))*0.82</f>
        <v>0.81373130489858703</v>
      </c>
      <c r="G8" s="54">
        <f t="shared" si="0"/>
        <v>0.65495446491837506</v>
      </c>
      <c r="H8" s="54">
        <f t="shared" ref="H8:H56" si="3">(1-((K8/L8)^1.4))*0.47</f>
        <v>0.46640696744187304</v>
      </c>
      <c r="I8" s="54">
        <f>(1-(K8/L8)^1.4)*0.25</f>
        <v>0.24808881246908143</v>
      </c>
      <c r="J8" s="54">
        <f>(1-((A8/L8)^1.4))*0.135</f>
        <v>0.13396795873330397</v>
      </c>
      <c r="K8" s="63">
        <v>2</v>
      </c>
      <c r="L8" s="49">
        <v>65</v>
      </c>
    </row>
    <row r="9" spans="1:12">
      <c r="A9" s="63">
        <v>3</v>
      </c>
      <c r="B9" s="54">
        <f>(1-(A9/L9)^1.4)*1</f>
        <v>0.98651375462065571</v>
      </c>
      <c r="C9" s="54">
        <f>(1-(A9/L9)^1.4)*0.99</f>
        <v>0.97664861707444917</v>
      </c>
      <c r="D9" s="54">
        <f t="shared" ref="D9:D56" si="4">(1-(K9/L9)^1.4)*0.975</f>
        <v>0.96185091075513929</v>
      </c>
      <c r="E9" s="54">
        <f t="shared" si="1"/>
        <v>0.90759265425100333</v>
      </c>
      <c r="F9" s="54">
        <f t="shared" si="2"/>
        <v>0.80894127878893762</v>
      </c>
      <c r="G9" s="54">
        <f t="shared" si="0"/>
        <v>0.65109907804963285</v>
      </c>
      <c r="H9" s="54">
        <f t="shared" si="3"/>
        <v>0.46366146467170816</v>
      </c>
      <c r="I9" s="54">
        <f>(1-(K9/L9)^1.4)*0.25</f>
        <v>0.24662843865516393</v>
      </c>
      <c r="J9" s="54">
        <f t="shared" ref="J9:J56" si="5">(1-((A9/L9)^1.4))*0.135</f>
        <v>0.13317935687378854</v>
      </c>
      <c r="K9" s="63">
        <v>3</v>
      </c>
      <c r="L9" s="49">
        <v>65</v>
      </c>
    </row>
    <row r="10" spans="1:12">
      <c r="A10" s="63">
        <v>4</v>
      </c>
      <c r="B10" s="54">
        <f>(1-(A10/L10)^1.4)*1</f>
        <v>0.97982538347185943</v>
      </c>
      <c r="C10" s="54">
        <f t="shared" ref="C10:C47" si="6">(1-(A10/L10)^1.4)*0.99</f>
        <v>0.97002712963714088</v>
      </c>
      <c r="D10" s="54">
        <f t="shared" si="4"/>
        <v>0.95532974888506295</v>
      </c>
      <c r="E10" s="54">
        <f t="shared" si="1"/>
        <v>0.90143935279411069</v>
      </c>
      <c r="F10" s="54">
        <f t="shared" si="2"/>
        <v>0.80345681444692474</v>
      </c>
      <c r="G10" s="54">
        <f t="shared" si="0"/>
        <v>0.64668475309142726</v>
      </c>
      <c r="H10" s="54">
        <f t="shared" si="3"/>
        <v>0.4605179302317739</v>
      </c>
      <c r="I10" s="54">
        <f t="shared" ref="I10:I32" si="7">(1-(K10/L10)^1.4)*0.25</f>
        <v>0.24495634586796486</v>
      </c>
      <c r="J10" s="54">
        <f t="shared" si="5"/>
        <v>0.13227642676870102</v>
      </c>
      <c r="K10" s="63">
        <v>4</v>
      </c>
      <c r="L10" s="49">
        <v>65</v>
      </c>
    </row>
    <row r="11" spans="1:12">
      <c r="A11" s="63">
        <v>5</v>
      </c>
      <c r="B11" s="54">
        <f>(1-(A11/L11)^1.4)*1</f>
        <v>0.97242729928972738</v>
      </c>
      <c r="C11" s="54">
        <f t="shared" si="6"/>
        <v>0.96270302629683013</v>
      </c>
      <c r="D11" s="54">
        <f t="shared" si="4"/>
        <v>0.94811661680748416</v>
      </c>
      <c r="E11" s="54">
        <f t="shared" si="1"/>
        <v>0.89463311534654921</v>
      </c>
      <c r="F11" s="54">
        <f t="shared" si="2"/>
        <v>0.79739038541757645</v>
      </c>
      <c r="G11" s="54">
        <f t="shared" si="0"/>
        <v>0.64180201753122013</v>
      </c>
      <c r="H11" s="54">
        <f t="shared" si="3"/>
        <v>0.45704083066617185</v>
      </c>
      <c r="I11" s="54">
        <f t="shared" si="7"/>
        <v>0.24310682482243184</v>
      </c>
      <c r="J11" s="54">
        <f t="shared" si="5"/>
        <v>0.13127768540411319</v>
      </c>
      <c r="K11" s="63">
        <v>5</v>
      </c>
      <c r="L11" s="49">
        <v>65</v>
      </c>
    </row>
    <row r="12" spans="1:12">
      <c r="A12" s="63">
        <v>6</v>
      </c>
      <c r="B12" s="54">
        <f t="shared" ref="B12:B19" si="8">(1-(A12/L12)^1.4)*1</f>
        <v>0.96440958507066155</v>
      </c>
      <c r="C12" s="54">
        <f t="shared" si="6"/>
        <v>0.95476548921995497</v>
      </c>
      <c r="D12" s="54">
        <f t="shared" si="4"/>
        <v>0.94029934544389504</v>
      </c>
      <c r="E12" s="54">
        <f t="shared" si="1"/>
        <v>0.88725681826500868</v>
      </c>
      <c r="F12" s="54">
        <f t="shared" si="2"/>
        <v>0.79081585975794244</v>
      </c>
      <c r="G12" s="54">
        <f t="shared" si="0"/>
        <v>0.63651032614663661</v>
      </c>
      <c r="H12" s="54">
        <f t="shared" si="3"/>
        <v>0.45327250498321092</v>
      </c>
      <c r="I12" s="54">
        <f t="shared" si="7"/>
        <v>0.24110239626766539</v>
      </c>
      <c r="J12" s="54">
        <f t="shared" si="5"/>
        <v>0.13019529398453933</v>
      </c>
      <c r="K12" s="63">
        <v>6</v>
      </c>
      <c r="L12" s="49">
        <v>65</v>
      </c>
    </row>
    <row r="13" spans="1:12">
      <c r="A13" s="63">
        <v>7</v>
      </c>
      <c r="B13" s="54">
        <f t="shared" si="8"/>
        <v>0.95583700108810132</v>
      </c>
      <c r="C13" s="54">
        <f t="shared" si="6"/>
        <v>0.94627863107722032</v>
      </c>
      <c r="D13" s="54">
        <f t="shared" si="4"/>
        <v>0.93194107606089882</v>
      </c>
      <c r="E13" s="54">
        <f t="shared" si="1"/>
        <v>0.8793700410010532</v>
      </c>
      <c r="F13" s="54">
        <f t="shared" si="2"/>
        <v>0.78378634089224308</v>
      </c>
      <c r="G13" s="54">
        <f t="shared" si="0"/>
        <v>0.63085242071814696</v>
      </c>
      <c r="H13" s="54">
        <f t="shared" si="3"/>
        <v>0.4492433905114076</v>
      </c>
      <c r="I13" s="54">
        <f t="shared" si="7"/>
        <v>0.23895925027202533</v>
      </c>
      <c r="J13" s="54">
        <f t="shared" si="5"/>
        <v>0.12903799514689368</v>
      </c>
      <c r="K13" s="63">
        <v>7</v>
      </c>
      <c r="L13" s="49">
        <v>65</v>
      </c>
    </row>
    <row r="14" spans="1:12">
      <c r="A14" s="63">
        <v>8</v>
      </c>
      <c r="B14" s="54">
        <f t="shared" si="8"/>
        <v>0.94675886778861795</v>
      </c>
      <c r="C14" s="54">
        <f t="shared" si="6"/>
        <v>0.93729127911073173</v>
      </c>
      <c r="D14" s="54">
        <f t="shared" si="4"/>
        <v>0.92308989609390246</v>
      </c>
      <c r="E14" s="54">
        <f t="shared" si="1"/>
        <v>0.87101815836552854</v>
      </c>
      <c r="F14" s="54">
        <f t="shared" si="2"/>
        <v>0.77634227158666669</v>
      </c>
      <c r="G14" s="54">
        <f t="shared" si="0"/>
        <v>0.62486085274048786</v>
      </c>
      <c r="H14" s="54">
        <f t="shared" si="3"/>
        <v>0.44497666786065043</v>
      </c>
      <c r="I14" s="54">
        <f t="shared" si="7"/>
        <v>0.23668971694715449</v>
      </c>
      <c r="J14" s="54">
        <f t="shared" si="5"/>
        <v>0.12781244715146342</v>
      </c>
      <c r="K14" s="63">
        <v>8</v>
      </c>
      <c r="L14" s="49">
        <v>65</v>
      </c>
    </row>
    <row r="15" spans="1:12">
      <c r="A15" s="63">
        <v>9</v>
      </c>
      <c r="B15" s="54">
        <f t="shared" si="8"/>
        <v>0.93721428939798412</v>
      </c>
      <c r="C15" s="54">
        <f t="shared" si="6"/>
        <v>0.92784214650400432</v>
      </c>
      <c r="D15" s="54">
        <f t="shared" si="4"/>
        <v>0.91378393216303455</v>
      </c>
      <c r="E15" s="54">
        <f t="shared" si="1"/>
        <v>0.86223714624614545</v>
      </c>
      <c r="F15" s="54">
        <f t="shared" si="2"/>
        <v>0.76851571730634693</v>
      </c>
      <c r="G15" s="54">
        <f t="shared" si="0"/>
        <v>0.61856143100266958</v>
      </c>
      <c r="H15" s="54">
        <f t="shared" si="3"/>
        <v>0.44049071601705253</v>
      </c>
      <c r="I15" s="54">
        <f t="shared" si="7"/>
        <v>0.23430357234949603</v>
      </c>
      <c r="J15" s="54">
        <f>(1-((A15/L15)^1.4))*0.135</f>
        <v>0.12652392906872786</v>
      </c>
      <c r="K15" s="63">
        <v>9</v>
      </c>
      <c r="L15" s="49">
        <v>65</v>
      </c>
    </row>
    <row r="16" spans="1:12">
      <c r="A16" s="63">
        <v>10</v>
      </c>
      <c r="B16" s="54">
        <f t="shared" si="8"/>
        <v>0.92723520658284386</v>
      </c>
      <c r="C16" s="54">
        <f t="shared" si="6"/>
        <v>0.91796285451701543</v>
      </c>
      <c r="D16" s="54">
        <f t="shared" si="4"/>
        <v>0.90405432641827277</v>
      </c>
      <c r="E16" s="54">
        <f t="shared" si="1"/>
        <v>0.85305639005621636</v>
      </c>
      <c r="F16" s="54">
        <f t="shared" si="2"/>
        <v>0.76033286939793188</v>
      </c>
      <c r="G16" s="54">
        <f t="shared" si="0"/>
        <v>0.61197523634467699</v>
      </c>
      <c r="H16" s="54">
        <f t="shared" si="3"/>
        <v>0.43580054709393656</v>
      </c>
      <c r="I16" s="54">
        <f t="shared" si="7"/>
        <v>0.23180880164571097</v>
      </c>
      <c r="J16" s="54">
        <f t="shared" si="5"/>
        <v>0.12517675288868393</v>
      </c>
      <c r="K16" s="63">
        <v>10</v>
      </c>
      <c r="L16" s="49">
        <v>65</v>
      </c>
    </row>
    <row r="17" spans="1:12">
      <c r="A17" s="63">
        <v>11</v>
      </c>
      <c r="B17" s="54">
        <f t="shared" si="8"/>
        <v>0.916848313916511</v>
      </c>
      <c r="C17" s="54">
        <f>(1-(A17/L17)^1.4)*0.99</f>
        <v>0.90767983077734593</v>
      </c>
      <c r="D17" s="54">
        <f t="shared" si="4"/>
        <v>0.89392710606859815</v>
      </c>
      <c r="E17" s="54">
        <f t="shared" si="1"/>
        <v>0.84350044880319019</v>
      </c>
      <c r="F17" s="54">
        <f t="shared" si="2"/>
        <v>0.75181561741153902</v>
      </c>
      <c r="G17" s="54">
        <f t="shared" si="0"/>
        <v>0.60511988718489729</v>
      </c>
      <c r="H17" s="54">
        <f t="shared" si="3"/>
        <v>0.43091870754076017</v>
      </c>
      <c r="I17" s="54">
        <f t="shared" si="7"/>
        <v>0.22921207847912775</v>
      </c>
      <c r="J17" s="54">
        <f t="shared" si="5"/>
        <v>0.12377452237872899</v>
      </c>
      <c r="K17" s="63">
        <v>11</v>
      </c>
      <c r="L17" s="49">
        <v>65</v>
      </c>
    </row>
    <row r="18" spans="1:12">
      <c r="A18" s="63">
        <v>12</v>
      </c>
      <c r="B18" s="54">
        <f t="shared" si="8"/>
        <v>0.90607633190609638</v>
      </c>
      <c r="C18" s="54">
        <f t="shared" si="6"/>
        <v>0.89701556858703535</v>
      </c>
      <c r="D18" s="54">
        <f t="shared" si="4"/>
        <v>0.88342442360844398</v>
      </c>
      <c r="E18" s="54">
        <f t="shared" si="1"/>
        <v>0.83359022535360872</v>
      </c>
      <c r="F18" s="54">
        <f t="shared" si="2"/>
        <v>0.742982592162999</v>
      </c>
      <c r="G18" s="54">
        <f t="shared" si="0"/>
        <v>0.59801037905802368</v>
      </c>
      <c r="H18" s="54">
        <f t="shared" si="3"/>
        <v>0.42585587599586527</v>
      </c>
      <c r="I18" s="54">
        <f t="shared" si="7"/>
        <v>0.22651908297652409</v>
      </c>
      <c r="J18" s="54">
        <f t="shared" si="5"/>
        <v>0.12232030480732302</v>
      </c>
      <c r="K18" s="63">
        <v>12</v>
      </c>
      <c r="L18" s="49">
        <v>65</v>
      </c>
    </row>
    <row r="19" spans="1:12">
      <c r="A19" s="63">
        <v>13</v>
      </c>
      <c r="B19" s="54">
        <f t="shared" si="8"/>
        <v>0.89493888782384934</v>
      </c>
      <c r="C19" s="54">
        <f t="shared" si="6"/>
        <v>0.88598949894561085</v>
      </c>
      <c r="D19" s="54">
        <f t="shared" si="4"/>
        <v>0.87256541562825307</v>
      </c>
      <c r="E19" s="54">
        <f t="shared" si="1"/>
        <v>0.82334377679794146</v>
      </c>
      <c r="F19" s="54">
        <f t="shared" si="2"/>
        <v>0.7338498880155564</v>
      </c>
      <c r="G19" s="54">
        <f t="shared" si="0"/>
        <v>0.59065966596374064</v>
      </c>
      <c r="H19" s="54">
        <f t="shared" si="3"/>
        <v>0.42062127727720916</v>
      </c>
      <c r="I19" s="54">
        <f t="shared" si="7"/>
        <v>0.22373472195596233</v>
      </c>
      <c r="J19" s="54">
        <f t="shared" si="5"/>
        <v>0.12081674985621967</v>
      </c>
      <c r="K19" s="63">
        <v>13</v>
      </c>
      <c r="L19" s="49">
        <v>65</v>
      </c>
    </row>
    <row r="20" spans="1:12">
      <c r="A20" s="63">
        <v>14</v>
      </c>
      <c r="B20" s="54">
        <f>(1-(A20/L20)^1.4)*1</f>
        <v>0.88345314714458989</v>
      </c>
      <c r="C20" s="54">
        <f t="shared" si="6"/>
        <v>0.87461861567314403</v>
      </c>
      <c r="D20" s="54">
        <f t="shared" si="4"/>
        <v>0.86136681846597507</v>
      </c>
      <c r="E20" s="54">
        <f t="shared" si="1"/>
        <v>0.81277689537302278</v>
      </c>
      <c r="F20" s="54">
        <f t="shared" si="2"/>
        <v>0.72443158065856361</v>
      </c>
      <c r="G20" s="54">
        <f t="shared" si="0"/>
        <v>0.58307907711542939</v>
      </c>
      <c r="H20" s="54">
        <f t="shared" si="3"/>
        <v>0.41522297915795725</v>
      </c>
      <c r="I20" s="54">
        <f t="shared" si="7"/>
        <v>0.22086328678614747</v>
      </c>
      <c r="J20" s="54">
        <f t="shared" si="5"/>
        <v>0.11926617486451964</v>
      </c>
      <c r="K20" s="63">
        <v>14</v>
      </c>
      <c r="L20" s="49">
        <v>65</v>
      </c>
    </row>
    <row r="21" spans="1:12">
      <c r="A21" s="63">
        <v>15</v>
      </c>
      <c r="B21" s="54">
        <f>(1-(A21/L21)^1.4)*1</f>
        <v>0.87163427932561177</v>
      </c>
      <c r="C21" s="54">
        <f t="shared" si="6"/>
        <v>0.8629179365323556</v>
      </c>
      <c r="D21" s="54">
        <f t="shared" si="4"/>
        <v>0.84984342234247146</v>
      </c>
      <c r="E21" s="54">
        <f t="shared" si="1"/>
        <v>0.80190353697956285</v>
      </c>
      <c r="F21" s="54">
        <f t="shared" si="2"/>
        <v>0.71474010904700158</v>
      </c>
      <c r="G21" s="54">
        <f t="shared" si="0"/>
        <v>0.57527862435490384</v>
      </c>
      <c r="H21" s="54">
        <f t="shared" si="3"/>
        <v>0.40966811128303748</v>
      </c>
      <c r="I21" s="54">
        <f t="shared" si="7"/>
        <v>0.21790856983140294</v>
      </c>
      <c r="J21" s="54">
        <f>(1-((A21/L21)^1.4))*0.135</f>
        <v>0.1176706277089576</v>
      </c>
      <c r="K21" s="63">
        <v>15</v>
      </c>
      <c r="L21" s="49">
        <v>65</v>
      </c>
    </row>
    <row r="22" spans="1:12">
      <c r="A22" s="63">
        <v>16</v>
      </c>
      <c r="B22" s="54">
        <f t="shared" ref="B22:B27" si="9">(1-(A22/L22)^1.4)*1</f>
        <v>0.85949580973715167</v>
      </c>
      <c r="C22" s="54">
        <f t="shared" si="6"/>
        <v>0.85090085163978013</v>
      </c>
      <c r="D22" s="54">
        <f t="shared" si="4"/>
        <v>0.83800841449372288</v>
      </c>
      <c r="E22" s="54">
        <f t="shared" si="1"/>
        <v>0.79073614495817957</v>
      </c>
      <c r="F22" s="54">
        <f t="shared" si="2"/>
        <v>0.70478656398446438</v>
      </c>
      <c r="G22" s="54">
        <f t="shared" si="0"/>
        <v>0.56726723442652016</v>
      </c>
      <c r="H22" s="54">
        <f t="shared" si="3"/>
        <v>0.40396303057646127</v>
      </c>
      <c r="I22" s="54">
        <f t="shared" si="7"/>
        <v>0.21487395243428792</v>
      </c>
      <c r="J22" s="54">
        <f t="shared" si="5"/>
        <v>0.11603193431451549</v>
      </c>
      <c r="K22" s="63">
        <v>16</v>
      </c>
      <c r="L22" s="49">
        <v>65</v>
      </c>
    </row>
    <row r="23" spans="1:12">
      <c r="A23" s="63">
        <v>17</v>
      </c>
      <c r="B23" s="54">
        <f t="shared" si="9"/>
        <v>0.84704989106743633</v>
      </c>
      <c r="C23" s="54">
        <f t="shared" si="6"/>
        <v>0.83857939215676192</v>
      </c>
      <c r="D23" s="54">
        <f t="shared" si="4"/>
        <v>0.82587364379075046</v>
      </c>
      <c r="E23" s="54">
        <f t="shared" si="1"/>
        <v>0.77928589978204144</v>
      </c>
      <c r="F23" s="54">
        <f t="shared" si="2"/>
        <v>0.6945809106752977</v>
      </c>
      <c r="G23" s="54">
        <f t="shared" si="0"/>
        <v>0.55905292810450802</v>
      </c>
      <c r="H23" s="54">
        <f t="shared" si="3"/>
        <v>0.39811344880169508</v>
      </c>
      <c r="I23" s="54">
        <f t="shared" si="7"/>
        <v>0.21176247276685908</v>
      </c>
      <c r="J23" s="54">
        <f t="shared" si="5"/>
        <v>0.11435173529410392</v>
      </c>
      <c r="K23" s="63">
        <v>17</v>
      </c>
      <c r="L23" s="49">
        <v>65</v>
      </c>
    </row>
    <row r="24" spans="1:12">
      <c r="A24" s="63">
        <v>18</v>
      </c>
      <c r="B24" s="54">
        <f t="shared" si="9"/>
        <v>0.83430751635428491</v>
      </c>
      <c r="C24" s="54">
        <f t="shared" si="6"/>
        <v>0.82596444119074208</v>
      </c>
      <c r="D24" s="54">
        <f t="shared" si="4"/>
        <v>0.81344982844542779</v>
      </c>
      <c r="E24" s="54">
        <f t="shared" si="1"/>
        <v>0.7675629150459421</v>
      </c>
      <c r="F24" s="54">
        <f t="shared" si="2"/>
        <v>0.68413216341051353</v>
      </c>
      <c r="G24" s="54">
        <f t="shared" si="0"/>
        <v>0.55064296079382802</v>
      </c>
      <c r="H24" s="54">
        <f t="shared" si="3"/>
        <v>0.39212453268651387</v>
      </c>
      <c r="I24" s="54">
        <f t="shared" si="7"/>
        <v>0.20857687908857123</v>
      </c>
      <c r="J24" s="54">
        <f t="shared" si="5"/>
        <v>0.11263151470782846</v>
      </c>
      <c r="K24" s="63">
        <v>18</v>
      </c>
      <c r="L24" s="49">
        <v>65</v>
      </c>
    </row>
    <row r="25" spans="1:12">
      <c r="A25" s="63">
        <v>19</v>
      </c>
      <c r="B25" s="54">
        <f t="shared" si="9"/>
        <v>0.82127868879082289</v>
      </c>
      <c r="C25" s="54">
        <f>(1-(A25/L25)^1.4)*0.99</f>
        <v>0.81306590190291461</v>
      </c>
      <c r="D25" s="54">
        <f t="shared" si="4"/>
        <v>0.80074672157105231</v>
      </c>
      <c r="E25" s="54">
        <f t="shared" si="1"/>
        <v>0.75557639368755714</v>
      </c>
      <c r="F25" s="54">
        <f t="shared" si="2"/>
        <v>0.67344852480847472</v>
      </c>
      <c r="G25" s="54">
        <f t="shared" si="0"/>
        <v>0.54204393460194311</v>
      </c>
      <c r="H25" s="54">
        <f t="shared" si="3"/>
        <v>0.38600098373168673</v>
      </c>
      <c r="I25" s="54">
        <f t="shared" si="7"/>
        <v>0.20531967219770572</v>
      </c>
      <c r="J25" s="54">
        <f t="shared" si="5"/>
        <v>0.11087262298676109</v>
      </c>
      <c r="K25" s="63">
        <v>19</v>
      </c>
      <c r="L25" s="49">
        <v>65</v>
      </c>
    </row>
    <row r="26" spans="1:12">
      <c r="A26" s="63">
        <v>20</v>
      </c>
      <c r="B26" s="54">
        <f t="shared" si="9"/>
        <v>0.80797255892061415</v>
      </c>
      <c r="C26" s="54">
        <f t="shared" si="6"/>
        <v>0.79989283333140804</v>
      </c>
      <c r="D26" s="54">
        <f t="shared" si="4"/>
        <v>0.78777324494759882</v>
      </c>
      <c r="E26" s="54">
        <f>(1-((K26/L26)^1.4))*0.92</f>
        <v>0.74333475420696504</v>
      </c>
      <c r="F26" s="54">
        <f t="shared" si="2"/>
        <v>0.66253749831490361</v>
      </c>
      <c r="G26" s="54">
        <f t="shared" si="0"/>
        <v>0.5332618888876054</v>
      </c>
      <c r="H26" s="54">
        <f>(1-((K26/L26)^1.4))*0.47</f>
        <v>0.37974710269268863</v>
      </c>
      <c r="I26" s="54">
        <f t="shared" si="7"/>
        <v>0.20199313973015354</v>
      </c>
      <c r="J26" s="54">
        <f t="shared" si="5"/>
        <v>0.10907629545428292</v>
      </c>
      <c r="K26" s="63">
        <v>20</v>
      </c>
      <c r="L26" s="49">
        <v>65</v>
      </c>
    </row>
    <row r="27" spans="1:12">
      <c r="A27" s="63">
        <v>21</v>
      </c>
      <c r="B27" s="54">
        <f t="shared" si="9"/>
        <v>0.79439753682322345</v>
      </c>
      <c r="C27" s="54">
        <f t="shared" si="6"/>
        <v>0.78645356145499123</v>
      </c>
      <c r="D27" s="54">
        <f t="shared" si="4"/>
        <v>0.7745375984026428</v>
      </c>
      <c r="E27" s="54">
        <f t="shared" si="1"/>
        <v>0.73084573387736562</v>
      </c>
      <c r="F27" s="54">
        <f t="shared" si="2"/>
        <v>0.65140598019504314</v>
      </c>
      <c r="G27" s="54">
        <f t="shared" si="0"/>
        <v>0.52430237430332749</v>
      </c>
      <c r="H27" s="54">
        <f t="shared" si="3"/>
        <v>0.37336684230691503</v>
      </c>
      <c r="I27" s="54">
        <f t="shared" si="7"/>
        <v>0.19859938420580586</v>
      </c>
      <c r="J27" s="54">
        <f t="shared" si="5"/>
        <v>0.10724366747113517</v>
      </c>
      <c r="K27" s="63">
        <v>21</v>
      </c>
      <c r="L27" s="49">
        <v>65</v>
      </c>
    </row>
    <row r="28" spans="1:12">
      <c r="A28" s="63">
        <v>22</v>
      </c>
      <c r="B28" s="54">
        <f>(1-(A28/L28)^1.4)*1</f>
        <v>0.78056138483746385</v>
      </c>
      <c r="C28" s="54">
        <f t="shared" si="6"/>
        <v>0.77275577098908921</v>
      </c>
      <c r="D28" s="54">
        <f t="shared" si="4"/>
        <v>0.76104735021652725</v>
      </c>
      <c r="E28" s="54">
        <f t="shared" si="1"/>
        <v>0.71811647405046675</v>
      </c>
      <c r="F28" s="54">
        <f t="shared" si="2"/>
        <v>0.64006033556672026</v>
      </c>
      <c r="G28" s="54">
        <f t="shared" si="0"/>
        <v>0.51517051399272618</v>
      </c>
      <c r="H28" s="54">
        <f t="shared" si="3"/>
        <v>0.36686385087360801</v>
      </c>
      <c r="I28" s="54">
        <f t="shared" si="7"/>
        <v>0.19514034620936596</v>
      </c>
      <c r="J28" s="54">
        <f>(1-((A28/L28)^1.4))*0.135</f>
        <v>0.10537578695305763</v>
      </c>
      <c r="K28" s="63">
        <v>22</v>
      </c>
      <c r="L28" s="49">
        <v>65</v>
      </c>
    </row>
    <row r="29" spans="1:12">
      <c r="A29" s="63">
        <v>23</v>
      </c>
      <c r="B29" s="54">
        <f>(1-(A29/L29)^1.4)*1</f>
        <v>0.76647129493998845</v>
      </c>
      <c r="C29" s="54">
        <f t="shared" si="6"/>
        <v>0.75880658199058859</v>
      </c>
      <c r="D29" s="54">
        <f t="shared" si="4"/>
        <v>0.7473095125664887</v>
      </c>
      <c r="E29" s="54">
        <f t="shared" si="1"/>
        <v>0.70515359134478939</v>
      </c>
      <c r="F29" s="54">
        <f t="shared" si="2"/>
        <v>0.62850646185079051</v>
      </c>
      <c r="G29" s="54">
        <f t="shared" si="0"/>
        <v>0.50587105466039239</v>
      </c>
      <c r="H29" s="54">
        <f t="shared" si="3"/>
        <v>0.36024150862179455</v>
      </c>
      <c r="I29" s="54">
        <f t="shared" si="7"/>
        <v>0.19161782373499711</v>
      </c>
      <c r="J29" s="54">
        <f t="shared" si="5"/>
        <v>0.10347362481689845</v>
      </c>
      <c r="K29" s="63">
        <v>23</v>
      </c>
      <c r="L29" s="49">
        <v>65</v>
      </c>
    </row>
    <row r="30" spans="1:12">
      <c r="A30" s="63">
        <v>24</v>
      </c>
      <c r="B30" s="54">
        <f t="shared" ref="B30:B37" si="10">(1-(A30/L30)^1.4)*1</f>
        <v>0.75213395388257298</v>
      </c>
      <c r="C30" s="54">
        <f t="shared" si="6"/>
        <v>0.74461261434374726</v>
      </c>
      <c r="D30" s="54">
        <f t="shared" si="4"/>
        <v>0.73333060503550862</v>
      </c>
      <c r="E30" s="54">
        <f t="shared" si="1"/>
        <v>0.6919632375719672</v>
      </c>
      <c r="F30" s="54">
        <f t="shared" si="2"/>
        <v>0.61674984218370976</v>
      </c>
      <c r="G30" s="54">
        <f t="shared" si="0"/>
        <v>0.49640840956249821</v>
      </c>
      <c r="H30" s="54">
        <f t="shared" si="3"/>
        <v>0.35350295832480927</v>
      </c>
      <c r="I30" s="54">
        <f t="shared" si="7"/>
        <v>0.18803348847064325</v>
      </c>
      <c r="J30" s="54">
        <f t="shared" si="5"/>
        <v>0.10153808377414736</v>
      </c>
      <c r="K30" s="63">
        <v>24</v>
      </c>
      <c r="L30" s="49">
        <v>65</v>
      </c>
    </row>
    <row r="31" spans="1:12">
      <c r="A31" s="63">
        <v>25</v>
      </c>
      <c r="B31" s="54">
        <f t="shared" si="10"/>
        <v>0.73755559845927743</v>
      </c>
      <c r="C31" s="54">
        <f t="shared" si="6"/>
        <v>0.7301800424746846</v>
      </c>
      <c r="D31" s="54">
        <f t="shared" si="4"/>
        <v>0.71911670849779552</v>
      </c>
      <c r="E31" s="54">
        <f t="shared" si="1"/>
        <v>0.67855115058253523</v>
      </c>
      <c r="F31" s="54">
        <f t="shared" si="2"/>
        <v>0.60479559073660749</v>
      </c>
      <c r="G31" s="54">
        <f t="shared" si="0"/>
        <v>0.4867866949831231</v>
      </c>
      <c r="H31" s="54">
        <f t="shared" si="3"/>
        <v>0.34665113127586039</v>
      </c>
      <c r="I31" s="54">
        <f t="shared" si="7"/>
        <v>0.18438889961481936</v>
      </c>
      <c r="J31" s="54">
        <f>(1-((A31/L31)^1.4))*0.135</f>
        <v>9.9570005792002453E-2</v>
      </c>
      <c r="K31" s="63">
        <v>25</v>
      </c>
      <c r="L31" s="49">
        <v>65</v>
      </c>
    </row>
    <row r="32" spans="1:12">
      <c r="A32" s="63">
        <v>26</v>
      </c>
      <c r="B32" s="54">
        <f t="shared" si="10"/>
        <v>0.7227420627379415</v>
      </c>
      <c r="C32" s="54">
        <f t="shared" si="6"/>
        <v>0.71551464211056204</v>
      </c>
      <c r="D32" s="54">
        <f t="shared" si="4"/>
        <v>0.70467351116949295</v>
      </c>
      <c r="E32" s="54">
        <f t="shared" si="1"/>
        <v>0.66492269771890622</v>
      </c>
      <c r="F32" s="54">
        <f t="shared" si="2"/>
        <v>0.592648491445112</v>
      </c>
      <c r="G32" s="54">
        <f t="shared" si="0"/>
        <v>0.47700976140704143</v>
      </c>
      <c r="H32" s="54">
        <f t="shared" si="3"/>
        <v>0.33968876948683246</v>
      </c>
      <c r="I32" s="54">
        <f t="shared" si="7"/>
        <v>0.18068551568448538</v>
      </c>
      <c r="J32" s="54">
        <f t="shared" si="5"/>
        <v>9.7570178469622112E-2</v>
      </c>
      <c r="K32" s="63">
        <v>26</v>
      </c>
      <c r="L32" s="49">
        <v>65</v>
      </c>
    </row>
    <row r="33" spans="1:12">
      <c r="A33" s="63">
        <v>27</v>
      </c>
      <c r="B33" s="54">
        <f t="shared" si="10"/>
        <v>0.70769881869139295</v>
      </c>
      <c r="C33" s="54">
        <f>(1-(A33/L33)^1.4)*0.99</f>
        <v>0.70062183050447902</v>
      </c>
      <c r="D33" s="54">
        <f t="shared" si="4"/>
        <v>0.69000634822410811</v>
      </c>
      <c r="E33" s="54">
        <f t="shared" si="1"/>
        <v>0.65108291319608158</v>
      </c>
      <c r="F33" s="54">
        <f t="shared" si="2"/>
        <v>0.58031303132694223</v>
      </c>
      <c r="G33" s="54">
        <f t="shared" si="0"/>
        <v>0.46708122033631938</v>
      </c>
      <c r="H33" s="54">
        <f t="shared" si="3"/>
        <v>0.33261844478495467</v>
      </c>
      <c r="I33" s="54">
        <f>(1-(K33/L33)^1.4)*0.25</f>
        <v>0.17692470467284824</v>
      </c>
      <c r="J33" s="54">
        <f t="shared" si="5"/>
        <v>9.5539340523338054E-2</v>
      </c>
      <c r="K33" s="63">
        <v>27</v>
      </c>
      <c r="L33" s="49">
        <v>65</v>
      </c>
    </row>
    <row r="34" spans="1:12">
      <c r="A34" s="63">
        <v>28</v>
      </c>
      <c r="B34" s="54">
        <f t="shared" si="10"/>
        <v>0.69243101136320384</v>
      </c>
      <c r="C34" s="54">
        <f t="shared" si="6"/>
        <v>0.6855067012495718</v>
      </c>
      <c r="D34" s="54">
        <f t="shared" si="4"/>
        <v>0.67512023607912375</v>
      </c>
      <c r="E34" s="54">
        <f t="shared" si="1"/>
        <v>0.63703653045414754</v>
      </c>
      <c r="F34" s="54">
        <f t="shared" si="2"/>
        <v>0.56779342931782717</v>
      </c>
      <c r="G34" s="54">
        <f t="shared" si="0"/>
        <v>0.45700446749971457</v>
      </c>
      <c r="H34" s="54">
        <f t="shared" si="3"/>
        <v>0.32544257534070581</v>
      </c>
      <c r="I34" s="54">
        <f>(1-(K34/L34)^1.4)*0.25</f>
        <v>0.17310775284080096</v>
      </c>
      <c r="J34" s="54">
        <f t="shared" si="5"/>
        <v>9.3478186534032531E-2</v>
      </c>
      <c r="K34" s="63">
        <v>28</v>
      </c>
      <c r="L34" s="49">
        <v>65</v>
      </c>
    </row>
    <row r="35" spans="1:12">
      <c r="A35" s="63">
        <v>29</v>
      </c>
      <c r="B35" s="54">
        <f t="shared" si="10"/>
        <v>0.67694348947378291</v>
      </c>
      <c r="C35" s="54">
        <f t="shared" si="6"/>
        <v>0.67017405457904511</v>
      </c>
      <c r="D35" s="54">
        <f t="shared" si="4"/>
        <v>0.66001990223693829</v>
      </c>
      <c r="E35" s="54">
        <f t="shared" si="1"/>
        <v>0.62278801031588027</v>
      </c>
      <c r="F35" s="54">
        <f t="shared" si="2"/>
        <v>0.55509366136850191</v>
      </c>
      <c r="G35" s="54">
        <f t="shared" si="0"/>
        <v>0.44678270305269674</v>
      </c>
      <c r="H35" s="54">
        <f t="shared" si="3"/>
        <v>0.31816344005267794</v>
      </c>
      <c r="I35" s="54">
        <f>(1-(K35/L35)^1.4)*0.25</f>
        <v>0.16923587236844573</v>
      </c>
      <c r="J35" s="54">
        <f t="shared" si="5"/>
        <v>9.1387371078960694E-2</v>
      </c>
      <c r="K35" s="63">
        <v>29</v>
      </c>
      <c r="L35" s="49">
        <v>65</v>
      </c>
    </row>
    <row r="36" spans="1:12">
      <c r="A36" s="63">
        <v>30</v>
      </c>
      <c r="B36" s="54">
        <f t="shared" si="10"/>
        <v>0.66124083219616225</v>
      </c>
      <c r="C36" s="54">
        <f t="shared" si="6"/>
        <v>0.65462842387420062</v>
      </c>
      <c r="D36" s="54">
        <f t="shared" si="4"/>
        <v>0.64470981139125816</v>
      </c>
      <c r="E36" s="54">
        <f t="shared" si="1"/>
        <v>0.60834156562046926</v>
      </c>
      <c r="F36" s="54">
        <f>(1-((K36/L36)^1.4))*0.82</f>
        <v>0.54221748240085299</v>
      </c>
      <c r="G36" s="54">
        <f t="shared" si="0"/>
        <v>0.43641894924946711</v>
      </c>
      <c r="H36" s="54">
        <f t="shared" si="3"/>
        <v>0.31078319113219627</v>
      </c>
      <c r="I36" s="54">
        <f t="shared" ref="I36:I56" si="11">(1-(K36/L36)^1.4)*0.25</f>
        <v>0.16531020804904056</v>
      </c>
      <c r="J36" s="54">
        <f t="shared" si="5"/>
        <v>8.9267512346481906E-2</v>
      </c>
      <c r="K36" s="63">
        <v>30</v>
      </c>
      <c r="L36" s="49">
        <v>65</v>
      </c>
    </row>
    <row r="37" spans="1:12">
      <c r="A37" s="63">
        <v>31</v>
      </c>
      <c r="B37" s="54">
        <f t="shared" si="10"/>
        <v>0.64532737269354434</v>
      </c>
      <c r="C37" s="54">
        <f t="shared" si="6"/>
        <v>0.63887409896660885</v>
      </c>
      <c r="D37" s="54">
        <f t="shared" si="4"/>
        <v>0.62919418837620567</v>
      </c>
      <c r="E37" s="54">
        <f t="shared" si="1"/>
        <v>0.59370118287806084</v>
      </c>
      <c r="F37" s="54">
        <f t="shared" si="2"/>
        <v>0.52916844560870635</v>
      </c>
      <c r="G37" s="54">
        <f t="shared" si="0"/>
        <v>0.42591606597773929</v>
      </c>
      <c r="H37" s="54">
        <f t="shared" si="3"/>
        <v>0.3033038651659658</v>
      </c>
      <c r="I37" s="54">
        <f t="shared" si="11"/>
        <v>0.16133184317338609</v>
      </c>
      <c r="J37" s="54">
        <f t="shared" si="5"/>
        <v>8.7119195313628495E-2</v>
      </c>
      <c r="K37" s="63">
        <v>31</v>
      </c>
      <c r="L37" s="49">
        <v>65</v>
      </c>
    </row>
    <row r="38" spans="1:12">
      <c r="A38" s="63">
        <v>32</v>
      </c>
      <c r="B38" s="54">
        <f>(1-(A38/L38)^1.4)*1</f>
        <v>0.62920721890286369</v>
      </c>
      <c r="C38" s="54">
        <f t="shared" si="6"/>
        <v>0.62291514671383508</v>
      </c>
      <c r="D38" s="54">
        <f t="shared" si="4"/>
        <v>0.61347703843029211</v>
      </c>
      <c r="E38" s="54">
        <f t="shared" si="1"/>
        <v>0.5788706413906346</v>
      </c>
      <c r="F38" s="54">
        <f t="shared" si="2"/>
        <v>0.51594991950034819</v>
      </c>
      <c r="G38" s="54">
        <f t="shared" si="0"/>
        <v>0.41527676447589007</v>
      </c>
      <c r="H38" s="54">
        <f t="shared" si="3"/>
        <v>0.29572739288434591</v>
      </c>
      <c r="I38" s="54">
        <f t="shared" si="11"/>
        <v>0.15730180472571592</v>
      </c>
      <c r="J38" s="54">
        <f>(1-((A38/L38)^1.4))*0.135</f>
        <v>8.4942974551886596E-2</v>
      </c>
      <c r="K38" s="63">
        <v>32</v>
      </c>
      <c r="L38" s="49">
        <v>65</v>
      </c>
    </row>
    <row r="39" spans="1:12">
      <c r="A39" s="63">
        <v>33</v>
      </c>
      <c r="B39" s="54">
        <f>(1-(A39/L39)^1.4)*1</f>
        <v>0.61288427196321482</v>
      </c>
      <c r="C39" s="54">
        <f t="shared" si="6"/>
        <v>0.60675542924358272</v>
      </c>
      <c r="D39" s="54">
        <f t="shared" si="4"/>
        <v>0.59756216516413441</v>
      </c>
      <c r="E39" s="54">
        <f t="shared" si="1"/>
        <v>0.56385353020615769</v>
      </c>
      <c r="F39" s="54">
        <f t="shared" si="2"/>
        <v>0.50256510300983614</v>
      </c>
      <c r="G39" s="54">
        <f t="shared" si="0"/>
        <v>0.40450361949572178</v>
      </c>
      <c r="H39" s="54">
        <f t="shared" si="3"/>
        <v>0.28805560782271095</v>
      </c>
      <c r="I39" s="54">
        <f t="shared" si="11"/>
        <v>0.15322106799080371</v>
      </c>
      <c r="J39" s="54">
        <f t="shared" si="5"/>
        <v>8.2739376715034008E-2</v>
      </c>
      <c r="K39" s="63">
        <v>33</v>
      </c>
      <c r="L39" s="49">
        <v>65</v>
      </c>
    </row>
    <row r="40" spans="1:12">
      <c r="A40" s="63">
        <v>34</v>
      </c>
      <c r="B40" s="54">
        <f t="shared" ref="B40:B47" si="12">(1-(A40/L40)^1.4)*1</f>
        <v>0.59636224261981252</v>
      </c>
      <c r="C40" s="54">
        <f>(1-(A40/L40)^1.4)*0.99</f>
        <v>0.59039862019361444</v>
      </c>
      <c r="D40" s="54">
        <f t="shared" si="4"/>
        <v>0.58145318655431721</v>
      </c>
      <c r="E40" s="54">
        <f t="shared" si="1"/>
        <v>0.54865326321022756</v>
      </c>
      <c r="F40" s="54">
        <f t="shared" si="2"/>
        <v>0.48901703894824622</v>
      </c>
      <c r="G40" s="54">
        <f t="shared" si="0"/>
        <v>0.3935990801290763</v>
      </c>
      <c r="H40" s="54">
        <f t="shared" si="3"/>
        <v>0.28029025403131186</v>
      </c>
      <c r="I40" s="54">
        <f t="shared" si="11"/>
        <v>0.14909056065495313</v>
      </c>
      <c r="J40" s="54">
        <f t="shared" si="5"/>
        <v>8.0508902753674699E-2</v>
      </c>
      <c r="K40" s="63">
        <v>34</v>
      </c>
      <c r="L40" s="49">
        <v>65</v>
      </c>
    </row>
    <row r="41" spans="1:12">
      <c r="A41" s="63">
        <v>35</v>
      </c>
      <c r="B41" s="54">
        <f t="shared" si="12"/>
        <v>0.57964466587929508</v>
      </c>
      <c r="C41" s="54">
        <f t="shared" si="6"/>
        <v>0.57384821922050211</v>
      </c>
      <c r="D41" s="54">
        <f t="shared" si="4"/>
        <v>0.56515354923231265</v>
      </c>
      <c r="E41" s="54">
        <f t="shared" si="1"/>
        <v>0.5332730926089515</v>
      </c>
      <c r="F41" s="54">
        <f t="shared" si="2"/>
        <v>0.47530862602102192</v>
      </c>
      <c r="G41" s="54">
        <f t="shared" si="0"/>
        <v>0.38256547948033476</v>
      </c>
      <c r="H41" s="54">
        <f t="shared" si="3"/>
        <v>0.27243299296326867</v>
      </c>
      <c r="I41" s="54">
        <f t="shared" si="11"/>
        <v>0.14491116646982377</v>
      </c>
      <c r="J41" s="54">
        <f t="shared" si="5"/>
        <v>7.8252029893704847E-2</v>
      </c>
      <c r="K41" s="63">
        <v>35</v>
      </c>
      <c r="L41" s="49">
        <v>65</v>
      </c>
    </row>
    <row r="42" spans="1:12">
      <c r="A42" s="63">
        <v>36</v>
      </c>
      <c r="B42" s="54">
        <f t="shared" si="12"/>
        <v>0.56273491414774113</v>
      </c>
      <c r="C42" s="54">
        <f t="shared" si="6"/>
        <v>0.55710756500626368</v>
      </c>
      <c r="D42" s="54">
        <f t="shared" si="4"/>
        <v>0.54866654129404757</v>
      </c>
      <c r="E42" s="54">
        <f t="shared" si="1"/>
        <v>0.5177161210159219</v>
      </c>
      <c r="F42" s="54">
        <f t="shared" si="2"/>
        <v>0.46144262960114768</v>
      </c>
      <c r="G42" s="54">
        <f t="shared" si="0"/>
        <v>0.37140504333750918</v>
      </c>
      <c r="H42" s="54">
        <f t="shared" si="3"/>
        <v>0.26448540964943834</v>
      </c>
      <c r="I42" s="54">
        <f t="shared" si="11"/>
        <v>0.14068372853693528</v>
      </c>
      <c r="J42" s="54">
        <f>(1-((A42/L42)^1.4))*0.135</f>
        <v>7.5969213409945058E-2</v>
      </c>
      <c r="K42" s="63">
        <v>36</v>
      </c>
      <c r="L42" s="49">
        <v>65</v>
      </c>
    </row>
    <row r="43" spans="1:12">
      <c r="A43" s="63">
        <v>37</v>
      </c>
      <c r="B43" s="54">
        <f t="shared" si="12"/>
        <v>0.54563620904654697</v>
      </c>
      <c r="C43" s="54">
        <f t="shared" si="6"/>
        <v>0.54017984695608146</v>
      </c>
      <c r="D43" s="54">
        <f t="shared" si="4"/>
        <v>0.53199530382038329</v>
      </c>
      <c r="E43" s="54">
        <f t="shared" si="1"/>
        <v>0.50198531232282328</v>
      </c>
      <c r="F43" s="54">
        <f t="shared" si="2"/>
        <v>0.44742169141816851</v>
      </c>
      <c r="G43" s="54">
        <f t="shared" si="0"/>
        <v>0.36011989797072103</v>
      </c>
      <c r="H43" s="54">
        <f t="shared" si="3"/>
        <v>0.25644901825187705</v>
      </c>
      <c r="I43" s="54">
        <f t="shared" si="11"/>
        <v>0.13640905226163674</v>
      </c>
      <c r="J43" s="54">
        <f t="shared" si="5"/>
        <v>7.3660888221283846E-2</v>
      </c>
      <c r="K43" s="63">
        <v>37</v>
      </c>
      <c r="L43" s="49">
        <v>65</v>
      </c>
    </row>
    <row r="44" spans="1:12">
      <c r="A44" s="63">
        <v>38</v>
      </c>
      <c r="B44" s="54">
        <f t="shared" si="12"/>
        <v>0.52835163207157287</v>
      </c>
      <c r="C44" s="54">
        <f t="shared" si="6"/>
        <v>0.5230681157508571</v>
      </c>
      <c r="D44" s="54">
        <f t="shared" si="4"/>
        <v>0.51514284126978349</v>
      </c>
      <c r="E44" s="54">
        <f>(1-((K44/L44)^1.4))*0.92</f>
        <v>0.48608350150584706</v>
      </c>
      <c r="F44" s="54">
        <f t="shared" si="2"/>
        <v>0.43324833829868975</v>
      </c>
      <c r="G44" s="54">
        <f t="shared" si="0"/>
        <v>0.34871207716723812</v>
      </c>
      <c r="H44" s="54">
        <f>(1-((K44/L44)^1.4))*0.47</f>
        <v>0.24832526707363925</v>
      </c>
      <c r="I44" s="54">
        <f t="shared" si="11"/>
        <v>0.13208790801789322</v>
      </c>
      <c r="J44" s="54">
        <f t="shared" si="5"/>
        <v>7.1327470329662343E-2</v>
      </c>
      <c r="K44" s="63">
        <v>38</v>
      </c>
      <c r="L44" s="49">
        <v>65</v>
      </c>
    </row>
    <row r="45" spans="1:12">
      <c r="A45" s="63">
        <v>39</v>
      </c>
      <c r="B45" s="54">
        <f t="shared" si="12"/>
        <v>0.5108841342364463</v>
      </c>
      <c r="C45" s="54">
        <f t="shared" si="6"/>
        <v>0.50577529289408185</v>
      </c>
      <c r="D45" s="54">
        <f t="shared" si="4"/>
        <v>0.49811203088053513</v>
      </c>
      <c r="E45" s="54">
        <f t="shared" si="1"/>
        <v>0.47001340349753062</v>
      </c>
      <c r="F45" s="54">
        <f t="shared" si="2"/>
        <v>0.41892499007388595</v>
      </c>
      <c r="G45" s="54">
        <f t="shared" si="0"/>
        <v>0.33718352859605455</v>
      </c>
      <c r="H45" s="54">
        <f t="shared" si="3"/>
        <v>0.24011554309112976</v>
      </c>
      <c r="I45" s="54">
        <f t="shared" si="11"/>
        <v>0.12772103355911157</v>
      </c>
      <c r="J45" s="54">
        <f t="shared" si="5"/>
        <v>6.896935812192026E-2</v>
      </c>
      <c r="K45" s="63">
        <v>39</v>
      </c>
      <c r="L45" s="49">
        <v>65</v>
      </c>
    </row>
    <row r="46" spans="1:12">
      <c r="A46" s="63">
        <v>40</v>
      </c>
      <c r="B46" s="54">
        <f t="shared" si="12"/>
        <v>0.49323654482054891</v>
      </c>
      <c r="C46" s="54">
        <f t="shared" si="6"/>
        <v>0.48830417937234344</v>
      </c>
      <c r="D46" s="54">
        <f t="shared" si="4"/>
        <v>0.48090563120003516</v>
      </c>
      <c r="E46" s="54">
        <f t="shared" si="1"/>
        <v>0.453777621234905</v>
      </c>
      <c r="F46" s="54">
        <f t="shared" si="2"/>
        <v>0.40445396675285006</v>
      </c>
      <c r="G46" s="54">
        <f t="shared" si="0"/>
        <v>0.32553611958156231</v>
      </c>
      <c r="H46" s="54">
        <f t="shared" si="3"/>
        <v>0.23182117606565797</v>
      </c>
      <c r="I46" s="54">
        <f t="shared" si="11"/>
        <v>0.12330913620513723</v>
      </c>
      <c r="J46" s="54">
        <f t="shared" si="5"/>
        <v>6.6586933550774108E-2</v>
      </c>
      <c r="K46" s="63">
        <v>40</v>
      </c>
      <c r="L46" s="49">
        <v>65</v>
      </c>
    </row>
    <row r="47" spans="1:12">
      <c r="A47" s="63">
        <v>41</v>
      </c>
      <c r="B47" s="54">
        <f t="shared" si="12"/>
        <v>0.47541157932524847</v>
      </c>
      <c r="C47" s="54">
        <f t="shared" si="6"/>
        <v>0.470657463531996</v>
      </c>
      <c r="D47" s="54">
        <f t="shared" si="4"/>
        <v>0.46352628984211725</v>
      </c>
      <c r="E47" s="54">
        <f t="shared" si="1"/>
        <v>0.43737865297922862</v>
      </c>
      <c r="F47" s="54">
        <f t="shared" si="2"/>
        <v>0.38983749504670373</v>
      </c>
      <c r="G47" s="54">
        <f t="shared" si="0"/>
        <v>0.31377164235466398</v>
      </c>
      <c r="H47" s="54">
        <f t="shared" si="3"/>
        <v>0.22344344228286678</v>
      </c>
      <c r="I47" s="54">
        <f t="shared" si="11"/>
        <v>0.11885289483131212</v>
      </c>
      <c r="J47" s="54">
        <f t="shared" si="5"/>
        <v>6.4180563208908553E-2</v>
      </c>
      <c r="K47" s="63">
        <v>41</v>
      </c>
      <c r="L47" s="49">
        <v>65</v>
      </c>
    </row>
    <row r="48" spans="1:12">
      <c r="A48" s="63">
        <v>42</v>
      </c>
      <c r="B48" s="54">
        <f>(1-(A48/L48)^1.4)*1</f>
        <v>0.45741184672770152</v>
      </c>
      <c r="C48" s="54">
        <f>(1-(A48/L48)^1.4)*0.99</f>
        <v>0.45283772826042451</v>
      </c>
      <c r="D48" s="54">
        <f t="shared" si="4"/>
        <v>0.44597655055950897</v>
      </c>
      <c r="E48" s="54">
        <f t="shared" si="1"/>
        <v>0.42081889898948543</v>
      </c>
      <c r="F48" s="54">
        <f t="shared" si="2"/>
        <v>0.37507771431671522</v>
      </c>
      <c r="G48" s="54">
        <f t="shared" si="0"/>
        <v>0.30189181884028304</v>
      </c>
      <c r="H48" s="54">
        <f t="shared" si="3"/>
        <v>0.2149835679620197</v>
      </c>
      <c r="I48" s="54">
        <f t="shared" si="11"/>
        <v>0.11435296168192538</v>
      </c>
      <c r="J48" s="54">
        <f t="shared" si="5"/>
        <v>6.1750599308239708E-2</v>
      </c>
      <c r="K48" s="63">
        <v>42</v>
      </c>
      <c r="L48" s="49">
        <v>65</v>
      </c>
    </row>
    <row r="49" spans="1:12">
      <c r="A49" s="63">
        <v>43</v>
      </c>
      <c r="B49" s="54">
        <f>(1-(A49/L49)^1.4)*1</f>
        <v>0.43923985610958383</v>
      </c>
      <c r="C49" s="54">
        <f>(1-(A49/L49)^1.4)*0.99</f>
        <v>0.43484745754848797</v>
      </c>
      <c r="D49" s="54">
        <f t="shared" si="4"/>
        <v>0.42825885970684424</v>
      </c>
      <c r="E49" s="54">
        <f t="shared" si="1"/>
        <v>0.40410066762081714</v>
      </c>
      <c r="F49" s="54">
        <f t="shared" si="2"/>
        <v>0.3601766820098587</v>
      </c>
      <c r="G49" s="54">
        <f t="shared" si="0"/>
        <v>0.28989830503232533</v>
      </c>
      <c r="H49" s="54">
        <f t="shared" si="3"/>
        <v>0.20644273237150437</v>
      </c>
      <c r="I49" s="54">
        <f t="shared" si="11"/>
        <v>0.10980996402739596</v>
      </c>
      <c r="J49" s="54">
        <f>(1-((A49/L49)^1.4))*0.135</f>
        <v>5.929738057479382E-2</v>
      </c>
      <c r="K49" s="63">
        <v>43</v>
      </c>
      <c r="L49" s="49">
        <v>65</v>
      </c>
    </row>
    <row r="50" spans="1:12">
      <c r="A50" s="63">
        <v>44</v>
      </c>
      <c r="B50" s="54">
        <f t="shared" ref="B50:B56" si="13">(1-(A50/L50)^1.4)*1</f>
        <v>0.4208980227279695</v>
      </c>
      <c r="C50" s="54">
        <f t="shared" ref="C50:C55" si="14">(1-(A50/L50)^1.4)*0.99</f>
        <v>0.41668904250068978</v>
      </c>
      <c r="D50" s="54">
        <f t="shared" si="4"/>
        <v>0.41037557215977027</v>
      </c>
      <c r="E50" s="54">
        <f t="shared" si="1"/>
        <v>0.38722618090973193</v>
      </c>
      <c r="F50" s="54">
        <f t="shared" si="2"/>
        <v>0.34513637863693497</v>
      </c>
      <c r="G50" s="54">
        <f t="shared" si="0"/>
        <v>0.27779269500045989</v>
      </c>
      <c r="H50" s="54">
        <f t="shared" si="3"/>
        <v>0.19782207068214566</v>
      </c>
      <c r="I50" s="54">
        <f t="shared" si="11"/>
        <v>0.10522450568199238</v>
      </c>
      <c r="J50" s="54">
        <f t="shared" si="5"/>
        <v>5.6821233068275884E-2</v>
      </c>
      <c r="K50" s="63">
        <v>44</v>
      </c>
      <c r="L50" s="49">
        <v>65</v>
      </c>
    </row>
    <row r="51" spans="1:12">
      <c r="A51" s="63">
        <v>45</v>
      </c>
      <c r="B51" s="54">
        <f t="shared" si="13"/>
        <v>0.40238867358698593</v>
      </c>
      <c r="C51" s="54">
        <f t="shared" si="14"/>
        <v>0.39836478685111609</v>
      </c>
      <c r="D51" s="54">
        <f t="shared" si="4"/>
        <v>0.39232895674731127</v>
      </c>
      <c r="E51" s="54">
        <f t="shared" si="1"/>
        <v>0.37019757970002709</v>
      </c>
      <c r="F51" s="54">
        <f t="shared" si="2"/>
        <v>0.32995871234132845</v>
      </c>
      <c r="G51" s="54">
        <f t="shared" si="0"/>
        <v>0.26557652456741071</v>
      </c>
      <c r="H51" s="54">
        <f t="shared" si="3"/>
        <v>0.18912267658588339</v>
      </c>
      <c r="I51" s="54">
        <f t="shared" si="11"/>
        <v>0.10059716839674648</v>
      </c>
      <c r="J51" s="54">
        <f t="shared" si="5"/>
        <v>5.4322470934243104E-2</v>
      </c>
      <c r="K51" s="63">
        <v>45</v>
      </c>
      <c r="L51" s="49">
        <v>65</v>
      </c>
    </row>
    <row r="52" spans="1:12">
      <c r="A52" s="63">
        <v>46</v>
      </c>
      <c r="B52" s="54">
        <f t="shared" si="13"/>
        <v>0.38371405256152946</v>
      </c>
      <c r="C52" s="54">
        <f t="shared" si="14"/>
        <v>0.37987691203591417</v>
      </c>
      <c r="D52" s="54">
        <f t="shared" si="4"/>
        <v>0.37412120124749121</v>
      </c>
      <c r="E52" s="54">
        <f t="shared" si="1"/>
        <v>0.35301692835660714</v>
      </c>
      <c r="F52" s="54">
        <f t="shared" si="2"/>
        <v>0.31464552310045413</v>
      </c>
      <c r="G52" s="54">
        <f t="shared" si="0"/>
        <v>0.25325127469060943</v>
      </c>
      <c r="H52" s="54">
        <f t="shared" si="3"/>
        <v>0.18034560470391883</v>
      </c>
      <c r="I52" s="54">
        <f t="shared" si="11"/>
        <v>9.5928513140382365E-2</v>
      </c>
      <c r="J52" s="54">
        <f t="shared" si="5"/>
        <v>5.180139709580648E-2</v>
      </c>
      <c r="K52" s="63">
        <v>46</v>
      </c>
      <c r="L52" s="49">
        <v>65</v>
      </c>
    </row>
    <row r="53" spans="1:12">
      <c r="A53" s="63">
        <v>47</v>
      </c>
      <c r="B53" s="54">
        <f t="shared" si="13"/>
        <v>0.36487632511806278</v>
      </c>
      <c r="C53" s="54">
        <f t="shared" si="14"/>
        <v>0.36122756186688215</v>
      </c>
      <c r="D53" s="54">
        <f t="shared" si="4"/>
        <v>0.35575441699011123</v>
      </c>
      <c r="E53" s="54">
        <f t="shared" si="1"/>
        <v>0.33568621910861779</v>
      </c>
      <c r="F53" s="54">
        <f t="shared" si="2"/>
        <v>0.29919858659681148</v>
      </c>
      <c r="G53" s="54">
        <f t="shared" si="0"/>
        <v>0.24081837457792143</v>
      </c>
      <c r="H53" s="54">
        <f t="shared" si="3"/>
        <v>0.1714918728054895</v>
      </c>
      <c r="I53" s="54">
        <f t="shared" si="11"/>
        <v>9.1219081279515696E-2</v>
      </c>
      <c r="J53" s="54">
        <f t="shared" si="5"/>
        <v>4.9258303890938479E-2</v>
      </c>
      <c r="K53" s="63">
        <v>47</v>
      </c>
      <c r="L53" s="49">
        <v>65</v>
      </c>
    </row>
    <row r="54" spans="1:12">
      <c r="A54" s="63">
        <v>48</v>
      </c>
      <c r="B54" s="54">
        <f t="shared" si="13"/>
        <v>0.34587758267211199</v>
      </c>
      <c r="C54" s="54">
        <f t="shared" si="14"/>
        <v>0.34241880684539089</v>
      </c>
      <c r="D54" s="54">
        <f t="shared" si="4"/>
        <v>0.3372306431053092</v>
      </c>
      <c r="E54" s="54">
        <f t="shared" si="1"/>
        <v>0.31820737605834304</v>
      </c>
      <c r="F54" s="54">
        <f t="shared" si="2"/>
        <v>0.28361961779113182</v>
      </c>
      <c r="G54" s="54">
        <f t="shared" si="0"/>
        <v>0.22827920456359393</v>
      </c>
      <c r="H54" s="54">
        <f t="shared" si="3"/>
        <v>0.16256246385589262</v>
      </c>
      <c r="I54" s="54">
        <f t="shared" si="11"/>
        <v>8.6469395668027998E-2</v>
      </c>
      <c r="J54" s="54">
        <f t="shared" si="5"/>
        <v>4.6693473660735126E-2</v>
      </c>
      <c r="K54" s="63">
        <v>48</v>
      </c>
      <c r="L54" s="49">
        <v>65</v>
      </c>
    </row>
    <row r="55" spans="1:12">
      <c r="A55" s="63">
        <v>49</v>
      </c>
      <c r="B55" s="54">
        <f t="shared" si="13"/>
        <v>0.32671984661744891</v>
      </c>
      <c r="C55" s="54">
        <f t="shared" si="14"/>
        <v>0.32345264815127439</v>
      </c>
      <c r="D55" s="54">
        <f t="shared" si="4"/>
        <v>0.31855185045201267</v>
      </c>
      <c r="E55" s="54">
        <f t="shared" si="1"/>
        <v>0.30058225888805301</v>
      </c>
      <c r="F55" s="54">
        <f t="shared" si="2"/>
        <v>0.26791027422630809</v>
      </c>
      <c r="G55" s="54">
        <f t="shared" si="0"/>
        <v>0.2156350987675163</v>
      </c>
      <c r="H55" s="54">
        <f t="shared" si="3"/>
        <v>0.15355832791020096</v>
      </c>
      <c r="I55" s="54">
        <f t="shared" si="11"/>
        <v>8.1679961654362226E-2</v>
      </c>
      <c r="J55" s="54">
        <f>(1-((A55/L55)^1.4))*0.135</f>
        <v>4.4107179293355607E-2</v>
      </c>
      <c r="K55" s="63">
        <v>49</v>
      </c>
      <c r="L55" s="49">
        <v>65</v>
      </c>
    </row>
    <row r="56" spans="1:12">
      <c r="A56" s="63">
        <v>50</v>
      </c>
      <c r="B56" s="54">
        <f t="shared" si="13"/>
        <v>0.30740507205791734</v>
      </c>
      <c r="C56" s="54">
        <f>(1-(A56/L56)^1.4)*0.99</f>
        <v>0.30433102133733814</v>
      </c>
      <c r="D56" s="54">
        <f t="shared" si="4"/>
        <v>0.29971994525646939</v>
      </c>
      <c r="E56" s="54">
        <f>(1-((K56/L56)^1.4))*0.92</f>
        <v>0.28281266629328394</v>
      </c>
      <c r="F56" s="54">
        <f t="shared" si="2"/>
        <v>0.2520721590874922</v>
      </c>
      <c r="G56" s="54">
        <f t="shared" si="0"/>
        <v>0.20288734755822546</v>
      </c>
      <c r="H56" s="54">
        <f t="shared" si="3"/>
        <v>0.14448038386722115</v>
      </c>
      <c r="I56" s="54">
        <f t="shared" si="11"/>
        <v>7.6851268014479335E-2</v>
      </c>
      <c r="J56" s="54">
        <f t="shared" si="5"/>
        <v>4.1499684727818842E-2</v>
      </c>
      <c r="K56" s="63">
        <v>50</v>
      </c>
      <c r="L56" s="49">
        <v>65</v>
      </c>
    </row>
  </sheetData>
  <mergeCells count="1"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topLeftCell="A37" zoomScaleSheetLayoutView="100" workbookViewId="0">
      <selection activeCell="C26" sqref="C26:C27"/>
    </sheetView>
  </sheetViews>
  <sheetFormatPr baseColWidth="10" defaultRowHeight="13.5"/>
  <cols>
    <col min="1" max="1" width="1.140625" style="4" customWidth="1"/>
    <col min="2" max="2" width="11.42578125" style="4" customWidth="1"/>
    <col min="3" max="3" width="34.140625" style="5" customWidth="1"/>
    <col min="4" max="4" width="31.7109375" style="4" customWidth="1"/>
    <col min="5" max="5" width="30.7109375" style="4" customWidth="1"/>
    <col min="6" max="6" width="10.7109375" style="4" customWidth="1"/>
    <col min="7" max="7" width="24.7109375" style="4" customWidth="1"/>
    <col min="8" max="8" width="8.85546875" style="4" customWidth="1"/>
    <col min="9" max="9" width="11.5703125" style="4" customWidth="1"/>
    <col min="10" max="16384" width="11.42578125" style="4"/>
  </cols>
  <sheetData>
    <row r="1" spans="1:9" ht="20.25" customHeight="1">
      <c r="B1" s="244" t="s">
        <v>169</v>
      </c>
      <c r="C1" s="245"/>
      <c r="D1" s="245"/>
      <c r="E1" s="245"/>
      <c r="F1" s="246"/>
    </row>
    <row r="2" spans="1:9" ht="20.100000000000001" customHeight="1">
      <c r="B2" s="247" t="s">
        <v>243</v>
      </c>
      <c r="C2" s="248"/>
      <c r="D2" s="248"/>
      <c r="E2" s="248"/>
      <c r="F2" s="249"/>
    </row>
    <row r="3" spans="1:9" ht="20.100000000000001" customHeight="1">
      <c r="B3" s="250" t="s">
        <v>2</v>
      </c>
      <c r="C3" s="251"/>
      <c r="D3" s="251"/>
      <c r="E3" s="251"/>
      <c r="F3" s="252"/>
    </row>
    <row r="4" spans="1:9" ht="9.9499999999999993" customHeight="1">
      <c r="B4" s="11"/>
      <c r="C4" s="11"/>
      <c r="D4" s="11"/>
      <c r="E4" s="11"/>
      <c r="F4" s="11"/>
    </row>
    <row r="5" spans="1:9" s="75" customFormat="1" ht="15" customHeight="1">
      <c r="A5" s="4"/>
      <c r="B5" s="255" t="s">
        <v>214</v>
      </c>
      <c r="C5" s="238" t="s">
        <v>3</v>
      </c>
      <c r="D5" s="240" t="s">
        <v>93</v>
      </c>
      <c r="E5" s="240"/>
      <c r="F5" s="240"/>
    </row>
    <row r="6" spans="1:9" s="75" customFormat="1" ht="15" customHeight="1">
      <c r="A6" s="4"/>
      <c r="B6" s="256"/>
      <c r="C6" s="238"/>
      <c r="D6" s="58" t="s">
        <v>4</v>
      </c>
      <c r="E6" s="58" t="s">
        <v>5</v>
      </c>
      <c r="F6" s="103" t="s">
        <v>94</v>
      </c>
    </row>
    <row r="7" spans="1:9" s="75" customFormat="1" ht="16.5" customHeight="1">
      <c r="A7" s="4"/>
      <c r="B7" s="101">
        <v>2</v>
      </c>
      <c r="C7" s="87" t="s">
        <v>244</v>
      </c>
      <c r="D7" s="102" t="s">
        <v>109</v>
      </c>
      <c r="E7" s="102" t="s">
        <v>113</v>
      </c>
      <c r="F7" s="104">
        <v>50</v>
      </c>
    </row>
    <row r="8" spans="1:9" s="75" customFormat="1" ht="16.5" customHeight="1">
      <c r="A8" s="4"/>
      <c r="B8" s="102">
        <v>2</v>
      </c>
      <c r="C8" s="87" t="s">
        <v>245</v>
      </c>
      <c r="D8" s="102" t="s">
        <v>113</v>
      </c>
      <c r="E8" s="102" t="s">
        <v>98</v>
      </c>
      <c r="F8" s="105">
        <v>35</v>
      </c>
    </row>
    <row r="9" spans="1:9" s="75" customFormat="1" ht="32.25" customHeight="1">
      <c r="A9" s="4"/>
      <c r="B9" s="102">
        <v>3</v>
      </c>
      <c r="C9" s="87" t="s">
        <v>246</v>
      </c>
      <c r="D9" s="102" t="s">
        <v>98</v>
      </c>
      <c r="E9" s="102" t="s">
        <v>156</v>
      </c>
      <c r="F9" s="105">
        <v>69.3</v>
      </c>
    </row>
    <row r="10" spans="1:9" s="75" customFormat="1" ht="16.5" customHeight="1">
      <c r="A10" s="4"/>
      <c r="B10" s="102">
        <v>3</v>
      </c>
      <c r="C10" s="102" t="s">
        <v>247</v>
      </c>
      <c r="D10" s="102" t="s">
        <v>156</v>
      </c>
      <c r="E10" s="102" t="s">
        <v>111</v>
      </c>
      <c r="F10" s="105">
        <v>35</v>
      </c>
    </row>
    <row r="11" spans="1:9" s="75" customFormat="1" ht="9" customHeight="1">
      <c r="A11" s="4"/>
      <c r="B11" s="253"/>
      <c r="C11" s="253"/>
      <c r="D11" s="253"/>
      <c r="E11" s="253"/>
      <c r="F11" s="253"/>
    </row>
    <row r="12" spans="1:9" s="75" customFormat="1" ht="15" customHeight="1">
      <c r="A12" s="4"/>
      <c r="B12" s="255" t="s">
        <v>214</v>
      </c>
      <c r="C12" s="238" t="s">
        <v>3</v>
      </c>
      <c r="D12" s="240" t="s">
        <v>155</v>
      </c>
      <c r="E12" s="240"/>
      <c r="F12" s="240"/>
      <c r="G12" s="242"/>
      <c r="H12" s="242"/>
      <c r="I12" s="242"/>
    </row>
    <row r="13" spans="1:9" s="75" customFormat="1" ht="15" customHeight="1">
      <c r="A13" s="4"/>
      <c r="B13" s="256"/>
      <c r="C13" s="238"/>
      <c r="D13" s="58" t="s">
        <v>4</v>
      </c>
      <c r="E13" s="58" t="s">
        <v>5</v>
      </c>
      <c r="F13" s="103" t="s">
        <v>94</v>
      </c>
      <c r="G13" s="76"/>
      <c r="H13" s="76"/>
      <c r="I13" s="77"/>
    </row>
    <row r="14" spans="1:9" s="75" customFormat="1" ht="15" customHeight="1">
      <c r="A14" s="4"/>
      <c r="B14" s="102">
        <v>3</v>
      </c>
      <c r="C14" s="87" t="s">
        <v>248</v>
      </c>
      <c r="D14" s="53" t="s">
        <v>96</v>
      </c>
      <c r="E14" s="53" t="s">
        <v>97</v>
      </c>
      <c r="F14" s="106">
        <v>100</v>
      </c>
      <c r="G14" s="78"/>
      <c r="H14" s="78"/>
      <c r="I14" s="79"/>
    </row>
    <row r="15" spans="1:9" s="75" customFormat="1" ht="15" customHeight="1">
      <c r="A15" s="4"/>
      <c r="B15" s="53">
        <v>3</v>
      </c>
      <c r="C15" s="53" t="s">
        <v>249</v>
      </c>
      <c r="D15" s="53" t="s">
        <v>98</v>
      </c>
      <c r="E15" s="53" t="s">
        <v>99</v>
      </c>
      <c r="F15" s="106">
        <v>138.6</v>
      </c>
      <c r="G15" s="78"/>
      <c r="H15" s="78"/>
      <c r="I15" s="79"/>
    </row>
    <row r="16" spans="1:9" ht="9" customHeight="1">
      <c r="B16" s="253"/>
      <c r="C16" s="253"/>
      <c r="D16" s="253"/>
      <c r="E16" s="253"/>
      <c r="F16" s="253"/>
      <c r="G16" s="15"/>
      <c r="H16" s="15"/>
      <c r="I16" s="16"/>
    </row>
    <row r="17" spans="2:9" ht="15" customHeight="1">
      <c r="B17" s="255" t="s">
        <v>214</v>
      </c>
      <c r="C17" s="238" t="s">
        <v>3</v>
      </c>
      <c r="D17" s="240" t="s">
        <v>100</v>
      </c>
      <c r="E17" s="240"/>
      <c r="F17" s="240"/>
      <c r="G17" s="243"/>
      <c r="H17" s="243"/>
      <c r="I17" s="243"/>
    </row>
    <row r="18" spans="2:9" ht="15" customHeight="1">
      <c r="B18" s="256"/>
      <c r="C18" s="238"/>
      <c r="D18" s="58" t="s">
        <v>4</v>
      </c>
      <c r="E18" s="58" t="s">
        <v>5</v>
      </c>
      <c r="F18" s="103" t="s">
        <v>94</v>
      </c>
      <c r="G18" s="13"/>
      <c r="H18" s="13"/>
      <c r="I18" s="14"/>
    </row>
    <row r="19" spans="2:9" ht="15" customHeight="1">
      <c r="B19" s="53" t="s">
        <v>250</v>
      </c>
      <c r="C19" s="53" t="s">
        <v>251</v>
      </c>
      <c r="D19" s="53" t="s">
        <v>156</v>
      </c>
      <c r="E19" s="53" t="s">
        <v>101</v>
      </c>
      <c r="F19" s="106">
        <v>180</v>
      </c>
      <c r="G19" s="15"/>
      <c r="H19" s="15"/>
      <c r="I19" s="16"/>
    </row>
    <row r="20" spans="2:9" ht="9" customHeight="1">
      <c r="B20" s="3"/>
      <c r="C20" s="3"/>
      <c r="D20" s="7"/>
      <c r="E20" s="7"/>
      <c r="F20" s="7"/>
      <c r="G20" s="15"/>
      <c r="H20" s="15"/>
      <c r="I20" s="16"/>
    </row>
    <row r="21" spans="2:9" ht="15" customHeight="1">
      <c r="B21" s="255" t="s">
        <v>214</v>
      </c>
      <c r="C21" s="238" t="s">
        <v>3</v>
      </c>
      <c r="D21" s="240" t="s">
        <v>99</v>
      </c>
      <c r="E21" s="240"/>
      <c r="F21" s="240"/>
      <c r="G21" s="243"/>
      <c r="H21" s="243"/>
      <c r="I21" s="243"/>
    </row>
    <row r="22" spans="2:9" ht="15" customHeight="1">
      <c r="B22" s="256"/>
      <c r="C22" s="238"/>
      <c r="D22" s="58" t="s">
        <v>4</v>
      </c>
      <c r="E22" s="58" t="s">
        <v>5</v>
      </c>
      <c r="F22" s="103" t="s">
        <v>94</v>
      </c>
      <c r="G22" s="13"/>
      <c r="H22" s="13"/>
      <c r="I22" s="14"/>
    </row>
    <row r="23" spans="2:9" ht="15" customHeight="1">
      <c r="B23" s="102" t="s">
        <v>252</v>
      </c>
      <c r="C23" s="87" t="s">
        <v>253</v>
      </c>
      <c r="D23" s="53" t="s">
        <v>101</v>
      </c>
      <c r="E23" s="53" t="s">
        <v>156</v>
      </c>
      <c r="F23" s="106">
        <v>150</v>
      </c>
      <c r="G23" s="15"/>
      <c r="H23" s="15"/>
      <c r="I23" s="16"/>
    </row>
    <row r="24" spans="2:9" ht="15" customHeight="1">
      <c r="B24" s="53">
        <v>3</v>
      </c>
      <c r="C24" s="53" t="s">
        <v>254</v>
      </c>
      <c r="D24" s="53" t="s">
        <v>156</v>
      </c>
      <c r="E24" s="53" t="s">
        <v>96</v>
      </c>
      <c r="F24" s="106">
        <v>120</v>
      </c>
      <c r="G24" s="15"/>
      <c r="H24" s="15"/>
      <c r="I24" s="16"/>
    </row>
    <row r="25" spans="2:9" ht="9" customHeight="1">
      <c r="B25" s="3"/>
      <c r="C25" s="3"/>
      <c r="D25" s="107"/>
      <c r="E25" s="107"/>
      <c r="F25" s="7"/>
      <c r="G25" s="15"/>
      <c r="H25" s="15"/>
      <c r="I25" s="16"/>
    </row>
    <row r="26" spans="2:9" ht="15" customHeight="1">
      <c r="B26" s="255" t="s">
        <v>214</v>
      </c>
      <c r="C26" s="238" t="s">
        <v>3</v>
      </c>
      <c r="D26" s="240" t="s">
        <v>102</v>
      </c>
      <c r="E26" s="240"/>
      <c r="F26" s="240"/>
      <c r="G26" s="243"/>
      <c r="H26" s="243"/>
      <c r="I26" s="243"/>
    </row>
    <row r="27" spans="2:9" ht="15" customHeight="1">
      <c r="B27" s="256"/>
      <c r="C27" s="238"/>
      <c r="D27" s="58" t="s">
        <v>4</v>
      </c>
      <c r="E27" s="58" t="s">
        <v>5</v>
      </c>
      <c r="F27" s="103" t="s">
        <v>94</v>
      </c>
      <c r="G27" s="13"/>
      <c r="H27" s="13"/>
      <c r="I27" s="14"/>
    </row>
    <row r="28" spans="2:9" ht="14.25">
      <c r="B28" s="229">
        <v>2</v>
      </c>
      <c r="C28" s="53" t="s">
        <v>255</v>
      </c>
      <c r="D28" s="229" t="s">
        <v>93</v>
      </c>
      <c r="E28" s="229" t="s">
        <v>95</v>
      </c>
      <c r="F28" s="254">
        <v>50</v>
      </c>
      <c r="G28" s="13"/>
      <c r="H28" s="13"/>
      <c r="I28" s="14"/>
    </row>
    <row r="29" spans="2:9" ht="15" customHeight="1">
      <c r="B29" s="229"/>
      <c r="C29" s="53" t="s">
        <v>256</v>
      </c>
      <c r="D29" s="229"/>
      <c r="E29" s="229"/>
      <c r="F29" s="254"/>
      <c r="G29" s="15"/>
      <c r="H29" s="15"/>
      <c r="I29" s="16"/>
    </row>
    <row r="30" spans="2:9" ht="9" customHeight="1">
      <c r="B30" s="107"/>
      <c r="C30" s="3"/>
      <c r="D30" s="107"/>
      <c r="E30" s="107"/>
      <c r="F30" s="108"/>
      <c r="G30" s="15"/>
      <c r="H30" s="15"/>
      <c r="I30" s="16"/>
    </row>
    <row r="31" spans="2:9" ht="15" customHeight="1">
      <c r="B31" s="255" t="s">
        <v>214</v>
      </c>
      <c r="C31" s="238" t="s">
        <v>3</v>
      </c>
      <c r="D31" s="240" t="s">
        <v>115</v>
      </c>
      <c r="E31" s="240"/>
      <c r="F31" s="240"/>
      <c r="G31" s="15"/>
      <c r="H31" s="15"/>
      <c r="I31" s="16"/>
    </row>
    <row r="32" spans="2:9" ht="15" customHeight="1">
      <c r="B32" s="256"/>
      <c r="C32" s="238"/>
      <c r="D32" s="58" t="s">
        <v>4</v>
      </c>
      <c r="E32" s="58" t="s">
        <v>5</v>
      </c>
      <c r="F32" s="103" t="s">
        <v>94</v>
      </c>
      <c r="G32" s="15"/>
      <c r="H32" s="15"/>
      <c r="I32" s="16"/>
    </row>
    <row r="33" spans="2:9" ht="15" customHeight="1">
      <c r="B33" s="53">
        <v>2</v>
      </c>
      <c r="C33" s="53" t="s">
        <v>208</v>
      </c>
      <c r="D33" s="53" t="s">
        <v>103</v>
      </c>
      <c r="E33" s="53" t="s">
        <v>157</v>
      </c>
      <c r="F33" s="106">
        <v>35</v>
      </c>
      <c r="G33" s="15"/>
      <c r="H33" s="15"/>
      <c r="I33" s="16"/>
    </row>
    <row r="34" spans="2:9" ht="9" customHeight="1">
      <c r="B34" s="3"/>
      <c r="C34" s="3"/>
      <c r="D34" s="107"/>
      <c r="E34" s="107"/>
      <c r="F34" s="7"/>
      <c r="G34" s="15"/>
      <c r="H34" s="15"/>
      <c r="I34" s="16"/>
    </row>
    <row r="35" spans="2:9" ht="15" customHeight="1">
      <c r="B35" s="255" t="s">
        <v>214</v>
      </c>
      <c r="C35" s="238" t="s">
        <v>3</v>
      </c>
      <c r="D35" s="240" t="s">
        <v>101</v>
      </c>
      <c r="E35" s="240"/>
      <c r="F35" s="240"/>
      <c r="G35" s="243"/>
      <c r="H35" s="243"/>
      <c r="I35" s="243"/>
    </row>
    <row r="36" spans="2:9" ht="15" customHeight="1">
      <c r="B36" s="256"/>
      <c r="C36" s="238"/>
      <c r="D36" s="58" t="s">
        <v>4</v>
      </c>
      <c r="E36" s="58" t="s">
        <v>5</v>
      </c>
      <c r="F36" s="103" t="s">
        <v>94</v>
      </c>
      <c r="G36" s="13"/>
      <c r="H36" s="13"/>
      <c r="I36" s="14"/>
    </row>
    <row r="37" spans="2:9" ht="15" customHeight="1">
      <c r="B37" s="53">
        <v>4</v>
      </c>
      <c r="C37" s="53" t="s">
        <v>257</v>
      </c>
      <c r="D37" s="53" t="s">
        <v>103</v>
      </c>
      <c r="E37" s="53" t="s">
        <v>95</v>
      </c>
      <c r="F37" s="106">
        <v>180</v>
      </c>
      <c r="G37" s="15"/>
      <c r="H37" s="15"/>
      <c r="I37" s="16"/>
    </row>
    <row r="38" spans="2:9" ht="9" customHeight="1">
      <c r="B38" s="3"/>
      <c r="C38" s="3"/>
      <c r="D38" s="107"/>
      <c r="E38" s="107"/>
      <c r="F38" s="7"/>
      <c r="G38" s="15"/>
      <c r="H38" s="15"/>
      <c r="I38" s="16"/>
    </row>
    <row r="39" spans="2:9" ht="15" customHeight="1">
      <c r="B39" s="255" t="s">
        <v>214</v>
      </c>
      <c r="C39" s="238" t="s">
        <v>3</v>
      </c>
      <c r="D39" s="240" t="s">
        <v>110</v>
      </c>
      <c r="E39" s="240"/>
      <c r="F39" s="240"/>
      <c r="G39" s="243"/>
      <c r="H39" s="243"/>
      <c r="I39" s="243"/>
    </row>
    <row r="40" spans="2:9" ht="15" customHeight="1">
      <c r="B40" s="256"/>
      <c r="C40" s="238"/>
      <c r="D40" s="58" t="s">
        <v>4</v>
      </c>
      <c r="E40" s="58" t="s">
        <v>5</v>
      </c>
      <c r="F40" s="103" t="s">
        <v>94</v>
      </c>
      <c r="G40" s="13"/>
      <c r="H40" s="13"/>
      <c r="I40" s="14"/>
    </row>
    <row r="41" spans="2:9" ht="15" customHeight="1">
      <c r="B41" s="53">
        <v>4</v>
      </c>
      <c r="C41" s="53" t="s">
        <v>217</v>
      </c>
      <c r="D41" s="53" t="s">
        <v>104</v>
      </c>
      <c r="E41" s="53" t="s">
        <v>105</v>
      </c>
      <c r="F41" s="214">
        <v>180</v>
      </c>
      <c r="G41" s="13"/>
      <c r="H41" s="13"/>
      <c r="I41" s="14"/>
    </row>
    <row r="42" spans="2:9" ht="15" customHeight="1" thickBot="1">
      <c r="B42" s="53">
        <v>4</v>
      </c>
      <c r="C42" s="53" t="s">
        <v>218</v>
      </c>
      <c r="D42" s="53" t="s">
        <v>105</v>
      </c>
      <c r="E42" s="53" t="s">
        <v>102</v>
      </c>
      <c r="F42" s="215">
        <v>140</v>
      </c>
      <c r="G42" s="15"/>
      <c r="H42" s="15"/>
      <c r="I42" s="16"/>
    </row>
    <row r="43" spans="2:9" ht="9" customHeight="1">
      <c r="B43" s="3"/>
      <c r="C43" s="3"/>
      <c r="D43" s="107"/>
      <c r="E43" s="107"/>
      <c r="F43" s="7"/>
      <c r="G43" s="15"/>
      <c r="H43" s="15"/>
      <c r="I43" s="16"/>
    </row>
    <row r="44" spans="2:9" ht="15" customHeight="1">
      <c r="B44" s="255" t="s">
        <v>214</v>
      </c>
      <c r="C44" s="238" t="s">
        <v>3</v>
      </c>
      <c r="D44" s="240" t="s">
        <v>106</v>
      </c>
      <c r="E44" s="240"/>
      <c r="F44" s="240"/>
      <c r="G44" s="243"/>
      <c r="H44" s="243"/>
      <c r="I44" s="243"/>
    </row>
    <row r="45" spans="2:9" ht="15" customHeight="1">
      <c r="B45" s="256"/>
      <c r="C45" s="238"/>
      <c r="D45" s="58" t="s">
        <v>4</v>
      </c>
      <c r="E45" s="58" t="s">
        <v>5</v>
      </c>
      <c r="F45" s="103" t="s">
        <v>94</v>
      </c>
      <c r="G45" s="13"/>
      <c r="H45" s="13"/>
      <c r="I45" s="14"/>
    </row>
    <row r="46" spans="2:9" ht="15" customHeight="1">
      <c r="B46" s="102">
        <v>4</v>
      </c>
      <c r="C46" s="87" t="s">
        <v>209</v>
      </c>
      <c r="D46" s="53" t="s">
        <v>98</v>
      </c>
      <c r="E46" s="53" t="s">
        <v>107</v>
      </c>
      <c r="F46" s="106">
        <v>100</v>
      </c>
      <c r="G46" s="13"/>
      <c r="H46" s="13"/>
      <c r="I46" s="14"/>
    </row>
    <row r="47" spans="2:9" ht="15" customHeight="1">
      <c r="B47" s="102">
        <v>4</v>
      </c>
      <c r="C47" s="53" t="s">
        <v>219</v>
      </c>
      <c r="D47" s="53" t="s">
        <v>107</v>
      </c>
      <c r="E47" s="53" t="s">
        <v>105</v>
      </c>
      <c r="F47" s="106">
        <v>180</v>
      </c>
      <c r="G47" s="15"/>
      <c r="H47" s="15"/>
      <c r="I47" s="16"/>
    </row>
    <row r="48" spans="2:9" ht="15" customHeight="1">
      <c r="B48" s="53">
        <v>4</v>
      </c>
      <c r="C48" s="53" t="s">
        <v>210</v>
      </c>
      <c r="D48" s="53" t="s">
        <v>105</v>
      </c>
      <c r="E48" s="53" t="s">
        <v>95</v>
      </c>
      <c r="F48" s="106">
        <v>140</v>
      </c>
      <c r="G48" s="15"/>
      <c r="H48" s="15"/>
      <c r="I48" s="16"/>
    </row>
    <row r="49" spans="2:9" ht="9" customHeight="1">
      <c r="B49" s="3"/>
      <c r="C49" s="3"/>
      <c r="D49" s="107"/>
      <c r="E49" s="107"/>
      <c r="F49" s="7"/>
      <c r="G49" s="15"/>
      <c r="H49" s="15"/>
      <c r="I49" s="16"/>
    </row>
    <row r="50" spans="2:9" ht="15" customHeight="1">
      <c r="B50" s="255" t="s">
        <v>214</v>
      </c>
      <c r="C50" s="238" t="s">
        <v>3</v>
      </c>
      <c r="D50" s="240" t="s">
        <v>119</v>
      </c>
      <c r="E50" s="240"/>
      <c r="F50" s="240"/>
      <c r="G50" s="243"/>
      <c r="H50" s="243"/>
      <c r="I50" s="243"/>
    </row>
    <row r="51" spans="2:9" ht="15" customHeight="1">
      <c r="B51" s="256"/>
      <c r="C51" s="238"/>
      <c r="D51" s="58" t="s">
        <v>4</v>
      </c>
      <c r="E51" s="58" t="s">
        <v>5</v>
      </c>
      <c r="F51" s="103" t="s">
        <v>94</v>
      </c>
      <c r="G51" s="13"/>
      <c r="H51" s="13"/>
      <c r="I51" s="14"/>
    </row>
    <row r="52" spans="2:9" ht="15" customHeight="1" thickBot="1">
      <c r="B52" s="53">
        <v>4</v>
      </c>
      <c r="C52" s="53" t="s">
        <v>220</v>
      </c>
      <c r="D52" s="53" t="s">
        <v>103</v>
      </c>
      <c r="E52" s="53" t="s">
        <v>105</v>
      </c>
      <c r="F52" s="215">
        <v>180</v>
      </c>
      <c r="G52" s="13"/>
      <c r="H52" s="13"/>
      <c r="I52" s="14"/>
    </row>
    <row r="53" spans="2:9" ht="9" customHeight="1">
      <c r="B53" s="3"/>
      <c r="C53" s="3"/>
      <c r="D53" s="107"/>
      <c r="E53" s="107"/>
      <c r="F53" s="7"/>
      <c r="G53" s="15"/>
      <c r="H53" s="15"/>
      <c r="I53" s="16"/>
    </row>
    <row r="54" spans="2:9" ht="15" customHeight="1">
      <c r="B54" s="255" t="s">
        <v>214</v>
      </c>
      <c r="C54" s="238" t="s">
        <v>3</v>
      </c>
      <c r="D54" s="240" t="s">
        <v>108</v>
      </c>
      <c r="E54" s="240"/>
      <c r="F54" s="240"/>
      <c r="G54" s="243"/>
      <c r="H54" s="243"/>
      <c r="I54" s="243"/>
    </row>
    <row r="55" spans="2:9" ht="15" customHeight="1">
      <c r="B55" s="256"/>
      <c r="C55" s="238"/>
      <c r="D55" s="58" t="s">
        <v>4</v>
      </c>
      <c r="E55" s="58" t="s">
        <v>5</v>
      </c>
      <c r="F55" s="103" t="s">
        <v>94</v>
      </c>
      <c r="G55" s="13"/>
      <c r="H55" s="13"/>
      <c r="I55" s="14"/>
    </row>
    <row r="56" spans="2:9" ht="15" customHeight="1">
      <c r="B56" s="53">
        <v>4</v>
      </c>
      <c r="C56" s="53" t="s">
        <v>221</v>
      </c>
      <c r="D56" s="53" t="s">
        <v>100</v>
      </c>
      <c r="E56" s="53" t="s">
        <v>105</v>
      </c>
      <c r="F56" s="106">
        <v>180</v>
      </c>
      <c r="G56" s="13"/>
      <c r="H56" s="13"/>
      <c r="I56" s="14"/>
    </row>
    <row r="57" spans="2:9" ht="9" customHeight="1">
      <c r="B57" s="3"/>
      <c r="C57" s="3"/>
      <c r="D57" s="107"/>
      <c r="E57" s="107"/>
      <c r="F57" s="7"/>
      <c r="G57" s="15"/>
      <c r="H57" s="15"/>
      <c r="I57" s="16"/>
    </row>
    <row r="58" spans="2:9" ht="15" customHeight="1">
      <c r="B58" s="255" t="s">
        <v>214</v>
      </c>
      <c r="C58" s="238" t="s">
        <v>3</v>
      </c>
      <c r="D58" s="240" t="s">
        <v>105</v>
      </c>
      <c r="E58" s="240"/>
      <c r="F58" s="240"/>
      <c r="G58" s="243"/>
      <c r="H58" s="243"/>
      <c r="I58" s="243"/>
    </row>
    <row r="59" spans="2:9" ht="15" customHeight="1">
      <c r="B59" s="256"/>
      <c r="C59" s="238"/>
      <c r="D59" s="58" t="s">
        <v>4</v>
      </c>
      <c r="E59" s="58" t="s">
        <v>5</v>
      </c>
      <c r="F59" s="103" t="s">
        <v>94</v>
      </c>
      <c r="G59" s="13"/>
      <c r="H59" s="13"/>
      <c r="I59" s="14"/>
    </row>
    <row r="60" spans="2:9" ht="15" customHeight="1">
      <c r="B60" s="53">
        <v>4</v>
      </c>
      <c r="C60" s="53" t="s">
        <v>222</v>
      </c>
      <c r="D60" s="53" t="s">
        <v>101</v>
      </c>
      <c r="E60" s="53" t="s">
        <v>119</v>
      </c>
      <c r="F60" s="106">
        <v>180</v>
      </c>
      <c r="G60" s="15"/>
      <c r="H60" s="15"/>
      <c r="I60" s="16"/>
    </row>
    <row r="61" spans="2:9" ht="9" customHeight="1">
      <c r="B61" s="3"/>
      <c r="C61" s="3"/>
      <c r="D61" s="107"/>
      <c r="E61" s="107"/>
      <c r="F61" s="7"/>
      <c r="G61" s="7"/>
      <c r="H61" s="7"/>
      <c r="I61" s="7"/>
    </row>
    <row r="62" spans="2:9" ht="15" customHeight="1">
      <c r="B62" s="255" t="s">
        <v>214</v>
      </c>
      <c r="C62" s="238" t="s">
        <v>3</v>
      </c>
      <c r="D62" s="240" t="s">
        <v>103</v>
      </c>
      <c r="E62" s="240"/>
      <c r="F62" s="240"/>
      <c r="G62" s="7"/>
      <c r="H62" s="7"/>
      <c r="I62" s="7"/>
    </row>
    <row r="63" spans="2:9" ht="15" customHeight="1">
      <c r="B63" s="256"/>
      <c r="C63" s="238"/>
      <c r="D63" s="58" t="s">
        <v>4</v>
      </c>
      <c r="E63" s="58" t="s">
        <v>5</v>
      </c>
      <c r="F63" s="103" t="s">
        <v>94</v>
      </c>
      <c r="G63" s="7"/>
      <c r="H63" s="7"/>
      <c r="I63" s="7"/>
    </row>
    <row r="64" spans="2:9" ht="15" customHeight="1">
      <c r="B64" s="53">
        <v>4</v>
      </c>
      <c r="C64" s="53" t="s">
        <v>211</v>
      </c>
      <c r="D64" s="53" t="s">
        <v>114</v>
      </c>
      <c r="E64" s="53" t="s">
        <v>119</v>
      </c>
      <c r="F64" s="106">
        <v>180</v>
      </c>
      <c r="G64" s="7"/>
      <c r="H64" s="7"/>
      <c r="I64" s="7"/>
    </row>
    <row r="65" spans="2:7" ht="9" customHeight="1">
      <c r="B65" s="107"/>
      <c r="C65" s="109"/>
      <c r="D65" s="241"/>
      <c r="E65" s="241"/>
      <c r="F65" s="241"/>
    </row>
    <row r="66" spans="2:7">
      <c r="B66" s="107"/>
      <c r="C66" s="109"/>
      <c r="D66" s="107"/>
      <c r="E66" s="107"/>
      <c r="F66" s="3"/>
    </row>
    <row r="67" spans="2:7">
      <c r="B67" s="3"/>
      <c r="C67" s="3"/>
      <c r="D67" s="3"/>
      <c r="E67" s="3"/>
      <c r="F67" s="110"/>
    </row>
    <row r="68" spans="2:7">
      <c r="B68" s="111"/>
      <c r="C68" s="111"/>
      <c r="D68" s="111"/>
      <c r="E68" s="111"/>
      <c r="F68" s="111"/>
      <c r="G68" s="18"/>
    </row>
    <row r="69" spans="2:7">
      <c r="B69" s="111"/>
      <c r="C69" s="111"/>
      <c r="D69" s="111"/>
      <c r="E69" s="111"/>
      <c r="F69" s="111"/>
      <c r="G69" s="18"/>
    </row>
    <row r="70" spans="2:7">
      <c r="B70" s="111"/>
      <c r="C70" s="111"/>
      <c r="D70" s="111"/>
      <c r="E70" s="111"/>
      <c r="F70" s="111"/>
      <c r="G70" s="18"/>
    </row>
    <row r="71" spans="2:7">
      <c r="B71" s="111"/>
      <c r="C71" s="111"/>
      <c r="D71" s="111"/>
      <c r="E71" s="111"/>
      <c r="F71" s="111"/>
      <c r="G71" s="18"/>
    </row>
    <row r="72" spans="2:7">
      <c r="B72" s="111"/>
      <c r="C72" s="111"/>
      <c r="D72" s="111"/>
      <c r="E72" s="111"/>
      <c r="F72" s="111"/>
      <c r="G72" s="18"/>
    </row>
    <row r="73" spans="2:7">
      <c r="B73" s="111"/>
      <c r="C73" s="111"/>
      <c r="D73" s="111"/>
      <c r="E73" s="111"/>
      <c r="F73" s="111"/>
      <c r="G73" s="18"/>
    </row>
    <row r="74" spans="2:7">
      <c r="B74" s="111"/>
      <c r="C74" s="111"/>
      <c r="D74" s="111"/>
      <c r="E74" s="111"/>
      <c r="F74" s="111"/>
      <c r="G74" s="18"/>
    </row>
    <row r="75" spans="2:7">
      <c r="B75" s="111"/>
      <c r="C75" s="111"/>
      <c r="D75" s="111"/>
      <c r="E75" s="111"/>
      <c r="F75" s="111"/>
      <c r="G75" s="18"/>
    </row>
    <row r="76" spans="2:7">
      <c r="B76" s="111"/>
      <c r="C76" s="111"/>
      <c r="D76" s="111"/>
      <c r="E76" s="111"/>
      <c r="F76" s="111"/>
      <c r="G76" s="18"/>
    </row>
    <row r="77" spans="2:7">
      <c r="B77" s="111"/>
      <c r="C77" s="111"/>
      <c r="D77" s="111"/>
      <c r="E77" s="111"/>
      <c r="F77" s="111"/>
      <c r="G77" s="18"/>
    </row>
    <row r="78" spans="2:7">
      <c r="B78" s="111"/>
      <c r="C78" s="111"/>
      <c r="D78" s="111"/>
      <c r="E78" s="111"/>
      <c r="F78" s="111"/>
      <c r="G78" s="18"/>
    </row>
    <row r="79" spans="2:7">
      <c r="B79" s="111"/>
      <c r="C79" s="111"/>
      <c r="D79" s="111"/>
      <c r="E79" s="111"/>
      <c r="F79" s="111"/>
      <c r="G79" s="18"/>
    </row>
    <row r="80" spans="2:7">
      <c r="B80" s="111"/>
      <c r="C80" s="111"/>
      <c r="D80" s="111"/>
      <c r="E80" s="111"/>
      <c r="F80" s="111"/>
      <c r="G80" s="18"/>
    </row>
    <row r="81" spans="2:7">
      <c r="B81" s="111"/>
      <c r="C81" s="111"/>
      <c r="D81" s="111"/>
      <c r="E81" s="111"/>
      <c r="F81" s="111"/>
      <c r="G81" s="18"/>
    </row>
    <row r="82" spans="2:7">
      <c r="B82" s="111"/>
      <c r="C82" s="111"/>
      <c r="D82" s="111"/>
      <c r="E82" s="111"/>
      <c r="F82" s="111"/>
      <c r="G82" s="18"/>
    </row>
    <row r="83" spans="2:7">
      <c r="B83" s="111"/>
      <c r="C83" s="111"/>
      <c r="D83" s="111"/>
      <c r="E83" s="111"/>
      <c r="F83" s="111"/>
      <c r="G83" s="18"/>
    </row>
    <row r="84" spans="2:7">
      <c r="B84" s="111"/>
      <c r="C84" s="111"/>
      <c r="D84" s="111"/>
      <c r="E84" s="111"/>
      <c r="F84" s="111"/>
      <c r="G84" s="18"/>
    </row>
    <row r="85" spans="2:7">
      <c r="B85" s="111"/>
      <c r="C85" s="111"/>
      <c r="D85" s="111"/>
      <c r="E85" s="111"/>
      <c r="F85" s="111"/>
      <c r="G85" s="18"/>
    </row>
    <row r="86" spans="2:7">
      <c r="B86" s="111"/>
      <c r="C86" s="111"/>
      <c r="D86" s="111"/>
      <c r="E86" s="111"/>
      <c r="F86" s="111"/>
      <c r="G86" s="18"/>
    </row>
    <row r="87" spans="2:7">
      <c r="B87" s="111"/>
      <c r="C87" s="111"/>
      <c r="D87" s="111"/>
      <c r="E87" s="111"/>
      <c r="F87" s="111"/>
      <c r="G87" s="18"/>
    </row>
    <row r="88" spans="2:7">
      <c r="B88" s="111"/>
      <c r="C88" s="111"/>
      <c r="D88" s="111"/>
      <c r="E88" s="111"/>
      <c r="F88" s="111"/>
      <c r="G88" s="18"/>
    </row>
    <row r="89" spans="2:7">
      <c r="B89" s="111"/>
      <c r="C89" s="111"/>
      <c r="D89" s="111"/>
      <c r="E89" s="111"/>
      <c r="F89" s="111"/>
      <c r="G89" s="18"/>
    </row>
    <row r="90" spans="2:7">
      <c r="B90" s="111"/>
      <c r="C90" s="111"/>
      <c r="D90" s="111"/>
      <c r="E90" s="111"/>
      <c r="F90" s="111"/>
      <c r="G90" s="18"/>
    </row>
    <row r="91" spans="2:7">
      <c r="B91" s="111"/>
      <c r="C91" s="111"/>
      <c r="D91" s="111"/>
      <c r="E91" s="111"/>
      <c r="F91" s="111"/>
      <c r="G91" s="18"/>
    </row>
    <row r="92" spans="2:7">
      <c r="B92" s="111"/>
      <c r="C92" s="111"/>
      <c r="D92" s="111"/>
      <c r="E92" s="111"/>
      <c r="F92" s="111"/>
      <c r="G92" s="18"/>
    </row>
    <row r="93" spans="2:7">
      <c r="B93" s="111"/>
      <c r="C93" s="111"/>
      <c r="D93" s="111"/>
      <c r="E93" s="111"/>
      <c r="F93" s="111"/>
      <c r="G93" s="18"/>
    </row>
    <row r="94" spans="2:7">
      <c r="B94" s="111"/>
      <c r="C94" s="111"/>
      <c r="D94" s="111"/>
      <c r="E94" s="111"/>
      <c r="F94" s="111"/>
      <c r="G94" s="18"/>
    </row>
    <row r="95" spans="2:7">
      <c r="B95" s="111"/>
      <c r="C95" s="111"/>
      <c r="D95" s="111"/>
      <c r="E95" s="111"/>
      <c r="F95" s="111"/>
      <c r="G95" s="18"/>
    </row>
    <row r="96" spans="2:7">
      <c r="B96" s="111"/>
      <c r="C96" s="111"/>
      <c r="D96" s="111"/>
      <c r="E96" s="111"/>
      <c r="F96" s="111"/>
      <c r="G96" s="18"/>
    </row>
    <row r="97" spans="2:7">
      <c r="B97" s="111"/>
      <c r="C97" s="111"/>
      <c r="D97" s="111"/>
      <c r="E97" s="111"/>
      <c r="F97" s="111"/>
      <c r="G97" s="18"/>
    </row>
    <row r="98" spans="2:7">
      <c r="B98" s="111"/>
      <c r="C98" s="111"/>
      <c r="D98" s="111"/>
      <c r="E98" s="111"/>
      <c r="F98" s="111"/>
      <c r="G98" s="18"/>
    </row>
    <row r="99" spans="2:7">
      <c r="B99" s="111"/>
      <c r="C99" s="111"/>
      <c r="D99" s="111"/>
      <c r="E99" s="111"/>
      <c r="F99" s="111"/>
      <c r="G99" s="18"/>
    </row>
    <row r="100" spans="2:7">
      <c r="B100" s="18"/>
      <c r="C100" s="18"/>
      <c r="D100" s="18"/>
      <c r="E100" s="18"/>
      <c r="F100" s="18"/>
      <c r="G100" s="18"/>
    </row>
    <row r="101" spans="2:7">
      <c r="B101" s="18"/>
      <c r="C101" s="18"/>
      <c r="D101" s="18"/>
      <c r="E101" s="18"/>
      <c r="F101" s="18"/>
      <c r="G101" s="18"/>
    </row>
    <row r="102" spans="2:7">
      <c r="B102" s="18"/>
      <c r="C102" s="18"/>
      <c r="D102" s="18"/>
      <c r="E102" s="18"/>
      <c r="F102" s="18"/>
      <c r="G102" s="18"/>
    </row>
    <row r="103" spans="2:7">
      <c r="B103" s="18"/>
      <c r="C103" s="18"/>
      <c r="D103" s="18"/>
      <c r="E103" s="18"/>
      <c r="F103" s="18"/>
      <c r="G103" s="18"/>
    </row>
    <row r="104" spans="2:7">
      <c r="B104" s="18"/>
      <c r="C104" s="18"/>
      <c r="D104" s="18"/>
      <c r="E104" s="18"/>
      <c r="F104" s="18"/>
      <c r="G104" s="18"/>
    </row>
    <row r="105" spans="2:7">
      <c r="B105" s="18"/>
      <c r="C105" s="18"/>
      <c r="D105" s="18"/>
      <c r="E105" s="18"/>
      <c r="F105" s="18"/>
      <c r="G105" s="18"/>
    </row>
    <row r="106" spans="2:7">
      <c r="B106" s="18"/>
      <c r="C106" s="18"/>
      <c r="D106" s="18"/>
      <c r="E106" s="18"/>
      <c r="F106" s="18"/>
      <c r="G106" s="18"/>
    </row>
    <row r="107" spans="2:7">
      <c r="B107" s="18"/>
      <c r="C107" s="18"/>
      <c r="D107" s="18"/>
      <c r="E107" s="18"/>
      <c r="F107" s="18"/>
      <c r="G107" s="18"/>
    </row>
    <row r="108" spans="2:7">
      <c r="B108" s="18"/>
      <c r="C108" s="18"/>
      <c r="D108" s="18"/>
      <c r="E108" s="18"/>
      <c r="F108" s="18"/>
      <c r="G108" s="18"/>
    </row>
    <row r="109" spans="2:7">
      <c r="B109" s="18"/>
      <c r="C109" s="18"/>
      <c r="D109" s="18"/>
      <c r="E109" s="18"/>
      <c r="F109" s="18"/>
      <c r="G109" s="18"/>
    </row>
  </sheetData>
  <mergeCells count="59">
    <mergeCell ref="B5:B6"/>
    <mergeCell ref="B12:B13"/>
    <mergeCell ref="B17:B18"/>
    <mergeCell ref="B21:B22"/>
    <mergeCell ref="B26:B27"/>
    <mergeCell ref="B31:B32"/>
    <mergeCell ref="B28:B29"/>
    <mergeCell ref="C62:C63"/>
    <mergeCell ref="D62:F62"/>
    <mergeCell ref="C31:C32"/>
    <mergeCell ref="D31:F31"/>
    <mergeCell ref="C58:C59"/>
    <mergeCell ref="D58:F58"/>
    <mergeCell ref="B62:B63"/>
    <mergeCell ref="B35:B36"/>
    <mergeCell ref="B39:B40"/>
    <mergeCell ref="B44:B45"/>
    <mergeCell ref="B50:B51"/>
    <mergeCell ref="B54:B55"/>
    <mergeCell ref="B58:B59"/>
    <mergeCell ref="G58:I58"/>
    <mergeCell ref="D21:F21"/>
    <mergeCell ref="D28:D29"/>
    <mergeCell ref="F28:F29"/>
    <mergeCell ref="E28:E29"/>
    <mergeCell ref="D26:F26"/>
    <mergeCell ref="D35:F35"/>
    <mergeCell ref="G35:I35"/>
    <mergeCell ref="G39:I39"/>
    <mergeCell ref="D54:F54"/>
    <mergeCell ref="D50:F50"/>
    <mergeCell ref="G44:I44"/>
    <mergeCell ref="G50:I50"/>
    <mergeCell ref="G54:I54"/>
    <mergeCell ref="G12:I12"/>
    <mergeCell ref="G17:I17"/>
    <mergeCell ref="G21:I21"/>
    <mergeCell ref="G26:I26"/>
    <mergeCell ref="B1:F1"/>
    <mergeCell ref="B2:F2"/>
    <mergeCell ref="B3:F3"/>
    <mergeCell ref="C5:C6"/>
    <mergeCell ref="D5:F5"/>
    <mergeCell ref="C26:C27"/>
    <mergeCell ref="C12:C13"/>
    <mergeCell ref="C21:C22"/>
    <mergeCell ref="C17:C18"/>
    <mergeCell ref="B16:F16"/>
    <mergeCell ref="B11:F11"/>
    <mergeCell ref="D12:F12"/>
    <mergeCell ref="D17:F17"/>
    <mergeCell ref="D65:F65"/>
    <mergeCell ref="C44:C45"/>
    <mergeCell ref="D44:F44"/>
    <mergeCell ref="C39:C40"/>
    <mergeCell ref="D39:F39"/>
    <mergeCell ref="C54:C55"/>
    <mergeCell ref="C50:C51"/>
    <mergeCell ref="C35:C36"/>
  </mergeCells>
  <phoneticPr fontId="2" type="noConversion"/>
  <printOptions horizontalCentered="1"/>
  <pageMargins left="0.39370078740157483" right="0.23622047244094491" top="0.47244094488188981" bottom="0.31496062992125984" header="0" footer="0"/>
  <pageSetup scale="7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A37" zoomScale="115" zoomScaleSheetLayoutView="115" workbookViewId="0">
      <selection activeCell="F5" sqref="F5:I9"/>
    </sheetView>
  </sheetViews>
  <sheetFormatPr baseColWidth="10" defaultRowHeight="13.5"/>
  <cols>
    <col min="1" max="1" width="0.7109375" style="4" customWidth="1"/>
    <col min="2" max="5" width="4.7109375" style="4" customWidth="1"/>
    <col min="6" max="6" width="17.5703125" style="4" customWidth="1"/>
    <col min="7" max="7" width="20.85546875" style="5" customWidth="1"/>
    <col min="8" max="8" width="8.85546875" style="4" customWidth="1"/>
    <col min="9" max="9" width="14.85546875" style="4" customWidth="1"/>
    <col min="10" max="16384" width="11.42578125" style="4"/>
  </cols>
  <sheetData>
    <row r="1" spans="2:9" ht="7.5" customHeight="1">
      <c r="B1" s="257"/>
      <c r="C1" s="257"/>
      <c r="D1" s="257"/>
      <c r="E1" s="257"/>
      <c r="F1" s="257"/>
      <c r="G1" s="257"/>
      <c r="H1" s="257"/>
      <c r="I1" s="257"/>
    </row>
    <row r="2" spans="2:9" ht="24.95" customHeight="1">
      <c r="B2" s="244" t="s">
        <v>169</v>
      </c>
      <c r="C2" s="245"/>
      <c r="D2" s="245"/>
      <c r="E2" s="245"/>
      <c r="F2" s="245"/>
      <c r="G2" s="245"/>
      <c r="H2" s="245"/>
      <c r="I2" s="246"/>
    </row>
    <row r="3" spans="2:9" ht="20.100000000000001" customHeight="1">
      <c r="B3" s="233" t="s">
        <v>243</v>
      </c>
      <c r="C3" s="234"/>
      <c r="D3" s="234"/>
      <c r="E3" s="234"/>
      <c r="F3" s="234"/>
      <c r="G3" s="234"/>
      <c r="H3" s="234"/>
      <c r="I3" s="235"/>
    </row>
    <row r="4" spans="2:9" ht="6" customHeight="1">
      <c r="B4" s="257"/>
      <c r="C4" s="257"/>
      <c r="D4" s="257"/>
      <c r="E4" s="257"/>
      <c r="F4" s="257"/>
      <c r="G4" s="257"/>
      <c r="H4" s="257"/>
      <c r="I4" s="257"/>
    </row>
    <row r="5" spans="2:9" ht="22.5" customHeight="1">
      <c r="B5" s="274" t="s">
        <v>6</v>
      </c>
      <c r="C5" s="274" t="s">
        <v>7</v>
      </c>
      <c r="D5" s="274" t="s">
        <v>8</v>
      </c>
      <c r="E5" s="274" t="s">
        <v>9</v>
      </c>
      <c r="F5" s="261" t="s">
        <v>146</v>
      </c>
      <c r="G5" s="262"/>
      <c r="H5" s="262"/>
      <c r="I5" s="263"/>
    </row>
    <row r="6" spans="2:9" ht="12.75" customHeight="1">
      <c r="B6" s="274"/>
      <c r="C6" s="274"/>
      <c r="D6" s="274"/>
      <c r="E6" s="274"/>
      <c r="F6" s="264"/>
      <c r="G6" s="265"/>
      <c r="H6" s="265"/>
      <c r="I6" s="266"/>
    </row>
    <row r="7" spans="2:9" ht="6.75" customHeight="1">
      <c r="B7" s="274"/>
      <c r="C7" s="274"/>
      <c r="D7" s="274"/>
      <c r="E7" s="274"/>
      <c r="F7" s="264"/>
      <c r="G7" s="265"/>
      <c r="H7" s="265"/>
      <c r="I7" s="266"/>
    </row>
    <row r="8" spans="2:9" ht="9.75" customHeight="1">
      <c r="B8" s="274"/>
      <c r="C8" s="274"/>
      <c r="D8" s="274"/>
      <c r="E8" s="274"/>
      <c r="F8" s="264"/>
      <c r="G8" s="265"/>
      <c r="H8" s="265"/>
      <c r="I8" s="266"/>
    </row>
    <row r="9" spans="2:9" ht="6" customHeight="1">
      <c r="B9" s="274"/>
      <c r="C9" s="274"/>
      <c r="D9" s="274" t="s">
        <v>8</v>
      </c>
      <c r="E9" s="274" t="s">
        <v>9</v>
      </c>
      <c r="F9" s="267"/>
      <c r="G9" s="268"/>
      <c r="H9" s="268"/>
      <c r="I9" s="269"/>
    </row>
    <row r="10" spans="2:9" ht="30" customHeight="1">
      <c r="B10" s="237" t="s">
        <v>10</v>
      </c>
      <c r="C10" s="270"/>
      <c r="D10" s="270"/>
      <c r="E10" s="270"/>
      <c r="F10" s="205" t="s">
        <v>7</v>
      </c>
      <c r="G10" s="205" t="s">
        <v>8</v>
      </c>
      <c r="H10" s="205" t="s">
        <v>9</v>
      </c>
      <c r="I10" s="205" t="s">
        <v>83</v>
      </c>
    </row>
    <row r="11" spans="2:9" ht="6" customHeight="1">
      <c r="B11" s="271"/>
      <c r="C11" s="272"/>
      <c r="D11" s="272"/>
      <c r="E11" s="272"/>
      <c r="F11" s="272"/>
      <c r="G11" s="272"/>
      <c r="H11" s="272"/>
      <c r="I11" s="273"/>
    </row>
    <row r="12" spans="2:9" ht="13.5" customHeight="1">
      <c r="B12" s="258"/>
      <c r="C12" s="259"/>
      <c r="D12" s="259"/>
      <c r="E12" s="259"/>
      <c r="F12" s="259"/>
      <c r="G12" s="259"/>
      <c r="H12" s="259"/>
      <c r="I12" s="260"/>
    </row>
    <row r="13" spans="2:9" ht="15" customHeight="1">
      <c r="B13" s="19">
        <v>2</v>
      </c>
      <c r="C13" s="19">
        <v>1</v>
      </c>
      <c r="D13" s="19">
        <v>1</v>
      </c>
      <c r="E13" s="19">
        <v>1</v>
      </c>
      <c r="F13" s="20" t="s">
        <v>11</v>
      </c>
      <c r="G13" s="21" t="s">
        <v>147</v>
      </c>
      <c r="H13" s="21" t="s">
        <v>12</v>
      </c>
      <c r="I13" s="112">
        <v>900</v>
      </c>
    </row>
    <row r="14" spans="2:9" ht="14.25">
      <c r="B14" s="22">
        <v>2</v>
      </c>
      <c r="C14" s="22">
        <v>1</v>
      </c>
      <c r="D14" s="22">
        <v>1</v>
      </c>
      <c r="E14" s="22">
        <v>2</v>
      </c>
      <c r="F14" s="23" t="s">
        <v>11</v>
      </c>
      <c r="G14" s="24" t="s">
        <v>147</v>
      </c>
      <c r="H14" s="24" t="s">
        <v>13</v>
      </c>
      <c r="I14" s="113">
        <v>780</v>
      </c>
    </row>
    <row r="15" spans="2:9" ht="14.25">
      <c r="B15" s="22">
        <v>2</v>
      </c>
      <c r="C15" s="22">
        <v>1</v>
      </c>
      <c r="D15" s="22">
        <v>1</v>
      </c>
      <c r="E15" s="22">
        <v>3</v>
      </c>
      <c r="F15" s="23" t="s">
        <v>11</v>
      </c>
      <c r="G15" s="24" t="s">
        <v>147</v>
      </c>
      <c r="H15" s="24" t="s">
        <v>14</v>
      </c>
      <c r="I15" s="113">
        <v>620</v>
      </c>
    </row>
    <row r="16" spans="2:9" ht="14.25" customHeight="1">
      <c r="B16" s="258"/>
      <c r="C16" s="259"/>
      <c r="D16" s="259"/>
      <c r="E16" s="259"/>
      <c r="F16" s="259"/>
      <c r="G16" s="259"/>
      <c r="H16" s="259"/>
      <c r="I16" s="260"/>
    </row>
    <row r="17" spans="2:9" ht="14.25">
      <c r="B17" s="19">
        <v>2</v>
      </c>
      <c r="C17" s="19">
        <v>1</v>
      </c>
      <c r="D17" s="19">
        <v>2</v>
      </c>
      <c r="E17" s="19">
        <v>1</v>
      </c>
      <c r="F17" s="20" t="s">
        <v>11</v>
      </c>
      <c r="G17" s="20" t="s">
        <v>120</v>
      </c>
      <c r="H17" s="21" t="s">
        <v>12</v>
      </c>
      <c r="I17" s="112">
        <v>2100</v>
      </c>
    </row>
    <row r="18" spans="2:9" ht="14.25">
      <c r="B18" s="22">
        <v>2</v>
      </c>
      <c r="C18" s="22">
        <v>1</v>
      </c>
      <c r="D18" s="22">
        <v>2</v>
      </c>
      <c r="E18" s="22">
        <v>2</v>
      </c>
      <c r="F18" s="23" t="s">
        <v>11</v>
      </c>
      <c r="G18" s="23" t="s">
        <v>120</v>
      </c>
      <c r="H18" s="24" t="s">
        <v>13</v>
      </c>
      <c r="I18" s="113">
        <v>1563</v>
      </c>
    </row>
    <row r="19" spans="2:9" ht="14.25">
      <c r="B19" s="22">
        <v>2</v>
      </c>
      <c r="C19" s="22">
        <v>1</v>
      </c>
      <c r="D19" s="22">
        <v>2</v>
      </c>
      <c r="E19" s="22">
        <v>3</v>
      </c>
      <c r="F19" s="23" t="s">
        <v>11</v>
      </c>
      <c r="G19" s="23" t="s">
        <v>120</v>
      </c>
      <c r="H19" s="24" t="s">
        <v>14</v>
      </c>
      <c r="I19" s="113">
        <v>1073</v>
      </c>
    </row>
    <row r="20" spans="2:9" ht="13.5" customHeight="1">
      <c r="B20" s="258"/>
      <c r="C20" s="259"/>
      <c r="D20" s="259"/>
      <c r="E20" s="259"/>
      <c r="F20" s="259"/>
      <c r="G20" s="259"/>
      <c r="H20" s="259"/>
      <c r="I20" s="260"/>
    </row>
    <row r="21" spans="2:9" ht="14.25">
      <c r="B21" s="29">
        <v>2</v>
      </c>
      <c r="C21" s="29">
        <v>1</v>
      </c>
      <c r="D21" s="29">
        <v>3</v>
      </c>
      <c r="E21" s="29">
        <v>1</v>
      </c>
      <c r="F21" s="30" t="s">
        <v>11</v>
      </c>
      <c r="G21" s="30" t="s">
        <v>15</v>
      </c>
      <c r="H21" s="31" t="s">
        <v>12</v>
      </c>
      <c r="I21" s="114">
        <v>3445</v>
      </c>
    </row>
    <row r="22" spans="2:9" ht="14.25">
      <c r="B22" s="22">
        <v>2</v>
      </c>
      <c r="C22" s="22">
        <v>1</v>
      </c>
      <c r="D22" s="22">
        <v>3</v>
      </c>
      <c r="E22" s="22">
        <v>2</v>
      </c>
      <c r="F22" s="23" t="s">
        <v>11</v>
      </c>
      <c r="G22" s="23" t="s">
        <v>15</v>
      </c>
      <c r="H22" s="24" t="s">
        <v>13</v>
      </c>
      <c r="I22" s="113">
        <v>2949</v>
      </c>
    </row>
    <row r="23" spans="2:9" ht="14.25">
      <c r="B23" s="22">
        <v>2</v>
      </c>
      <c r="C23" s="22">
        <v>1</v>
      </c>
      <c r="D23" s="22">
        <v>3</v>
      </c>
      <c r="E23" s="22">
        <v>3</v>
      </c>
      <c r="F23" s="23" t="s">
        <v>11</v>
      </c>
      <c r="G23" s="23" t="s">
        <v>15</v>
      </c>
      <c r="H23" s="24" t="s">
        <v>14</v>
      </c>
      <c r="I23" s="113">
        <v>2511</v>
      </c>
    </row>
    <row r="24" spans="2:9" ht="14.25" customHeight="1">
      <c r="B24" s="258"/>
      <c r="C24" s="259"/>
      <c r="D24" s="259"/>
      <c r="E24" s="259"/>
      <c r="F24" s="259"/>
      <c r="G24" s="259"/>
      <c r="H24" s="259"/>
      <c r="I24" s="260"/>
    </row>
    <row r="25" spans="2:9" ht="14.25">
      <c r="B25" s="19">
        <v>2</v>
      </c>
      <c r="C25" s="19">
        <v>1</v>
      </c>
      <c r="D25" s="19">
        <v>4</v>
      </c>
      <c r="E25" s="19">
        <v>1</v>
      </c>
      <c r="F25" s="20" t="s">
        <v>11</v>
      </c>
      <c r="G25" s="20" t="s">
        <v>16</v>
      </c>
      <c r="H25" s="21" t="s">
        <v>12</v>
      </c>
      <c r="I25" s="112">
        <v>4735</v>
      </c>
    </row>
    <row r="26" spans="2:9" ht="14.25">
      <c r="B26" s="22">
        <v>2</v>
      </c>
      <c r="C26" s="22">
        <v>1</v>
      </c>
      <c r="D26" s="22">
        <v>4</v>
      </c>
      <c r="E26" s="22">
        <v>2</v>
      </c>
      <c r="F26" s="23" t="s">
        <v>11</v>
      </c>
      <c r="G26" s="23" t="s">
        <v>16</v>
      </c>
      <c r="H26" s="24" t="s">
        <v>13</v>
      </c>
      <c r="I26" s="113">
        <v>4283</v>
      </c>
    </row>
    <row r="27" spans="2:9" ht="14.25">
      <c r="B27" s="22">
        <v>2</v>
      </c>
      <c r="C27" s="22">
        <v>1</v>
      </c>
      <c r="D27" s="22">
        <v>4</v>
      </c>
      <c r="E27" s="22">
        <v>3</v>
      </c>
      <c r="F27" s="23" t="s">
        <v>11</v>
      </c>
      <c r="G27" s="23" t="s">
        <v>16</v>
      </c>
      <c r="H27" s="24" t="s">
        <v>14</v>
      </c>
      <c r="I27" s="113">
        <v>3857</v>
      </c>
    </row>
    <row r="28" spans="2:9" ht="13.5" customHeight="1">
      <c r="B28" s="258"/>
      <c r="C28" s="259"/>
      <c r="D28" s="259"/>
      <c r="E28" s="259"/>
      <c r="F28" s="259"/>
      <c r="G28" s="259"/>
      <c r="H28" s="259"/>
      <c r="I28" s="260"/>
    </row>
    <row r="29" spans="2:9" ht="14.25">
      <c r="B29" s="19">
        <v>2</v>
      </c>
      <c r="C29" s="19">
        <v>1</v>
      </c>
      <c r="D29" s="19">
        <v>5</v>
      </c>
      <c r="E29" s="19">
        <v>1</v>
      </c>
      <c r="F29" s="20" t="s">
        <v>11</v>
      </c>
      <c r="G29" s="20" t="s">
        <v>17</v>
      </c>
      <c r="H29" s="21" t="s">
        <v>12</v>
      </c>
      <c r="I29" s="112">
        <v>6295</v>
      </c>
    </row>
    <row r="30" spans="2:9" ht="14.25">
      <c r="B30" s="22">
        <v>2</v>
      </c>
      <c r="C30" s="22">
        <v>1</v>
      </c>
      <c r="D30" s="22">
        <v>5</v>
      </c>
      <c r="E30" s="22">
        <v>2</v>
      </c>
      <c r="F30" s="23" t="s">
        <v>11</v>
      </c>
      <c r="G30" s="23" t="s">
        <v>17</v>
      </c>
      <c r="H30" s="24" t="s">
        <v>13</v>
      </c>
      <c r="I30" s="113">
        <v>5696</v>
      </c>
    </row>
    <row r="31" spans="2:9" ht="14.25">
      <c r="B31" s="22">
        <v>2</v>
      </c>
      <c r="C31" s="22">
        <v>1</v>
      </c>
      <c r="D31" s="22">
        <v>5</v>
      </c>
      <c r="E31" s="22">
        <v>3</v>
      </c>
      <c r="F31" s="23" t="s">
        <v>11</v>
      </c>
      <c r="G31" s="23" t="s">
        <v>17</v>
      </c>
      <c r="H31" s="24" t="s">
        <v>14</v>
      </c>
      <c r="I31" s="113">
        <v>5191</v>
      </c>
    </row>
    <row r="32" spans="2:9" ht="13.5" customHeight="1">
      <c r="B32" s="258"/>
      <c r="C32" s="259"/>
      <c r="D32" s="259"/>
      <c r="E32" s="259"/>
      <c r="F32" s="259"/>
      <c r="G32" s="259"/>
      <c r="H32" s="259"/>
      <c r="I32" s="260"/>
    </row>
    <row r="33" spans="2:9" ht="14.25">
      <c r="B33" s="19">
        <v>2</v>
      </c>
      <c r="C33" s="19">
        <v>2</v>
      </c>
      <c r="D33" s="19">
        <v>1</v>
      </c>
      <c r="E33" s="19">
        <v>1</v>
      </c>
      <c r="F33" s="20" t="s">
        <v>18</v>
      </c>
      <c r="G33" s="20" t="s">
        <v>120</v>
      </c>
      <c r="H33" s="21" t="s">
        <v>12</v>
      </c>
      <c r="I33" s="112">
        <v>2487</v>
      </c>
    </row>
    <row r="34" spans="2:9" ht="14.25">
      <c r="B34" s="22">
        <v>2</v>
      </c>
      <c r="C34" s="22">
        <v>2</v>
      </c>
      <c r="D34" s="22">
        <v>1</v>
      </c>
      <c r="E34" s="22">
        <v>2</v>
      </c>
      <c r="F34" s="23" t="s">
        <v>18</v>
      </c>
      <c r="G34" s="23" t="s">
        <v>120</v>
      </c>
      <c r="H34" s="24" t="s">
        <v>13</v>
      </c>
      <c r="I34" s="113">
        <v>2063</v>
      </c>
    </row>
    <row r="35" spans="2:9" ht="14.25">
      <c r="B35" s="26">
        <v>2</v>
      </c>
      <c r="C35" s="26">
        <v>2</v>
      </c>
      <c r="D35" s="26">
        <v>1</v>
      </c>
      <c r="E35" s="26">
        <v>3</v>
      </c>
      <c r="F35" s="27" t="s">
        <v>18</v>
      </c>
      <c r="G35" s="27" t="s">
        <v>120</v>
      </c>
      <c r="H35" s="28" t="s">
        <v>14</v>
      </c>
      <c r="I35" s="115">
        <v>1723</v>
      </c>
    </row>
    <row r="36" spans="2:9" ht="13.5" customHeight="1">
      <c r="B36" s="116"/>
      <c r="C36" s="80"/>
      <c r="D36" s="80"/>
      <c r="E36" s="80"/>
      <c r="F36" s="80"/>
      <c r="G36" s="80"/>
      <c r="H36" s="80"/>
      <c r="I36" s="117"/>
    </row>
    <row r="37" spans="2:9" ht="14.25">
      <c r="B37" s="19">
        <v>2</v>
      </c>
      <c r="C37" s="19">
        <v>2</v>
      </c>
      <c r="D37" s="19">
        <v>2</v>
      </c>
      <c r="E37" s="19">
        <v>1</v>
      </c>
      <c r="F37" s="20" t="s">
        <v>18</v>
      </c>
      <c r="G37" s="20" t="s">
        <v>19</v>
      </c>
      <c r="H37" s="21" t="s">
        <v>12</v>
      </c>
      <c r="I37" s="112">
        <v>3898.65</v>
      </c>
    </row>
    <row r="38" spans="2:9" ht="14.25">
      <c r="B38" s="22">
        <v>2</v>
      </c>
      <c r="C38" s="22">
        <v>2</v>
      </c>
      <c r="D38" s="22">
        <v>2</v>
      </c>
      <c r="E38" s="22">
        <v>2</v>
      </c>
      <c r="F38" s="23" t="s">
        <v>18</v>
      </c>
      <c r="G38" s="23" t="s">
        <v>19</v>
      </c>
      <c r="H38" s="24" t="s">
        <v>13</v>
      </c>
      <c r="I38" s="113">
        <v>3155.25</v>
      </c>
    </row>
    <row r="39" spans="2:9" ht="14.25">
      <c r="B39" s="26">
        <v>2</v>
      </c>
      <c r="C39" s="26">
        <v>2</v>
      </c>
      <c r="D39" s="26">
        <v>2</v>
      </c>
      <c r="E39" s="26">
        <v>3</v>
      </c>
      <c r="F39" s="27" t="s">
        <v>18</v>
      </c>
      <c r="G39" s="27" t="s">
        <v>19</v>
      </c>
      <c r="H39" s="28" t="s">
        <v>14</v>
      </c>
      <c r="I39" s="115">
        <v>2474.85</v>
      </c>
    </row>
    <row r="40" spans="2:9" ht="13.5" customHeight="1">
      <c r="B40" s="116"/>
      <c r="C40" s="80"/>
      <c r="D40" s="80"/>
      <c r="E40" s="80"/>
      <c r="F40" s="80"/>
      <c r="G40" s="80"/>
      <c r="H40" s="80"/>
      <c r="I40" s="117"/>
    </row>
    <row r="41" spans="2:9" ht="14.25">
      <c r="B41" s="19">
        <v>2</v>
      </c>
      <c r="C41" s="19">
        <v>2</v>
      </c>
      <c r="D41" s="19">
        <v>3</v>
      </c>
      <c r="E41" s="19">
        <v>1</v>
      </c>
      <c r="F41" s="20" t="s">
        <v>18</v>
      </c>
      <c r="G41" s="20" t="s">
        <v>16</v>
      </c>
      <c r="H41" s="21" t="s">
        <v>12</v>
      </c>
      <c r="I41" s="112">
        <v>6048</v>
      </c>
    </row>
    <row r="42" spans="2:9" ht="14.25">
      <c r="B42" s="22">
        <v>2</v>
      </c>
      <c r="C42" s="22">
        <v>2</v>
      </c>
      <c r="D42" s="22">
        <v>3</v>
      </c>
      <c r="E42" s="22">
        <v>2</v>
      </c>
      <c r="F42" s="23" t="s">
        <v>18</v>
      </c>
      <c r="G42" s="23" t="s">
        <v>16</v>
      </c>
      <c r="H42" s="24" t="s">
        <v>13</v>
      </c>
      <c r="I42" s="113">
        <v>5096.7</v>
      </c>
    </row>
    <row r="43" spans="2:9" ht="14.25">
      <c r="B43" s="26">
        <v>2</v>
      </c>
      <c r="C43" s="26">
        <v>2</v>
      </c>
      <c r="D43" s="26">
        <v>3</v>
      </c>
      <c r="E43" s="26">
        <v>3</v>
      </c>
      <c r="F43" s="27" t="s">
        <v>18</v>
      </c>
      <c r="G43" s="27" t="s">
        <v>16</v>
      </c>
      <c r="H43" s="28" t="s">
        <v>14</v>
      </c>
      <c r="I43" s="115">
        <v>4507.6499999999996</v>
      </c>
    </row>
    <row r="44" spans="2:9" ht="12.75" customHeight="1">
      <c r="B44" s="116"/>
      <c r="C44" s="80"/>
      <c r="D44" s="80"/>
      <c r="E44" s="80"/>
      <c r="F44" s="80"/>
      <c r="G44" s="80"/>
      <c r="H44" s="80"/>
      <c r="I44" s="117"/>
    </row>
    <row r="45" spans="2:9" ht="14.25">
      <c r="B45" s="19">
        <v>2</v>
      </c>
      <c r="C45" s="19">
        <v>2</v>
      </c>
      <c r="D45" s="19">
        <v>4</v>
      </c>
      <c r="E45" s="19">
        <v>1</v>
      </c>
      <c r="F45" s="20" t="s">
        <v>18</v>
      </c>
      <c r="G45" s="20" t="s">
        <v>17</v>
      </c>
      <c r="H45" s="21" t="s">
        <v>12</v>
      </c>
      <c r="I45" s="112">
        <v>8048.25</v>
      </c>
    </row>
    <row r="46" spans="2:9" ht="14.25">
      <c r="B46" s="22">
        <v>2</v>
      </c>
      <c r="C46" s="22">
        <v>2</v>
      </c>
      <c r="D46" s="22">
        <v>4</v>
      </c>
      <c r="E46" s="22">
        <v>2</v>
      </c>
      <c r="F46" s="23" t="s">
        <v>18</v>
      </c>
      <c r="G46" s="23" t="s">
        <v>17</v>
      </c>
      <c r="H46" s="24" t="s">
        <v>13</v>
      </c>
      <c r="I46" s="113">
        <v>7316.4</v>
      </c>
    </row>
    <row r="47" spans="2:9" ht="14.25">
      <c r="B47" s="26">
        <v>2</v>
      </c>
      <c r="C47" s="26">
        <v>2</v>
      </c>
      <c r="D47" s="26">
        <v>4</v>
      </c>
      <c r="E47" s="26">
        <v>3</v>
      </c>
      <c r="F47" s="27" t="s">
        <v>18</v>
      </c>
      <c r="G47" s="27" t="s">
        <v>17</v>
      </c>
      <c r="H47" s="28" t="s">
        <v>14</v>
      </c>
      <c r="I47" s="115">
        <v>6652.8</v>
      </c>
    </row>
    <row r="48" spans="2:9" ht="14.25">
      <c r="B48" s="13"/>
      <c r="C48" s="13"/>
      <c r="D48" s="13"/>
      <c r="E48" s="13"/>
      <c r="F48" s="13"/>
      <c r="G48" s="13"/>
      <c r="H48" s="12"/>
      <c r="I48" s="33"/>
    </row>
    <row r="49" spans="1:9" ht="14.25">
      <c r="B49" s="12"/>
      <c r="C49" s="12"/>
      <c r="D49" s="12"/>
      <c r="E49" s="12"/>
      <c r="F49" s="34"/>
      <c r="G49" s="34"/>
      <c r="H49" s="35"/>
      <c r="I49" s="17"/>
    </row>
    <row r="50" spans="1:9" ht="14.25">
      <c r="B50" s="12"/>
      <c r="C50" s="12"/>
      <c r="D50" s="12"/>
      <c r="E50" s="12"/>
      <c r="F50" s="34"/>
      <c r="G50" s="34"/>
      <c r="H50" s="35"/>
      <c r="I50" s="17"/>
    </row>
    <row r="51" spans="1:9" ht="14.25">
      <c r="B51" s="12"/>
      <c r="C51" s="12"/>
      <c r="D51" s="12"/>
      <c r="E51" s="12"/>
      <c r="F51" s="34"/>
      <c r="G51" s="34"/>
      <c r="H51" s="35"/>
      <c r="I51" s="17"/>
    </row>
    <row r="52" spans="1:9" ht="14.25">
      <c r="A52" s="7"/>
      <c r="B52" s="13"/>
      <c r="C52" s="13"/>
      <c r="D52" s="13"/>
      <c r="E52" s="13"/>
      <c r="F52" s="13"/>
      <c r="G52" s="13"/>
      <c r="H52" s="12"/>
      <c r="I52" s="33"/>
    </row>
    <row r="53" spans="1:9">
      <c r="A53" s="7"/>
      <c r="B53" s="7"/>
      <c r="C53" s="7"/>
      <c r="E53" s="7"/>
      <c r="F53" s="7"/>
      <c r="G53" s="3"/>
      <c r="H53" s="7"/>
      <c r="I53" s="7"/>
    </row>
    <row r="54" spans="1:9">
      <c r="E54" s="7"/>
      <c r="F54" s="7"/>
      <c r="G54" s="3"/>
      <c r="H54" s="7"/>
      <c r="I54" s="7"/>
    </row>
  </sheetData>
  <mergeCells count="17">
    <mergeCell ref="B32:I32"/>
    <mergeCell ref="B28:I28"/>
    <mergeCell ref="C5:C9"/>
    <mergeCell ref="B20:I20"/>
    <mergeCell ref="D5:D9"/>
    <mergeCell ref="E5:E9"/>
    <mergeCell ref="B5:B9"/>
    <mergeCell ref="B24:I24"/>
    <mergeCell ref="B16:I16"/>
    <mergeCell ref="B1:I1"/>
    <mergeCell ref="B2:I2"/>
    <mergeCell ref="B3:I3"/>
    <mergeCell ref="B4:I4"/>
    <mergeCell ref="B12:I12"/>
    <mergeCell ref="F5:I9"/>
    <mergeCell ref="B10:E10"/>
    <mergeCell ref="B11:I11"/>
  </mergeCells>
  <phoneticPr fontId="2" type="noConversion"/>
  <printOptions horizontalCentered="1" verticalCentered="1"/>
  <pageMargins left="0.59055118110236227" right="0.51181102362204722" top="0.47244094488188981" bottom="0.51181102362204722" header="0" footer="0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4"/>
  <sheetViews>
    <sheetView view="pageBreakPreview" zoomScale="115" zoomScaleNormal="130" zoomScaleSheetLayoutView="115" workbookViewId="0">
      <selection activeCell="F13" sqref="F13"/>
    </sheetView>
  </sheetViews>
  <sheetFormatPr baseColWidth="10" defaultRowHeight="13.5"/>
  <cols>
    <col min="1" max="1" width="0.7109375" style="4" customWidth="1"/>
    <col min="2" max="5" width="4" style="4" customWidth="1"/>
    <col min="6" max="6" width="19" style="4" customWidth="1"/>
    <col min="7" max="7" width="20.7109375" style="4" customWidth="1"/>
    <col min="8" max="8" width="8.85546875" style="4" customWidth="1"/>
    <col min="9" max="9" width="14" style="4" customWidth="1"/>
    <col min="10" max="16384" width="11.42578125" style="4"/>
  </cols>
  <sheetData>
    <row r="1" spans="2:9" ht="24.95" customHeight="1">
      <c r="B1" s="230" t="s">
        <v>169</v>
      </c>
      <c r="C1" s="231"/>
      <c r="D1" s="231"/>
      <c r="E1" s="231"/>
      <c r="F1" s="231"/>
      <c r="G1" s="231"/>
      <c r="H1" s="231"/>
      <c r="I1" s="232"/>
    </row>
    <row r="2" spans="2:9" ht="20.100000000000001" customHeight="1">
      <c r="B2" s="233" t="s">
        <v>243</v>
      </c>
      <c r="C2" s="234"/>
      <c r="D2" s="234"/>
      <c r="E2" s="234"/>
      <c r="F2" s="234"/>
      <c r="G2" s="234"/>
      <c r="H2" s="234"/>
      <c r="I2" s="235"/>
    </row>
    <row r="3" spans="2:9" ht="6.75" customHeight="1">
      <c r="B3" s="257"/>
      <c r="C3" s="257"/>
      <c r="D3" s="257"/>
      <c r="E3" s="257"/>
      <c r="F3" s="257"/>
      <c r="G3" s="257"/>
      <c r="H3" s="257"/>
      <c r="I3" s="257"/>
    </row>
    <row r="4" spans="2:9" ht="22.5" customHeight="1">
      <c r="B4" s="274" t="s">
        <v>6</v>
      </c>
      <c r="C4" s="274" t="s">
        <v>7</v>
      </c>
      <c r="D4" s="274" t="s">
        <v>8</v>
      </c>
      <c r="E4" s="274" t="s">
        <v>9</v>
      </c>
      <c r="F4" s="261" t="s">
        <v>146</v>
      </c>
      <c r="G4" s="262"/>
      <c r="H4" s="262"/>
      <c r="I4" s="263"/>
    </row>
    <row r="5" spans="2:9" ht="18" customHeight="1">
      <c r="B5" s="274"/>
      <c r="C5" s="274"/>
      <c r="D5" s="274"/>
      <c r="E5" s="274"/>
      <c r="F5" s="264"/>
      <c r="G5" s="265"/>
      <c r="H5" s="265"/>
      <c r="I5" s="266"/>
    </row>
    <row r="6" spans="2:9" ht="6" customHeight="1">
      <c r="B6" s="274"/>
      <c r="C6" s="274"/>
      <c r="D6" s="274"/>
      <c r="E6" s="274"/>
      <c r="F6" s="264"/>
      <c r="G6" s="265"/>
      <c r="H6" s="265"/>
      <c r="I6" s="266"/>
    </row>
    <row r="7" spans="2:9" ht="3.75" customHeight="1">
      <c r="B7" s="274"/>
      <c r="C7" s="274"/>
      <c r="D7" s="274"/>
      <c r="E7" s="274"/>
      <c r="F7" s="264"/>
      <c r="G7" s="265"/>
      <c r="H7" s="265"/>
      <c r="I7" s="266"/>
    </row>
    <row r="8" spans="2:9" ht="5.25" customHeight="1">
      <c r="B8" s="274"/>
      <c r="C8" s="274"/>
      <c r="D8" s="274" t="s">
        <v>8</v>
      </c>
      <c r="E8" s="274" t="s">
        <v>9</v>
      </c>
      <c r="F8" s="267"/>
      <c r="G8" s="268"/>
      <c r="H8" s="268"/>
      <c r="I8" s="269"/>
    </row>
    <row r="9" spans="2:9" ht="29.25" customHeight="1">
      <c r="B9" s="237" t="s">
        <v>10</v>
      </c>
      <c r="C9" s="270"/>
      <c r="D9" s="270"/>
      <c r="E9" s="270"/>
      <c r="F9" s="118" t="s">
        <v>7</v>
      </c>
      <c r="G9" s="118" t="s">
        <v>8</v>
      </c>
      <c r="H9" s="118" t="s">
        <v>9</v>
      </c>
      <c r="I9" s="206" t="s">
        <v>83</v>
      </c>
    </row>
    <row r="10" spans="2:9" ht="6" customHeight="1">
      <c r="B10" s="258"/>
      <c r="C10" s="259"/>
      <c r="D10" s="259"/>
      <c r="E10" s="259"/>
      <c r="F10" s="259"/>
      <c r="G10" s="259"/>
      <c r="H10" s="259"/>
      <c r="I10" s="260"/>
    </row>
    <row r="11" spans="2:9" ht="14.25">
      <c r="B11" s="213">
        <v>2</v>
      </c>
      <c r="C11" s="213">
        <v>2</v>
      </c>
      <c r="D11" s="213">
        <v>5</v>
      </c>
      <c r="E11" s="213">
        <v>1</v>
      </c>
      <c r="F11" s="217" t="s">
        <v>20</v>
      </c>
      <c r="G11" s="218" t="s">
        <v>21</v>
      </c>
      <c r="H11" s="219" t="s">
        <v>12</v>
      </c>
      <c r="I11" s="220">
        <v>6924</v>
      </c>
    </row>
    <row r="12" spans="2:9" ht="14.25">
      <c r="B12" s="213">
        <v>2</v>
      </c>
      <c r="C12" s="213">
        <v>2</v>
      </c>
      <c r="D12" s="213">
        <v>5</v>
      </c>
      <c r="E12" s="213">
        <v>2</v>
      </c>
      <c r="F12" s="217" t="s">
        <v>20</v>
      </c>
      <c r="G12" s="218" t="s">
        <v>21</v>
      </c>
      <c r="H12" s="219" t="s">
        <v>13</v>
      </c>
      <c r="I12" s="220">
        <v>5208</v>
      </c>
    </row>
    <row r="13" spans="2:9" ht="14.25">
      <c r="B13" s="213">
        <v>2</v>
      </c>
      <c r="C13" s="213">
        <v>2</v>
      </c>
      <c r="D13" s="213">
        <v>5</v>
      </c>
      <c r="E13" s="213">
        <v>3</v>
      </c>
      <c r="F13" s="217" t="s">
        <v>20</v>
      </c>
      <c r="G13" s="218" t="s">
        <v>21</v>
      </c>
      <c r="H13" s="219" t="s">
        <v>14</v>
      </c>
      <c r="I13" s="220">
        <v>3789</v>
      </c>
    </row>
    <row r="14" spans="2:9" ht="6" customHeight="1">
      <c r="B14" s="258"/>
      <c r="C14" s="259"/>
      <c r="D14" s="259"/>
      <c r="E14" s="259"/>
      <c r="F14" s="259"/>
      <c r="G14" s="259"/>
      <c r="H14" s="259"/>
      <c r="I14" s="260"/>
    </row>
    <row r="15" spans="2:9" ht="14.25">
      <c r="B15" s="213">
        <v>2</v>
      </c>
      <c r="C15" s="213">
        <v>2</v>
      </c>
      <c r="D15" s="213">
        <v>6</v>
      </c>
      <c r="E15" s="213">
        <v>1</v>
      </c>
      <c r="F15" s="217" t="s">
        <v>20</v>
      </c>
      <c r="G15" s="218" t="s">
        <v>223</v>
      </c>
      <c r="H15" s="219" t="s">
        <v>12</v>
      </c>
      <c r="I15" s="220">
        <v>9214</v>
      </c>
    </row>
    <row r="16" spans="2:9" ht="14.25">
      <c r="B16" s="213">
        <v>2</v>
      </c>
      <c r="C16" s="213">
        <v>2</v>
      </c>
      <c r="D16" s="213">
        <v>6</v>
      </c>
      <c r="E16" s="213">
        <v>2</v>
      </c>
      <c r="F16" s="217" t="s">
        <v>20</v>
      </c>
      <c r="G16" s="218" t="s">
        <v>223</v>
      </c>
      <c r="H16" s="219" t="s">
        <v>13</v>
      </c>
      <c r="I16" s="220">
        <v>8377</v>
      </c>
    </row>
    <row r="17" spans="2:9" ht="14.25">
      <c r="B17" s="213">
        <v>2</v>
      </c>
      <c r="C17" s="213">
        <v>2</v>
      </c>
      <c r="D17" s="213">
        <v>6</v>
      </c>
      <c r="E17" s="213">
        <v>3</v>
      </c>
      <c r="F17" s="217" t="s">
        <v>20</v>
      </c>
      <c r="G17" s="218" t="s">
        <v>223</v>
      </c>
      <c r="H17" s="219" t="s">
        <v>14</v>
      </c>
      <c r="I17" s="220">
        <v>7616</v>
      </c>
    </row>
    <row r="18" spans="2:9" ht="6.75" customHeight="1">
      <c r="B18" s="258"/>
      <c r="C18" s="259"/>
      <c r="D18" s="259"/>
      <c r="E18" s="259"/>
      <c r="F18" s="259"/>
      <c r="G18" s="259"/>
      <c r="H18" s="259"/>
      <c r="I18" s="260"/>
    </row>
    <row r="19" spans="2:9" ht="14.25">
      <c r="B19" s="213">
        <v>2</v>
      </c>
      <c r="C19" s="213">
        <v>2</v>
      </c>
      <c r="D19" s="213">
        <v>7</v>
      </c>
      <c r="E19" s="213">
        <v>1</v>
      </c>
      <c r="F19" s="217" t="s">
        <v>22</v>
      </c>
      <c r="G19" s="218" t="s">
        <v>158</v>
      </c>
      <c r="H19" s="219" t="s">
        <v>12</v>
      </c>
      <c r="I19" s="220">
        <v>3894</v>
      </c>
    </row>
    <row r="20" spans="2:9" ht="14.25">
      <c r="B20" s="213">
        <v>2</v>
      </c>
      <c r="C20" s="213">
        <v>2</v>
      </c>
      <c r="D20" s="213">
        <v>7</v>
      </c>
      <c r="E20" s="213">
        <v>2</v>
      </c>
      <c r="F20" s="217" t="s">
        <v>22</v>
      </c>
      <c r="G20" s="218" t="s">
        <v>19</v>
      </c>
      <c r="H20" s="219" t="s">
        <v>13</v>
      </c>
      <c r="I20" s="220">
        <v>2138</v>
      </c>
    </row>
    <row r="21" spans="2:9" ht="14.25">
      <c r="B21" s="213">
        <v>2</v>
      </c>
      <c r="C21" s="213">
        <v>2</v>
      </c>
      <c r="D21" s="213">
        <v>7</v>
      </c>
      <c r="E21" s="213">
        <v>3</v>
      </c>
      <c r="F21" s="217" t="s">
        <v>22</v>
      </c>
      <c r="G21" s="218" t="s">
        <v>120</v>
      </c>
      <c r="H21" s="219" t="s">
        <v>14</v>
      </c>
      <c r="I21" s="220">
        <v>1723</v>
      </c>
    </row>
    <row r="22" spans="2:9" ht="6" customHeight="1">
      <c r="B22" s="258"/>
      <c r="C22" s="259"/>
      <c r="D22" s="259"/>
      <c r="E22" s="259"/>
      <c r="F22" s="259"/>
      <c r="G22" s="259"/>
      <c r="H22" s="259"/>
      <c r="I22" s="260"/>
    </row>
    <row r="23" spans="2:9" ht="14.25">
      <c r="B23" s="213">
        <v>2</v>
      </c>
      <c r="C23" s="213">
        <v>2</v>
      </c>
      <c r="D23" s="213">
        <v>8</v>
      </c>
      <c r="E23" s="213">
        <v>1</v>
      </c>
      <c r="F23" s="217" t="s">
        <v>159</v>
      </c>
      <c r="G23" s="218" t="s">
        <v>158</v>
      </c>
      <c r="H23" s="219" t="s">
        <v>12</v>
      </c>
      <c r="I23" s="220">
        <v>4507.6499999999996</v>
      </c>
    </row>
    <row r="24" spans="2:9" ht="14.25">
      <c r="B24" s="213">
        <v>2</v>
      </c>
      <c r="C24" s="213">
        <v>2</v>
      </c>
      <c r="D24" s="213">
        <v>8</v>
      </c>
      <c r="E24" s="213">
        <v>2</v>
      </c>
      <c r="F24" s="217" t="s">
        <v>159</v>
      </c>
      <c r="G24" s="218" t="s">
        <v>19</v>
      </c>
      <c r="H24" s="219" t="s">
        <v>13</v>
      </c>
      <c r="I24" s="220">
        <v>2474.85</v>
      </c>
    </row>
    <row r="25" spans="2:9" ht="14.25">
      <c r="B25" s="213">
        <v>2</v>
      </c>
      <c r="C25" s="213">
        <v>2</v>
      </c>
      <c r="D25" s="213">
        <v>8</v>
      </c>
      <c r="E25" s="213">
        <v>3</v>
      </c>
      <c r="F25" s="217" t="s">
        <v>159</v>
      </c>
      <c r="G25" s="218" t="s">
        <v>120</v>
      </c>
      <c r="H25" s="219" t="s">
        <v>14</v>
      </c>
      <c r="I25" s="220">
        <v>1993.95</v>
      </c>
    </row>
    <row r="26" spans="2:9" ht="6" customHeight="1">
      <c r="B26" s="258"/>
      <c r="C26" s="259"/>
      <c r="D26" s="259"/>
      <c r="E26" s="259"/>
      <c r="F26" s="259"/>
      <c r="G26" s="259"/>
      <c r="H26" s="259"/>
      <c r="I26" s="260"/>
    </row>
    <row r="27" spans="2:9" ht="14.25">
      <c r="B27" s="29">
        <v>2</v>
      </c>
      <c r="C27" s="29">
        <v>2</v>
      </c>
      <c r="D27" s="29">
        <v>9</v>
      </c>
      <c r="E27" s="29">
        <v>1</v>
      </c>
      <c r="F27" s="30" t="s">
        <v>24</v>
      </c>
      <c r="G27" s="36" t="s">
        <v>160</v>
      </c>
      <c r="H27" s="21" t="s">
        <v>12</v>
      </c>
      <c r="I27" s="112">
        <v>6258</v>
      </c>
    </row>
    <row r="28" spans="2:9" ht="14.25">
      <c r="B28" s="22">
        <v>2</v>
      </c>
      <c r="C28" s="22">
        <v>2</v>
      </c>
      <c r="D28" s="22">
        <v>9</v>
      </c>
      <c r="E28" s="22">
        <v>2</v>
      </c>
      <c r="F28" s="30" t="s">
        <v>24</v>
      </c>
      <c r="G28" s="36" t="s">
        <v>16</v>
      </c>
      <c r="H28" s="24" t="s">
        <v>13</v>
      </c>
      <c r="I28" s="113">
        <v>5442.15</v>
      </c>
    </row>
    <row r="29" spans="2:9" ht="14.25">
      <c r="B29" s="22">
        <v>2</v>
      </c>
      <c r="C29" s="22">
        <v>2</v>
      </c>
      <c r="D29" s="22">
        <v>9</v>
      </c>
      <c r="E29" s="22">
        <v>3</v>
      </c>
      <c r="F29" s="30" t="s">
        <v>24</v>
      </c>
      <c r="G29" s="36" t="s">
        <v>19</v>
      </c>
      <c r="H29" s="24" t="s">
        <v>14</v>
      </c>
      <c r="I29" s="113">
        <v>2987.25</v>
      </c>
    </row>
    <row r="30" spans="2:9" ht="14.25">
      <c r="B30" s="26">
        <v>2</v>
      </c>
      <c r="C30" s="26">
        <v>2</v>
      </c>
      <c r="D30" s="26">
        <v>9</v>
      </c>
      <c r="E30" s="26">
        <v>4</v>
      </c>
      <c r="F30" s="27" t="s">
        <v>24</v>
      </c>
      <c r="G30" s="37" t="s">
        <v>120</v>
      </c>
      <c r="H30" s="28" t="s">
        <v>23</v>
      </c>
      <c r="I30" s="115">
        <v>2407.65</v>
      </c>
    </row>
    <row r="31" spans="2:9" ht="6" customHeight="1">
      <c r="B31" s="284"/>
      <c r="C31" s="285"/>
      <c r="D31" s="285"/>
      <c r="E31" s="285"/>
      <c r="F31" s="285"/>
      <c r="G31" s="285"/>
      <c r="H31" s="285"/>
      <c r="I31" s="286"/>
    </row>
    <row r="32" spans="2:9" ht="14.25">
      <c r="B32" s="19">
        <v>2</v>
      </c>
      <c r="C32" s="19">
        <v>3</v>
      </c>
      <c r="D32" s="19">
        <v>1</v>
      </c>
      <c r="E32" s="19">
        <v>1</v>
      </c>
      <c r="F32" s="20" t="s">
        <v>25</v>
      </c>
      <c r="G32" s="38" t="s">
        <v>26</v>
      </c>
      <c r="H32" s="21" t="s">
        <v>12</v>
      </c>
      <c r="I32" s="112">
        <v>3713.85</v>
      </c>
    </row>
    <row r="33" spans="2:9" ht="14.25">
      <c r="B33" s="22">
        <v>2</v>
      </c>
      <c r="C33" s="22">
        <v>3</v>
      </c>
      <c r="D33" s="22">
        <v>1</v>
      </c>
      <c r="E33" s="22">
        <v>2</v>
      </c>
      <c r="F33" s="30" t="s">
        <v>25</v>
      </c>
      <c r="G33" s="36" t="s">
        <v>26</v>
      </c>
      <c r="H33" s="24" t="s">
        <v>13</v>
      </c>
      <c r="I33" s="113">
        <v>3243.45</v>
      </c>
    </row>
    <row r="34" spans="2:9" ht="14.25">
      <c r="B34" s="26">
        <v>2</v>
      </c>
      <c r="C34" s="26">
        <v>3</v>
      </c>
      <c r="D34" s="26">
        <v>1</v>
      </c>
      <c r="E34" s="26">
        <v>3</v>
      </c>
      <c r="F34" s="119" t="s">
        <v>25</v>
      </c>
      <c r="G34" s="120" t="s">
        <v>26</v>
      </c>
      <c r="H34" s="28" t="s">
        <v>14</v>
      </c>
      <c r="I34" s="115">
        <v>2978.85</v>
      </c>
    </row>
    <row r="35" spans="2:9" ht="6" customHeight="1">
      <c r="B35" s="284"/>
      <c r="C35" s="285"/>
      <c r="D35" s="285"/>
      <c r="E35" s="285"/>
      <c r="F35" s="285"/>
      <c r="G35" s="285"/>
      <c r="H35" s="285"/>
      <c r="I35" s="286"/>
    </row>
    <row r="36" spans="2:9" ht="14.25">
      <c r="B36" s="19">
        <v>2</v>
      </c>
      <c r="C36" s="19">
        <v>3</v>
      </c>
      <c r="D36" s="19">
        <v>2</v>
      </c>
      <c r="E36" s="19">
        <v>1</v>
      </c>
      <c r="F36" s="20" t="s">
        <v>25</v>
      </c>
      <c r="G36" s="38" t="s">
        <v>19</v>
      </c>
      <c r="H36" s="21" t="s">
        <v>12</v>
      </c>
      <c r="I36" s="112">
        <v>4669.3500000000004</v>
      </c>
    </row>
    <row r="37" spans="2:9" ht="14.25">
      <c r="B37" s="22">
        <v>2</v>
      </c>
      <c r="C37" s="22">
        <v>3</v>
      </c>
      <c r="D37" s="22">
        <v>2</v>
      </c>
      <c r="E37" s="22">
        <v>2</v>
      </c>
      <c r="F37" s="30" t="s">
        <v>25</v>
      </c>
      <c r="G37" s="36" t="s">
        <v>19</v>
      </c>
      <c r="H37" s="24" t="s">
        <v>13</v>
      </c>
      <c r="I37" s="113">
        <v>4229.3999999999996</v>
      </c>
    </row>
    <row r="38" spans="2:9" ht="14.25">
      <c r="B38" s="26">
        <v>2</v>
      </c>
      <c r="C38" s="26">
        <v>3</v>
      </c>
      <c r="D38" s="26">
        <v>2</v>
      </c>
      <c r="E38" s="26">
        <v>3</v>
      </c>
      <c r="F38" s="119" t="s">
        <v>25</v>
      </c>
      <c r="G38" s="120" t="s">
        <v>19</v>
      </c>
      <c r="H38" s="28" t="s">
        <v>14</v>
      </c>
      <c r="I38" s="115">
        <v>4053</v>
      </c>
    </row>
    <row r="39" spans="2:9" ht="6" customHeight="1">
      <c r="B39" s="284"/>
      <c r="C39" s="285"/>
      <c r="D39" s="285"/>
      <c r="E39" s="285"/>
      <c r="F39" s="285"/>
      <c r="G39" s="285"/>
      <c r="H39" s="285"/>
      <c r="I39" s="286"/>
    </row>
    <row r="40" spans="2:9" ht="14.25">
      <c r="B40" s="19">
        <v>2</v>
      </c>
      <c r="C40" s="19">
        <v>3</v>
      </c>
      <c r="D40" s="19">
        <v>3</v>
      </c>
      <c r="E40" s="19">
        <v>1</v>
      </c>
      <c r="F40" s="20" t="s">
        <v>27</v>
      </c>
      <c r="G40" s="20" t="s">
        <v>148</v>
      </c>
      <c r="H40" s="21" t="s">
        <v>198</v>
      </c>
      <c r="I40" s="278" t="s">
        <v>84</v>
      </c>
    </row>
    <row r="41" spans="2:9" ht="14.25">
      <c r="B41" s="22">
        <v>2</v>
      </c>
      <c r="C41" s="22">
        <v>3</v>
      </c>
      <c r="D41" s="22">
        <v>3</v>
      </c>
      <c r="E41" s="22">
        <v>2</v>
      </c>
      <c r="F41" s="23" t="s">
        <v>27</v>
      </c>
      <c r="G41" s="23" t="s">
        <v>148</v>
      </c>
      <c r="H41" s="24" t="s">
        <v>198</v>
      </c>
      <c r="I41" s="279" t="s">
        <v>84</v>
      </c>
    </row>
    <row r="42" spans="2:9" ht="14.25">
      <c r="B42" s="26">
        <v>2</v>
      </c>
      <c r="C42" s="26">
        <v>3</v>
      </c>
      <c r="D42" s="26">
        <v>3</v>
      </c>
      <c r="E42" s="26">
        <v>3</v>
      </c>
      <c r="F42" s="27" t="s">
        <v>27</v>
      </c>
      <c r="G42" s="27" t="s">
        <v>148</v>
      </c>
      <c r="H42" s="21" t="s">
        <v>198</v>
      </c>
      <c r="I42" s="280" t="s">
        <v>84</v>
      </c>
    </row>
    <row r="43" spans="2:9" ht="6" customHeight="1">
      <c r="B43" s="284"/>
      <c r="C43" s="285"/>
      <c r="D43" s="285"/>
      <c r="E43" s="285"/>
      <c r="F43" s="285"/>
      <c r="G43" s="285"/>
      <c r="H43" s="285"/>
      <c r="I43" s="286"/>
    </row>
    <row r="44" spans="2:9" ht="14.25">
      <c r="B44" s="19">
        <v>2</v>
      </c>
      <c r="C44" s="19">
        <v>3</v>
      </c>
      <c r="D44" s="19">
        <v>4</v>
      </c>
      <c r="E44" s="19">
        <v>1</v>
      </c>
      <c r="F44" s="20" t="s">
        <v>170</v>
      </c>
      <c r="G44" s="38" t="s">
        <v>16</v>
      </c>
      <c r="H44" s="21" t="s">
        <v>198</v>
      </c>
      <c r="I44" s="278" t="s">
        <v>84</v>
      </c>
    </row>
    <row r="45" spans="2:9" ht="14.25">
      <c r="B45" s="22">
        <v>2</v>
      </c>
      <c r="C45" s="22">
        <v>3</v>
      </c>
      <c r="D45" s="22">
        <v>4</v>
      </c>
      <c r="E45" s="22">
        <v>2</v>
      </c>
      <c r="F45" s="23" t="s">
        <v>170</v>
      </c>
      <c r="G45" s="39" t="s">
        <v>161</v>
      </c>
      <c r="H45" s="21" t="s">
        <v>198</v>
      </c>
      <c r="I45" s="279"/>
    </row>
    <row r="46" spans="2:9" ht="14.25">
      <c r="B46" s="26">
        <v>2</v>
      </c>
      <c r="C46" s="26">
        <v>3</v>
      </c>
      <c r="D46" s="26">
        <v>4</v>
      </c>
      <c r="E46" s="26">
        <v>3</v>
      </c>
      <c r="F46" s="27" t="s">
        <v>170</v>
      </c>
      <c r="G46" s="37" t="s">
        <v>120</v>
      </c>
      <c r="H46" s="21" t="s">
        <v>198</v>
      </c>
      <c r="I46" s="280"/>
    </row>
    <row r="47" spans="2:9" ht="5.25" customHeight="1">
      <c r="B47" s="89"/>
      <c r="C47" s="210"/>
      <c r="D47" s="210"/>
      <c r="E47" s="210"/>
      <c r="F47" s="210"/>
      <c r="G47" s="212"/>
      <c r="H47" s="209"/>
      <c r="I47" s="221"/>
    </row>
    <row r="48" spans="2:9" ht="14.25">
      <c r="B48" s="19">
        <v>2</v>
      </c>
      <c r="C48" s="19">
        <v>3</v>
      </c>
      <c r="D48" s="19">
        <v>5</v>
      </c>
      <c r="E48" s="19">
        <v>1</v>
      </c>
      <c r="F48" s="281" t="s">
        <v>28</v>
      </c>
      <c r="G48" s="281"/>
      <c r="H48" s="21" t="s">
        <v>198</v>
      </c>
      <c r="I48" s="278" t="s">
        <v>84</v>
      </c>
    </row>
    <row r="49" spans="2:9" ht="14.25">
      <c r="B49" s="22">
        <v>2</v>
      </c>
      <c r="C49" s="22">
        <v>3</v>
      </c>
      <c r="D49" s="22">
        <v>5</v>
      </c>
      <c r="E49" s="22">
        <v>2</v>
      </c>
      <c r="F49" s="282" t="s">
        <v>28</v>
      </c>
      <c r="G49" s="282"/>
      <c r="H49" s="21" t="s">
        <v>198</v>
      </c>
      <c r="I49" s="279"/>
    </row>
    <row r="50" spans="2:9" ht="14.25">
      <c r="B50" s="26">
        <v>2</v>
      </c>
      <c r="C50" s="26">
        <v>3</v>
      </c>
      <c r="D50" s="26">
        <v>5</v>
      </c>
      <c r="E50" s="26">
        <v>3</v>
      </c>
      <c r="F50" s="283" t="s">
        <v>28</v>
      </c>
      <c r="G50" s="283"/>
      <c r="H50" s="21" t="s">
        <v>198</v>
      </c>
      <c r="I50" s="280"/>
    </row>
    <row r="51" spans="2:9" ht="6" customHeight="1">
      <c r="B51" s="275"/>
      <c r="C51" s="276"/>
      <c r="D51" s="276"/>
      <c r="E51" s="276"/>
      <c r="F51" s="276"/>
      <c r="G51" s="276"/>
      <c r="H51" s="276"/>
      <c r="I51" s="277"/>
    </row>
    <row r="52" spans="2:9" ht="14.25">
      <c r="B52" s="19">
        <v>2</v>
      </c>
      <c r="C52" s="19">
        <v>4</v>
      </c>
      <c r="D52" s="19">
        <v>1</v>
      </c>
      <c r="E52" s="19">
        <v>1</v>
      </c>
      <c r="F52" s="38" t="s">
        <v>121</v>
      </c>
      <c r="G52" s="38" t="s">
        <v>158</v>
      </c>
      <c r="H52" s="21" t="s">
        <v>12</v>
      </c>
      <c r="I52" s="112">
        <v>5149</v>
      </c>
    </row>
    <row r="53" spans="2:9" ht="14.25">
      <c r="B53" s="22">
        <v>2</v>
      </c>
      <c r="C53" s="22">
        <v>4</v>
      </c>
      <c r="D53" s="22">
        <v>1</v>
      </c>
      <c r="E53" s="22">
        <v>2</v>
      </c>
      <c r="F53" s="36" t="s">
        <v>121</v>
      </c>
      <c r="G53" s="36" t="s">
        <v>19</v>
      </c>
      <c r="H53" s="24" t="s">
        <v>13</v>
      </c>
      <c r="I53" s="113">
        <v>4478</v>
      </c>
    </row>
    <row r="54" spans="2:9" ht="14.25">
      <c r="B54" s="26">
        <v>2</v>
      </c>
      <c r="C54" s="26">
        <v>4</v>
      </c>
      <c r="D54" s="26">
        <v>1</v>
      </c>
      <c r="E54" s="26">
        <v>3</v>
      </c>
      <c r="F54" s="37" t="s">
        <v>121</v>
      </c>
      <c r="G54" s="37" t="s">
        <v>120</v>
      </c>
      <c r="H54" s="28" t="s">
        <v>14</v>
      </c>
      <c r="I54" s="115">
        <v>2458</v>
      </c>
    </row>
  </sheetData>
  <mergeCells count="25">
    <mergeCell ref="B51:I51"/>
    <mergeCell ref="I44:I46"/>
    <mergeCell ref="B26:I26"/>
    <mergeCell ref="B22:I22"/>
    <mergeCell ref="I48:I50"/>
    <mergeCell ref="F48:G48"/>
    <mergeCell ref="F49:G49"/>
    <mergeCell ref="F50:G50"/>
    <mergeCell ref="B43:I43"/>
    <mergeCell ref="B39:I39"/>
    <mergeCell ref="B35:I35"/>
    <mergeCell ref="B31:I31"/>
    <mergeCell ref="I40:I42"/>
    <mergeCell ref="B1:I1"/>
    <mergeCell ref="B2:I2"/>
    <mergeCell ref="B3:I3"/>
    <mergeCell ref="B10:I10"/>
    <mergeCell ref="B18:I18"/>
    <mergeCell ref="F4:I8"/>
    <mergeCell ref="B14:I14"/>
    <mergeCell ref="B9:E9"/>
    <mergeCell ref="B4:B8"/>
    <mergeCell ref="C4:C8"/>
    <mergeCell ref="D4:D8"/>
    <mergeCell ref="E4:E8"/>
  </mergeCells>
  <phoneticPr fontId="2" type="noConversion"/>
  <printOptions horizontalCentered="1" verticalCentered="1"/>
  <pageMargins left="0.62992125984251968" right="0.78740157480314965" top="0.62992125984251968" bottom="0.6692913385826772" header="0" footer="0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2"/>
  <sheetViews>
    <sheetView tabSelected="1" view="pageBreakPreview" zoomScaleNormal="115" zoomScaleSheetLayoutView="100" zoomScalePageLayoutView="130" workbookViewId="0">
      <selection activeCell="K35" sqref="K35"/>
    </sheetView>
  </sheetViews>
  <sheetFormatPr baseColWidth="10" defaultRowHeight="13.5"/>
  <cols>
    <col min="1" max="1" width="1.42578125" style="4" customWidth="1"/>
    <col min="2" max="2" width="6.28515625" style="4" customWidth="1"/>
    <col min="3" max="4" width="6.140625" style="4" customWidth="1"/>
    <col min="5" max="5" width="6.28515625" style="4" customWidth="1"/>
    <col min="6" max="6" width="17.85546875" style="4" customWidth="1"/>
    <col min="7" max="7" width="22.28515625" style="4" customWidth="1"/>
    <col min="8" max="8" width="7.5703125" style="4" customWidth="1"/>
    <col min="9" max="9" width="15.7109375" style="4" customWidth="1"/>
    <col min="10" max="16384" width="11.42578125" style="4"/>
  </cols>
  <sheetData>
    <row r="1" spans="2:9">
      <c r="B1" s="257"/>
      <c r="C1" s="257"/>
      <c r="D1" s="257"/>
      <c r="E1" s="257"/>
      <c r="F1" s="257"/>
      <c r="G1" s="257"/>
      <c r="H1" s="257"/>
      <c r="I1" s="257"/>
    </row>
    <row r="2" spans="2:9" ht="24.95" customHeight="1">
      <c r="B2" s="230" t="s">
        <v>169</v>
      </c>
      <c r="C2" s="231"/>
      <c r="D2" s="231"/>
      <c r="E2" s="231"/>
      <c r="F2" s="231"/>
      <c r="G2" s="231"/>
      <c r="H2" s="231"/>
      <c r="I2" s="232"/>
    </row>
    <row r="3" spans="2:9" ht="20.100000000000001" customHeight="1">
      <c r="B3" s="233" t="s">
        <v>243</v>
      </c>
      <c r="C3" s="234"/>
      <c r="D3" s="234"/>
      <c r="E3" s="234"/>
      <c r="F3" s="234"/>
      <c r="G3" s="234"/>
      <c r="H3" s="234"/>
      <c r="I3" s="235"/>
    </row>
    <row r="4" spans="2:9" ht="6.75" customHeight="1">
      <c r="B4" s="257"/>
      <c r="C4" s="257"/>
      <c r="D4" s="257"/>
      <c r="E4" s="257"/>
      <c r="F4" s="257"/>
      <c r="G4" s="257"/>
      <c r="H4" s="257"/>
      <c r="I4" s="257"/>
    </row>
    <row r="5" spans="2:9" ht="22.5" customHeight="1">
      <c r="B5" s="294" t="s">
        <v>6</v>
      </c>
      <c r="C5" s="294" t="s">
        <v>7</v>
      </c>
      <c r="D5" s="294" t="s">
        <v>8</v>
      </c>
      <c r="E5" s="294" t="s">
        <v>9</v>
      </c>
      <c r="F5" s="261" t="s">
        <v>146</v>
      </c>
      <c r="G5" s="262"/>
      <c r="H5" s="262"/>
      <c r="I5" s="263"/>
    </row>
    <row r="6" spans="2:9" ht="12.75" customHeight="1">
      <c r="B6" s="294"/>
      <c r="C6" s="294"/>
      <c r="D6" s="294"/>
      <c r="E6" s="294"/>
      <c r="F6" s="264"/>
      <c r="G6" s="265"/>
      <c r="H6" s="265"/>
      <c r="I6" s="266"/>
    </row>
    <row r="7" spans="2:9" ht="12.75" customHeight="1">
      <c r="B7" s="294"/>
      <c r="C7" s="294"/>
      <c r="D7" s="294"/>
      <c r="E7" s="294"/>
      <c r="F7" s="264"/>
      <c r="G7" s="265"/>
      <c r="H7" s="265"/>
      <c r="I7" s="266"/>
    </row>
    <row r="8" spans="2:9">
      <c r="B8" s="294"/>
      <c r="C8" s="294"/>
      <c r="D8" s="294"/>
      <c r="E8" s="294"/>
      <c r="F8" s="264"/>
      <c r="G8" s="265"/>
      <c r="H8" s="265"/>
      <c r="I8" s="266"/>
    </row>
    <row r="9" spans="2:9" ht="22.5" customHeight="1">
      <c r="B9" s="294"/>
      <c r="C9" s="294"/>
      <c r="D9" s="294" t="s">
        <v>8</v>
      </c>
      <c r="E9" s="294" t="s">
        <v>9</v>
      </c>
      <c r="F9" s="267"/>
      <c r="G9" s="268"/>
      <c r="H9" s="268"/>
      <c r="I9" s="269"/>
    </row>
    <row r="10" spans="2:9" ht="20.25" customHeight="1">
      <c r="B10" s="299" t="s">
        <v>10</v>
      </c>
      <c r="C10" s="300"/>
      <c r="D10" s="300"/>
      <c r="E10" s="300"/>
      <c r="F10" s="121" t="s">
        <v>7</v>
      </c>
      <c r="G10" s="121" t="s">
        <v>8</v>
      </c>
      <c r="H10" s="121" t="s">
        <v>9</v>
      </c>
      <c r="I10" s="94" t="s">
        <v>83</v>
      </c>
    </row>
    <row r="11" spans="2:9" ht="6" customHeight="1">
      <c r="B11" s="315"/>
      <c r="C11" s="316"/>
      <c r="D11" s="316"/>
      <c r="E11" s="316"/>
      <c r="F11" s="316"/>
      <c r="G11" s="316"/>
      <c r="H11" s="316"/>
      <c r="I11" s="317"/>
    </row>
    <row r="12" spans="2:9" ht="6" customHeight="1">
      <c r="B12" s="258"/>
      <c r="C12" s="259"/>
      <c r="D12" s="259"/>
      <c r="E12" s="259"/>
      <c r="F12" s="259"/>
      <c r="G12" s="259"/>
      <c r="H12" s="259"/>
      <c r="I12" s="260"/>
    </row>
    <row r="13" spans="2:9" ht="15.75" customHeight="1">
      <c r="B13" s="72">
        <v>2</v>
      </c>
      <c r="C13" s="72">
        <v>4</v>
      </c>
      <c r="D13" s="72">
        <v>3</v>
      </c>
      <c r="E13" s="72">
        <v>1</v>
      </c>
      <c r="F13" s="309" t="s">
        <v>29</v>
      </c>
      <c r="G13" s="310"/>
      <c r="H13" s="122" t="s">
        <v>12</v>
      </c>
      <c r="I13" s="123">
        <v>6924</v>
      </c>
    </row>
    <row r="14" spans="2:9" ht="15.75" customHeight="1">
      <c r="B14" s="73">
        <v>2</v>
      </c>
      <c r="C14" s="73">
        <v>4</v>
      </c>
      <c r="D14" s="73">
        <v>3</v>
      </c>
      <c r="E14" s="73">
        <v>2</v>
      </c>
      <c r="F14" s="289" t="s">
        <v>29</v>
      </c>
      <c r="G14" s="290"/>
      <c r="H14" s="124" t="s">
        <v>13</v>
      </c>
      <c r="I14" s="97">
        <v>5208</v>
      </c>
    </row>
    <row r="15" spans="2:9" ht="15.75" customHeight="1">
      <c r="B15" s="73">
        <v>2</v>
      </c>
      <c r="C15" s="73">
        <v>4</v>
      </c>
      <c r="D15" s="73">
        <v>3</v>
      </c>
      <c r="E15" s="73">
        <v>3</v>
      </c>
      <c r="F15" s="287" t="s">
        <v>29</v>
      </c>
      <c r="G15" s="288"/>
      <c r="H15" s="124" t="s">
        <v>14</v>
      </c>
      <c r="I15" s="125">
        <v>3789</v>
      </c>
    </row>
    <row r="16" spans="2:9" ht="5.25" customHeight="1">
      <c r="B16" s="296"/>
      <c r="C16" s="297"/>
      <c r="D16" s="297"/>
      <c r="E16" s="297"/>
      <c r="F16" s="297"/>
      <c r="G16" s="297"/>
      <c r="H16" s="297"/>
      <c r="I16" s="298"/>
    </row>
    <row r="17" spans="2:9" ht="15.75" customHeight="1">
      <c r="B17" s="72">
        <v>2</v>
      </c>
      <c r="C17" s="72">
        <v>5</v>
      </c>
      <c r="D17" s="72">
        <v>3</v>
      </c>
      <c r="E17" s="72">
        <v>1</v>
      </c>
      <c r="F17" s="309" t="s">
        <v>30</v>
      </c>
      <c r="G17" s="310"/>
      <c r="H17" s="122" t="s">
        <v>12</v>
      </c>
      <c r="I17" s="123">
        <v>7616</v>
      </c>
    </row>
    <row r="18" spans="2:9" ht="15.75" customHeight="1">
      <c r="B18" s="73">
        <v>2</v>
      </c>
      <c r="C18" s="73">
        <v>5</v>
      </c>
      <c r="D18" s="73">
        <v>3</v>
      </c>
      <c r="E18" s="73">
        <v>2</v>
      </c>
      <c r="F18" s="289" t="s">
        <v>30</v>
      </c>
      <c r="G18" s="290"/>
      <c r="H18" s="124" t="s">
        <v>13</v>
      </c>
      <c r="I18" s="97">
        <v>5728</v>
      </c>
    </row>
    <row r="19" spans="2:9" ht="15.75" customHeight="1">
      <c r="B19" s="73">
        <v>2</v>
      </c>
      <c r="C19" s="73">
        <v>5</v>
      </c>
      <c r="D19" s="73">
        <v>3</v>
      </c>
      <c r="E19" s="73">
        <v>3</v>
      </c>
      <c r="F19" s="287" t="s">
        <v>30</v>
      </c>
      <c r="G19" s="288"/>
      <c r="H19" s="124" t="s">
        <v>14</v>
      </c>
      <c r="I19" s="125">
        <v>4167</v>
      </c>
    </row>
    <row r="20" spans="2:9" ht="5.25" customHeight="1">
      <c r="B20" s="258"/>
      <c r="C20" s="259"/>
      <c r="D20" s="259"/>
      <c r="E20" s="259"/>
      <c r="F20" s="259"/>
      <c r="G20" s="259"/>
      <c r="H20" s="259"/>
      <c r="I20" s="260"/>
    </row>
    <row r="21" spans="2:9" ht="27" customHeight="1">
      <c r="B21" s="250" t="s">
        <v>31</v>
      </c>
      <c r="C21" s="251"/>
      <c r="D21" s="251"/>
      <c r="E21" s="251"/>
      <c r="F21" s="251"/>
      <c r="G21" s="251"/>
      <c r="H21" s="251"/>
      <c r="I21" s="93" t="s">
        <v>224</v>
      </c>
    </row>
    <row r="22" spans="2:9" ht="15.75" customHeight="1">
      <c r="B22" s="303" t="s">
        <v>165</v>
      </c>
      <c r="C22" s="304"/>
      <c r="D22" s="304"/>
      <c r="E22" s="305"/>
      <c r="F22" s="126" t="s">
        <v>32</v>
      </c>
      <c r="G22" s="127"/>
      <c r="H22" s="128"/>
      <c r="I22" s="129">
        <v>364.65</v>
      </c>
    </row>
    <row r="23" spans="2:9" ht="15.75" customHeight="1">
      <c r="B23" s="303"/>
      <c r="C23" s="304"/>
      <c r="D23" s="304"/>
      <c r="E23" s="305"/>
      <c r="F23" s="291" t="s">
        <v>122</v>
      </c>
      <c r="G23" s="292"/>
      <c r="H23" s="292"/>
      <c r="I23" s="130">
        <v>352.8</v>
      </c>
    </row>
    <row r="24" spans="2:9" ht="15.75" customHeight="1">
      <c r="B24" s="303"/>
      <c r="C24" s="304"/>
      <c r="D24" s="304"/>
      <c r="E24" s="305"/>
      <c r="F24" s="131" t="s">
        <v>123</v>
      </c>
      <c r="G24" s="132"/>
      <c r="H24" s="132"/>
      <c r="I24" s="130">
        <v>35.700000000000003</v>
      </c>
    </row>
    <row r="25" spans="2:9" ht="15.75" customHeight="1">
      <c r="B25" s="303"/>
      <c r="C25" s="304"/>
      <c r="D25" s="304"/>
      <c r="E25" s="305"/>
      <c r="F25" s="131" t="s">
        <v>124</v>
      </c>
      <c r="G25" s="132"/>
      <c r="H25" s="132"/>
      <c r="I25" s="130">
        <v>59.85</v>
      </c>
    </row>
    <row r="26" spans="2:9" ht="15.75" customHeight="1">
      <c r="B26" s="303"/>
      <c r="C26" s="304"/>
      <c r="D26" s="304"/>
      <c r="E26" s="305"/>
      <c r="F26" s="131" t="s">
        <v>33</v>
      </c>
      <c r="G26" s="132"/>
      <c r="H26" s="132"/>
      <c r="I26" s="130">
        <v>120.75</v>
      </c>
    </row>
    <row r="27" spans="2:9" ht="15.75" customHeight="1">
      <c r="B27" s="303"/>
      <c r="C27" s="304"/>
      <c r="D27" s="304"/>
      <c r="E27" s="305"/>
      <c r="F27" s="131" t="s">
        <v>34</v>
      </c>
      <c r="G27" s="132"/>
      <c r="H27" s="132"/>
      <c r="I27" s="130">
        <v>242.55</v>
      </c>
    </row>
    <row r="28" spans="2:9" ht="15.75" customHeight="1">
      <c r="B28" s="303"/>
      <c r="C28" s="304"/>
      <c r="D28" s="304"/>
      <c r="E28" s="305"/>
      <c r="F28" s="131" t="s">
        <v>162</v>
      </c>
      <c r="G28" s="132"/>
      <c r="H28" s="132"/>
      <c r="I28" s="130">
        <v>59.85</v>
      </c>
    </row>
    <row r="29" spans="2:9" ht="15.75" customHeight="1">
      <c r="B29" s="303"/>
      <c r="C29" s="304"/>
      <c r="D29" s="304"/>
      <c r="E29" s="305"/>
      <c r="F29" s="291" t="s">
        <v>125</v>
      </c>
      <c r="G29" s="292"/>
      <c r="H29" s="292"/>
      <c r="I29" s="130">
        <v>120.75</v>
      </c>
    </row>
    <row r="30" spans="2:9" ht="15.75" customHeight="1">
      <c r="B30" s="303"/>
      <c r="C30" s="304"/>
      <c r="D30" s="304"/>
      <c r="E30" s="305"/>
      <c r="F30" s="291" t="s">
        <v>163</v>
      </c>
      <c r="G30" s="292"/>
      <c r="H30" s="292"/>
      <c r="I30" s="130">
        <v>121550.1</v>
      </c>
    </row>
    <row r="31" spans="2:9" ht="15.75" customHeight="1">
      <c r="B31" s="303"/>
      <c r="C31" s="304"/>
      <c r="D31" s="304"/>
      <c r="E31" s="305"/>
      <c r="F31" s="291" t="s">
        <v>164</v>
      </c>
      <c r="G31" s="292"/>
      <c r="H31" s="292"/>
      <c r="I31" s="130">
        <v>243101.25</v>
      </c>
    </row>
    <row r="32" spans="2:9" ht="15.75" customHeight="1">
      <c r="B32" s="303"/>
      <c r="C32" s="304"/>
      <c r="D32" s="304"/>
      <c r="E32" s="305"/>
      <c r="F32" s="301" t="s">
        <v>193</v>
      </c>
      <c r="G32" s="302"/>
      <c r="H32" s="302"/>
      <c r="I32" s="130">
        <v>3750.6</v>
      </c>
    </row>
    <row r="33" spans="2:9" ht="15.75" customHeight="1">
      <c r="B33" s="303"/>
      <c r="C33" s="304"/>
      <c r="D33" s="304"/>
      <c r="E33" s="305"/>
      <c r="F33" s="301" t="s">
        <v>191</v>
      </c>
      <c r="G33" s="302"/>
      <c r="H33" s="302"/>
      <c r="I33" s="130">
        <v>11576.25</v>
      </c>
    </row>
    <row r="34" spans="2:9" ht="15.75" customHeight="1">
      <c r="B34" s="303"/>
      <c r="C34" s="304"/>
      <c r="D34" s="304"/>
      <c r="E34" s="305"/>
      <c r="F34" s="301" t="s">
        <v>240</v>
      </c>
      <c r="G34" s="302"/>
      <c r="H34" s="302"/>
      <c r="I34" s="130">
        <v>1735.65</v>
      </c>
    </row>
    <row r="35" spans="2:9" ht="15.75" customHeight="1">
      <c r="B35" s="303"/>
      <c r="C35" s="304"/>
      <c r="D35" s="304"/>
      <c r="E35" s="305"/>
      <c r="F35" s="291" t="s">
        <v>190</v>
      </c>
      <c r="G35" s="292"/>
      <c r="H35" s="133"/>
      <c r="I35" s="130">
        <v>2315.25</v>
      </c>
    </row>
    <row r="36" spans="2:9" ht="15.75" customHeight="1">
      <c r="B36" s="303"/>
      <c r="C36" s="304"/>
      <c r="D36" s="304"/>
      <c r="E36" s="305"/>
      <c r="F36" s="291" t="s">
        <v>192</v>
      </c>
      <c r="G36" s="292"/>
      <c r="H36" s="133"/>
      <c r="I36" s="130">
        <v>115762.5</v>
      </c>
    </row>
    <row r="37" spans="2:9" ht="15.75" customHeight="1">
      <c r="B37" s="306"/>
      <c r="C37" s="307"/>
      <c r="D37" s="307"/>
      <c r="E37" s="308"/>
      <c r="F37" s="313" t="s">
        <v>212</v>
      </c>
      <c r="G37" s="314"/>
      <c r="H37" s="134"/>
      <c r="I37" s="135">
        <v>44100</v>
      </c>
    </row>
    <row r="38" spans="2:9">
      <c r="B38" s="88"/>
      <c r="C38" s="88"/>
      <c r="D38" s="88"/>
      <c r="E38" s="88"/>
      <c r="F38" s="136"/>
      <c r="G38" s="136"/>
      <c r="H38" s="137"/>
      <c r="I38" s="108"/>
    </row>
    <row r="39" spans="2:9" ht="13.5" customHeight="1">
      <c r="B39" s="12" t="s">
        <v>47</v>
      </c>
      <c r="C39" s="295" t="s">
        <v>226</v>
      </c>
      <c r="D39" s="295"/>
      <c r="E39" s="295"/>
      <c r="F39" s="295"/>
      <c r="G39" s="295"/>
      <c r="H39" s="295"/>
      <c r="I39" s="295"/>
    </row>
    <row r="40" spans="2:9">
      <c r="B40" s="88"/>
      <c r="C40" s="293" t="s">
        <v>225</v>
      </c>
      <c r="D40" s="293"/>
      <c r="E40" s="293"/>
      <c r="F40" s="293"/>
      <c r="G40" s="293"/>
      <c r="H40" s="293"/>
      <c r="I40" s="293"/>
    </row>
    <row r="41" spans="2:9" ht="12.75" customHeight="1">
      <c r="B41" s="3"/>
      <c r="C41" s="3"/>
      <c r="D41" s="3"/>
      <c r="E41" s="3"/>
      <c r="F41" s="3"/>
      <c r="G41" s="3"/>
      <c r="H41" s="3"/>
      <c r="I41" s="3"/>
    </row>
    <row r="42" spans="2:9" ht="14.25">
      <c r="B42" s="12"/>
      <c r="C42" s="12"/>
      <c r="D42" s="12"/>
      <c r="E42" s="12"/>
      <c r="F42" s="34"/>
      <c r="G42" s="40"/>
      <c r="H42" s="35"/>
      <c r="I42" s="17"/>
    </row>
    <row r="43" spans="2:9" ht="14.25">
      <c r="B43" s="12"/>
      <c r="C43" s="12"/>
      <c r="D43" s="12"/>
      <c r="E43" s="12"/>
      <c r="F43" s="41"/>
      <c r="G43" s="40"/>
      <c r="H43" s="35"/>
      <c r="I43" s="17"/>
    </row>
    <row r="44" spans="2:9" ht="14.25">
      <c r="B44" s="12"/>
      <c r="C44" s="12"/>
      <c r="D44" s="12"/>
      <c r="E44" s="12"/>
      <c r="F44" s="34"/>
      <c r="G44" s="40"/>
      <c r="H44" s="35"/>
      <c r="I44" s="17"/>
    </row>
    <row r="45" spans="2:9" ht="12.75" customHeight="1">
      <c r="B45" s="13"/>
      <c r="C45" s="13"/>
      <c r="D45" s="13"/>
      <c r="E45" s="13"/>
      <c r="F45" s="13"/>
      <c r="G45" s="15"/>
      <c r="H45" s="12"/>
      <c r="I45" s="33"/>
    </row>
    <row r="46" spans="2:9" ht="14.25">
      <c r="B46" s="12"/>
      <c r="C46" s="12"/>
      <c r="D46" s="12"/>
      <c r="E46" s="12"/>
      <c r="F46" s="312"/>
      <c r="G46" s="312"/>
      <c r="H46" s="35"/>
      <c r="I46" s="17"/>
    </row>
    <row r="47" spans="2:9" ht="14.25">
      <c r="B47" s="12"/>
      <c r="C47" s="12"/>
      <c r="D47" s="12"/>
      <c r="E47" s="12"/>
      <c r="F47" s="312"/>
      <c r="G47" s="312"/>
      <c r="H47" s="35"/>
      <c r="I47" s="17"/>
    </row>
    <row r="48" spans="2:9" ht="14.25">
      <c r="B48" s="12"/>
      <c r="C48" s="12"/>
      <c r="D48" s="12"/>
      <c r="E48" s="12"/>
      <c r="F48" s="312"/>
      <c r="G48" s="312"/>
      <c r="H48" s="35"/>
      <c r="I48" s="17"/>
    </row>
    <row r="49" spans="2:9" ht="12.75" customHeight="1">
      <c r="B49" s="285"/>
      <c r="C49" s="285"/>
      <c r="D49" s="285"/>
      <c r="E49" s="285"/>
      <c r="F49" s="285"/>
      <c r="G49" s="285"/>
      <c r="H49" s="285"/>
      <c r="I49" s="285"/>
    </row>
    <row r="50" spans="2:9" ht="14.25">
      <c r="B50" s="12"/>
      <c r="C50" s="12"/>
      <c r="D50" s="12"/>
      <c r="E50" s="12"/>
      <c r="F50" s="311"/>
      <c r="G50" s="311"/>
      <c r="H50" s="35"/>
      <c r="I50" s="17"/>
    </row>
    <row r="51" spans="2:9" ht="14.25">
      <c r="B51" s="12"/>
      <c r="C51" s="12"/>
      <c r="D51" s="12"/>
      <c r="E51" s="12"/>
      <c r="F51" s="311"/>
      <c r="G51" s="311"/>
      <c r="H51" s="35"/>
      <c r="I51" s="17"/>
    </row>
    <row r="52" spans="2:9" ht="14.25">
      <c r="B52" s="12"/>
      <c r="C52" s="12"/>
      <c r="D52" s="12"/>
      <c r="E52" s="12"/>
      <c r="F52" s="311"/>
      <c r="G52" s="311"/>
      <c r="H52" s="35"/>
      <c r="I52" s="17"/>
    </row>
  </sheetData>
  <mergeCells count="41">
    <mergeCell ref="B1:I1"/>
    <mergeCell ref="B2:I2"/>
    <mergeCell ref="B3:I3"/>
    <mergeCell ref="B4:I4"/>
    <mergeCell ref="B11:I11"/>
    <mergeCell ref="F52:G52"/>
    <mergeCell ref="F46:G46"/>
    <mergeCell ref="F47:G47"/>
    <mergeCell ref="F48:G48"/>
    <mergeCell ref="B49:I49"/>
    <mergeCell ref="F51:G51"/>
    <mergeCell ref="F50:G50"/>
    <mergeCell ref="E5:E9"/>
    <mergeCell ref="D5:D9"/>
    <mergeCell ref="C39:I39"/>
    <mergeCell ref="B16:I16"/>
    <mergeCell ref="F5:I9"/>
    <mergeCell ref="B10:E10"/>
    <mergeCell ref="C5:C9"/>
    <mergeCell ref="B21:H21"/>
    <mergeCell ref="F35:G35"/>
    <mergeCell ref="F30:H30"/>
    <mergeCell ref="F32:H32"/>
    <mergeCell ref="B5:B9"/>
    <mergeCell ref="B20:I20"/>
    <mergeCell ref="B22:E37"/>
    <mergeCell ref="F13:G13"/>
    <mergeCell ref="F19:G19"/>
    <mergeCell ref="B12:I12"/>
    <mergeCell ref="F15:G15"/>
    <mergeCell ref="F14:G14"/>
    <mergeCell ref="F23:H23"/>
    <mergeCell ref="C40:I40"/>
    <mergeCell ref="F18:G18"/>
    <mergeCell ref="F17:G17"/>
    <mergeCell ref="F29:H29"/>
    <mergeCell ref="F34:H34"/>
    <mergeCell ref="F36:G36"/>
    <mergeCell ref="F33:H33"/>
    <mergeCell ref="F37:G37"/>
    <mergeCell ref="F31:H31"/>
  </mergeCells>
  <phoneticPr fontId="2" type="noConversion"/>
  <printOptions horizontalCentered="1" verticalCentered="1"/>
  <pageMargins left="0.62992125984251968" right="0.6692913385826772" top="0.6692913385826772" bottom="0.82677165354330717" header="0" footer="0"/>
  <pageSetup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N48"/>
  <sheetViews>
    <sheetView view="pageBreakPreview" topLeftCell="A25" zoomScaleNormal="115" zoomScaleSheetLayoutView="100" workbookViewId="0">
      <selection activeCell="K37" sqref="K37"/>
    </sheetView>
  </sheetViews>
  <sheetFormatPr baseColWidth="10" defaultRowHeight="13.5"/>
  <cols>
    <col min="1" max="1" width="1.42578125" style="1" customWidth="1"/>
    <col min="2" max="8" width="11.42578125" style="4"/>
    <col min="9" max="9" width="12.140625" style="4" customWidth="1"/>
    <col min="10" max="16384" width="11.42578125" style="1"/>
  </cols>
  <sheetData>
    <row r="2" spans="2:14" ht="24.95" customHeight="1">
      <c r="B2" s="230" t="s">
        <v>169</v>
      </c>
      <c r="C2" s="231"/>
      <c r="D2" s="231"/>
      <c r="E2" s="231"/>
      <c r="F2" s="231"/>
      <c r="G2" s="231"/>
      <c r="H2" s="231"/>
      <c r="I2" s="232"/>
    </row>
    <row r="3" spans="2:14" ht="20.100000000000001" customHeight="1">
      <c r="B3" s="233" t="s">
        <v>243</v>
      </c>
      <c r="C3" s="234"/>
      <c r="D3" s="234"/>
      <c r="E3" s="234"/>
      <c r="F3" s="234"/>
      <c r="G3" s="234"/>
      <c r="H3" s="234"/>
      <c r="I3" s="235"/>
    </row>
    <row r="4" spans="2:14" ht="6" customHeight="1">
      <c r="B4" s="296"/>
      <c r="C4" s="297"/>
      <c r="D4" s="297"/>
      <c r="E4" s="297"/>
      <c r="F4" s="297"/>
      <c r="G4" s="297"/>
      <c r="H4" s="297"/>
      <c r="I4" s="298"/>
    </row>
    <row r="5" spans="2:14" ht="31.5" customHeight="1">
      <c r="B5" s="341" t="s">
        <v>143</v>
      </c>
      <c r="C5" s="342"/>
      <c r="D5" s="342"/>
      <c r="E5" s="342"/>
      <c r="F5" s="342"/>
      <c r="G5" s="342"/>
      <c r="H5" s="342"/>
      <c r="I5" s="343"/>
    </row>
    <row r="6" spans="2:14" ht="8.25" customHeight="1"/>
    <row r="7" spans="2:14" ht="18" customHeight="1">
      <c r="B7" s="244" t="s">
        <v>144</v>
      </c>
      <c r="C7" s="245"/>
      <c r="D7" s="245"/>
      <c r="E7" s="245"/>
      <c r="F7" s="245"/>
      <c r="G7" s="245"/>
      <c r="H7" s="245"/>
      <c r="I7" s="246"/>
    </row>
    <row r="8" spans="2:14" ht="13.5" customHeight="1">
      <c r="B8" s="247" t="s">
        <v>36</v>
      </c>
      <c r="C8" s="248"/>
      <c r="D8" s="248"/>
      <c r="E8" s="248"/>
      <c r="F8" s="248"/>
      <c r="G8" s="248"/>
      <c r="H8" s="248"/>
      <c r="I8" s="249"/>
    </row>
    <row r="9" spans="2:14">
      <c r="B9" s="334"/>
      <c r="C9" s="253"/>
      <c r="D9" s="253"/>
      <c r="E9" s="253"/>
      <c r="F9" s="253"/>
      <c r="G9" s="253"/>
      <c r="H9" s="253"/>
      <c r="I9" s="335"/>
    </row>
    <row r="10" spans="2:14" s="141" customFormat="1" ht="15" customHeight="1">
      <c r="B10" s="240" t="s">
        <v>37</v>
      </c>
      <c r="C10" s="240"/>
      <c r="D10" s="240"/>
      <c r="E10" s="240" t="s">
        <v>38</v>
      </c>
      <c r="F10" s="240"/>
      <c r="G10" s="240"/>
      <c r="H10" s="240" t="s">
        <v>35</v>
      </c>
      <c r="I10" s="240"/>
      <c r="K10" s="142"/>
      <c r="L10" s="142"/>
      <c r="M10" s="142"/>
      <c r="N10" s="142"/>
    </row>
    <row r="11" spans="2:14" s="141" customFormat="1" ht="15" customHeight="1">
      <c r="B11" s="333">
        <v>500</v>
      </c>
      <c r="C11" s="333"/>
      <c r="D11" s="333"/>
      <c r="E11" s="332">
        <v>1000</v>
      </c>
      <c r="F11" s="333"/>
      <c r="G11" s="333"/>
      <c r="H11" s="345">
        <v>0.8</v>
      </c>
      <c r="I11" s="345"/>
      <c r="M11" s="142"/>
      <c r="N11" s="142"/>
    </row>
    <row r="12" spans="2:14" s="141" customFormat="1" ht="15" customHeight="1">
      <c r="B12" s="327">
        <v>1001</v>
      </c>
      <c r="C12" s="328"/>
      <c r="D12" s="328"/>
      <c r="E12" s="327">
        <v>1500</v>
      </c>
      <c r="F12" s="328"/>
      <c r="G12" s="328"/>
      <c r="H12" s="344">
        <v>0.6</v>
      </c>
      <c r="I12" s="344"/>
      <c r="K12" s="142"/>
      <c r="L12" s="142"/>
      <c r="M12" s="142"/>
      <c r="N12" s="142"/>
    </row>
    <row r="13" spans="2:14" s="141" customFormat="1" ht="15" customHeight="1">
      <c r="B13" s="327">
        <v>1501</v>
      </c>
      <c r="C13" s="328"/>
      <c r="D13" s="328"/>
      <c r="E13" s="327">
        <v>2000</v>
      </c>
      <c r="F13" s="328"/>
      <c r="G13" s="328"/>
      <c r="H13" s="344">
        <v>0.4</v>
      </c>
      <c r="I13" s="344"/>
      <c r="K13" s="142"/>
      <c r="L13" s="142"/>
      <c r="M13" s="142"/>
      <c r="N13" s="142"/>
    </row>
    <row r="14" spans="2:14" s="141" customFormat="1" ht="15" customHeight="1">
      <c r="B14" s="327">
        <v>2001</v>
      </c>
      <c r="C14" s="328"/>
      <c r="D14" s="328"/>
      <c r="E14" s="327">
        <v>2500</v>
      </c>
      <c r="F14" s="328"/>
      <c r="G14" s="328"/>
      <c r="H14" s="344">
        <v>0.2</v>
      </c>
      <c r="I14" s="344"/>
      <c r="K14" s="142"/>
      <c r="L14" s="142"/>
      <c r="M14" s="142"/>
      <c r="N14" s="142"/>
    </row>
    <row r="15" spans="2:14" s="141" customFormat="1" ht="15" customHeight="1">
      <c r="B15" s="327">
        <v>2501</v>
      </c>
      <c r="C15" s="328"/>
      <c r="D15" s="328"/>
      <c r="E15" s="327">
        <v>3000</v>
      </c>
      <c r="F15" s="328"/>
      <c r="G15" s="328"/>
      <c r="H15" s="344">
        <v>0.1</v>
      </c>
      <c r="I15" s="344"/>
      <c r="K15" s="142"/>
      <c r="L15" s="142"/>
      <c r="M15" s="142"/>
      <c r="N15" s="142"/>
    </row>
    <row r="16" spans="2:14" s="141" customFormat="1" ht="15" customHeight="1">
      <c r="B16" s="329">
        <v>3001</v>
      </c>
      <c r="C16" s="330"/>
      <c r="D16" s="330"/>
      <c r="E16" s="330" t="s">
        <v>171</v>
      </c>
      <c r="F16" s="330"/>
      <c r="G16" s="330"/>
      <c r="H16" s="336">
        <v>0.05</v>
      </c>
      <c r="I16" s="336"/>
      <c r="K16" s="142"/>
      <c r="L16" s="142"/>
      <c r="M16" s="142"/>
      <c r="N16" s="142"/>
    </row>
    <row r="17" spans="2:14" ht="14.25">
      <c r="B17" s="42"/>
      <c r="C17" s="42"/>
      <c r="D17" s="42"/>
      <c r="E17" s="42"/>
      <c r="F17" s="42"/>
      <c r="G17" s="42"/>
      <c r="H17" s="13"/>
      <c r="I17" s="13"/>
      <c r="K17" s="2"/>
      <c r="L17" s="2"/>
      <c r="M17" s="2"/>
      <c r="N17" s="2"/>
    </row>
    <row r="18" spans="2:14" s="141" customFormat="1" ht="15" customHeight="1">
      <c r="B18" s="244" t="s">
        <v>144</v>
      </c>
      <c r="C18" s="245"/>
      <c r="D18" s="245"/>
      <c r="E18" s="245"/>
      <c r="F18" s="245"/>
      <c r="G18" s="245"/>
      <c r="H18" s="245"/>
      <c r="I18" s="246"/>
      <c r="K18" s="142"/>
      <c r="L18" s="142"/>
      <c r="M18" s="142"/>
      <c r="N18" s="142"/>
    </row>
    <row r="19" spans="2:14" s="141" customFormat="1" ht="15" customHeight="1">
      <c r="B19" s="338" t="s">
        <v>194</v>
      </c>
      <c r="C19" s="339"/>
      <c r="D19" s="339"/>
      <c r="E19" s="339"/>
      <c r="F19" s="339"/>
      <c r="G19" s="339"/>
      <c r="H19" s="339"/>
      <c r="I19" s="340"/>
      <c r="K19" s="142"/>
      <c r="L19" s="142"/>
    </row>
    <row r="20" spans="2:14" s="141" customFormat="1" ht="15" customHeight="1">
      <c r="B20" s="247" t="s">
        <v>39</v>
      </c>
      <c r="C20" s="248"/>
      <c r="D20" s="248"/>
      <c r="E20" s="248"/>
      <c r="F20" s="248"/>
      <c r="G20" s="248"/>
      <c r="H20" s="248"/>
      <c r="I20" s="249"/>
      <c r="K20" s="142"/>
      <c r="L20" s="142"/>
    </row>
    <row r="21" spans="2:14">
      <c r="K21" s="2"/>
      <c r="L21" s="2"/>
    </row>
    <row r="22" spans="2:14" ht="15" customHeight="1">
      <c r="B22" s="337" t="s">
        <v>37</v>
      </c>
      <c r="C22" s="337"/>
      <c r="D22" s="337"/>
      <c r="E22" s="337" t="s">
        <v>38</v>
      </c>
      <c r="F22" s="337"/>
      <c r="G22" s="337"/>
      <c r="H22" s="337" t="s">
        <v>35</v>
      </c>
      <c r="I22" s="337"/>
    </row>
    <row r="23" spans="2:14" ht="15" customHeight="1">
      <c r="B23" s="331">
        <v>500</v>
      </c>
      <c r="C23" s="331"/>
      <c r="D23" s="331"/>
      <c r="E23" s="332">
        <v>1000</v>
      </c>
      <c r="F23" s="333"/>
      <c r="G23" s="333"/>
      <c r="H23" s="326">
        <v>0.8</v>
      </c>
      <c r="I23" s="326"/>
    </row>
    <row r="24" spans="2:14" ht="15" customHeight="1">
      <c r="B24" s="327">
        <v>1001</v>
      </c>
      <c r="C24" s="328"/>
      <c r="D24" s="328"/>
      <c r="E24" s="327">
        <v>1500</v>
      </c>
      <c r="F24" s="328"/>
      <c r="G24" s="328"/>
      <c r="H24" s="323">
        <v>0.6</v>
      </c>
      <c r="I24" s="323"/>
    </row>
    <row r="25" spans="2:14" ht="15" customHeight="1">
      <c r="B25" s="327">
        <v>1501</v>
      </c>
      <c r="C25" s="328"/>
      <c r="D25" s="328"/>
      <c r="E25" s="327">
        <v>2000</v>
      </c>
      <c r="F25" s="328"/>
      <c r="G25" s="328"/>
      <c r="H25" s="323">
        <v>0.4</v>
      </c>
      <c r="I25" s="323"/>
    </row>
    <row r="26" spans="2:14" ht="15" customHeight="1">
      <c r="B26" s="327">
        <v>2001</v>
      </c>
      <c r="C26" s="328"/>
      <c r="D26" s="328"/>
      <c r="E26" s="327">
        <v>2500</v>
      </c>
      <c r="F26" s="328"/>
      <c r="G26" s="328"/>
      <c r="H26" s="323">
        <v>0.2</v>
      </c>
      <c r="I26" s="323"/>
    </row>
    <row r="27" spans="2:14" ht="15" customHeight="1">
      <c r="B27" s="327">
        <v>2501</v>
      </c>
      <c r="C27" s="328"/>
      <c r="D27" s="328"/>
      <c r="E27" s="327">
        <v>3000</v>
      </c>
      <c r="F27" s="328"/>
      <c r="G27" s="328"/>
      <c r="H27" s="323">
        <v>0.1</v>
      </c>
      <c r="I27" s="323"/>
    </row>
    <row r="28" spans="2:14" ht="15" customHeight="1">
      <c r="B28" s="329">
        <v>3001</v>
      </c>
      <c r="C28" s="330"/>
      <c r="D28" s="330"/>
      <c r="E28" s="330" t="s">
        <v>171</v>
      </c>
      <c r="F28" s="330"/>
      <c r="G28" s="330"/>
      <c r="H28" s="320">
        <v>0.05</v>
      </c>
      <c r="I28" s="320"/>
    </row>
    <row r="30" spans="2:14" ht="15" customHeight="1">
      <c r="B30" s="244" t="s">
        <v>144</v>
      </c>
      <c r="C30" s="245"/>
      <c r="D30" s="245"/>
      <c r="E30" s="245"/>
      <c r="F30" s="245"/>
      <c r="G30" s="245"/>
      <c r="H30" s="245"/>
      <c r="I30" s="246"/>
    </row>
    <row r="31" spans="2:14" ht="15" customHeight="1">
      <c r="B31" s="247" t="s">
        <v>126</v>
      </c>
      <c r="C31" s="248"/>
      <c r="D31" s="248"/>
      <c r="E31" s="248"/>
      <c r="F31" s="248"/>
      <c r="G31" s="248"/>
      <c r="H31" s="248"/>
      <c r="I31" s="249"/>
    </row>
    <row r="33" spans="2:9" ht="15" customHeight="1">
      <c r="B33" s="240" t="s">
        <v>37</v>
      </c>
      <c r="C33" s="240"/>
      <c r="D33" s="240"/>
      <c r="E33" s="240" t="s">
        <v>38</v>
      </c>
      <c r="F33" s="240"/>
      <c r="G33" s="240"/>
      <c r="H33" s="240" t="s">
        <v>35</v>
      </c>
      <c r="I33" s="240"/>
    </row>
    <row r="34" spans="2:9" ht="15" customHeight="1">
      <c r="B34" s="324" t="s">
        <v>172</v>
      </c>
      <c r="C34" s="325"/>
      <c r="D34" s="325"/>
      <c r="E34" s="325" t="s">
        <v>177</v>
      </c>
      <c r="F34" s="325"/>
      <c r="G34" s="325"/>
      <c r="H34" s="326">
        <v>0.8</v>
      </c>
      <c r="I34" s="326"/>
    </row>
    <row r="35" spans="2:9" ht="15" customHeight="1">
      <c r="B35" s="321" t="s">
        <v>173</v>
      </c>
      <c r="C35" s="322"/>
      <c r="D35" s="322"/>
      <c r="E35" s="322" t="s">
        <v>178</v>
      </c>
      <c r="F35" s="322"/>
      <c r="G35" s="322"/>
      <c r="H35" s="323">
        <v>0.6</v>
      </c>
      <c r="I35" s="323"/>
    </row>
    <row r="36" spans="2:9" ht="15" customHeight="1">
      <c r="B36" s="321" t="s">
        <v>174</v>
      </c>
      <c r="C36" s="322"/>
      <c r="D36" s="322"/>
      <c r="E36" s="322" t="s">
        <v>179</v>
      </c>
      <c r="F36" s="322"/>
      <c r="G36" s="322"/>
      <c r="H36" s="323">
        <v>0.4</v>
      </c>
      <c r="I36" s="323"/>
    </row>
    <row r="37" spans="2:9" ht="15" customHeight="1">
      <c r="B37" s="321" t="s">
        <v>175</v>
      </c>
      <c r="C37" s="322"/>
      <c r="D37" s="322"/>
      <c r="E37" s="322" t="s">
        <v>180</v>
      </c>
      <c r="F37" s="322"/>
      <c r="G37" s="322"/>
      <c r="H37" s="323">
        <v>0.2</v>
      </c>
      <c r="I37" s="323"/>
    </row>
    <row r="38" spans="2:9" ht="15" customHeight="1">
      <c r="B38" s="321" t="s">
        <v>176</v>
      </c>
      <c r="C38" s="322"/>
      <c r="D38" s="322"/>
      <c r="E38" s="322" t="s">
        <v>181</v>
      </c>
      <c r="F38" s="322"/>
      <c r="G38" s="322"/>
      <c r="H38" s="323">
        <v>0.1</v>
      </c>
      <c r="I38" s="323"/>
    </row>
    <row r="39" spans="2:9" ht="15" customHeight="1">
      <c r="B39" s="318" t="s">
        <v>195</v>
      </c>
      <c r="C39" s="319"/>
      <c r="D39" s="319"/>
      <c r="E39" s="319" t="s">
        <v>171</v>
      </c>
      <c r="F39" s="319"/>
      <c r="G39" s="319"/>
      <c r="H39" s="320">
        <v>0.05</v>
      </c>
      <c r="I39" s="320"/>
    </row>
    <row r="41" spans="2:9" ht="15" customHeight="1">
      <c r="B41" s="250" t="s">
        <v>197</v>
      </c>
      <c r="C41" s="251"/>
      <c r="D41" s="251"/>
      <c r="E41" s="251"/>
      <c r="F41" s="251"/>
      <c r="G41" s="251"/>
      <c r="H41" s="251"/>
      <c r="I41" s="252"/>
    </row>
    <row r="42" spans="2:9" ht="27" customHeight="1">
      <c r="B42" s="240" t="s">
        <v>127</v>
      </c>
      <c r="C42" s="240"/>
      <c r="D42" s="240"/>
      <c r="E42" s="58" t="s">
        <v>40</v>
      </c>
      <c r="F42" s="240" t="s">
        <v>41</v>
      </c>
      <c r="G42" s="240"/>
      <c r="H42" s="58" t="s">
        <v>42</v>
      </c>
      <c r="I42" s="86" t="s">
        <v>43</v>
      </c>
    </row>
    <row r="43" spans="2:9">
      <c r="B43" s="348" t="s">
        <v>44</v>
      </c>
      <c r="C43" s="348"/>
      <c r="D43" s="348"/>
      <c r="E43" s="43" t="s">
        <v>45</v>
      </c>
      <c r="F43" s="349">
        <v>100</v>
      </c>
      <c r="G43" s="350"/>
      <c r="H43" s="44" t="s">
        <v>86</v>
      </c>
      <c r="I43" s="50">
        <v>80</v>
      </c>
    </row>
    <row r="44" spans="2:9">
      <c r="B44" s="323" t="s">
        <v>44</v>
      </c>
      <c r="C44" s="323"/>
      <c r="D44" s="323"/>
      <c r="E44" s="6" t="s">
        <v>46</v>
      </c>
      <c r="F44" s="351">
        <v>200</v>
      </c>
      <c r="G44" s="352"/>
      <c r="H44" s="45" t="s">
        <v>86</v>
      </c>
      <c r="I44" s="10">
        <v>160</v>
      </c>
    </row>
    <row r="45" spans="2:9">
      <c r="B45" s="320" t="s">
        <v>44</v>
      </c>
      <c r="C45" s="320"/>
      <c r="D45" s="320"/>
      <c r="E45" s="46" t="s">
        <v>196</v>
      </c>
      <c r="F45" s="353">
        <v>300</v>
      </c>
      <c r="G45" s="354"/>
      <c r="H45" s="47" t="s">
        <v>86</v>
      </c>
      <c r="I45" s="51">
        <v>240</v>
      </c>
    </row>
    <row r="47" spans="2:9" ht="14.25">
      <c r="B47" s="138"/>
      <c r="C47" s="347"/>
      <c r="D47" s="347"/>
      <c r="E47" s="347"/>
      <c r="F47" s="347"/>
      <c r="G47" s="347"/>
      <c r="H47" s="347"/>
      <c r="I47" s="347"/>
    </row>
    <row r="48" spans="2:9" ht="16.5" customHeight="1">
      <c r="C48" s="346"/>
      <c r="D48" s="346"/>
      <c r="E48" s="346"/>
      <c r="F48" s="346"/>
      <c r="G48" s="346"/>
      <c r="H48" s="346"/>
      <c r="I48" s="346"/>
    </row>
  </sheetData>
  <mergeCells count="86">
    <mergeCell ref="B4:I4"/>
    <mergeCell ref="C48:I48"/>
    <mergeCell ref="B41:I41"/>
    <mergeCell ref="B42:D42"/>
    <mergeCell ref="F42:G42"/>
    <mergeCell ref="C47:I47"/>
    <mergeCell ref="B43:D43"/>
    <mergeCell ref="B44:D44"/>
    <mergeCell ref="B45:D45"/>
    <mergeCell ref="F43:G43"/>
    <mergeCell ref="F44:G44"/>
    <mergeCell ref="F45:G45"/>
    <mergeCell ref="E12:G12"/>
    <mergeCell ref="H12:I12"/>
    <mergeCell ref="B7:I7"/>
    <mergeCell ref="B8:I8"/>
    <mergeCell ref="B2:I2"/>
    <mergeCell ref="B3:I3"/>
    <mergeCell ref="B5:I5"/>
    <mergeCell ref="B15:D15"/>
    <mergeCell ref="E15:G15"/>
    <mergeCell ref="H15:I15"/>
    <mergeCell ref="B13:D13"/>
    <mergeCell ref="E13:G13"/>
    <mergeCell ref="H13:I13"/>
    <mergeCell ref="B14:D14"/>
    <mergeCell ref="E14:G14"/>
    <mergeCell ref="H14:I14"/>
    <mergeCell ref="B11:D11"/>
    <mergeCell ref="E11:G11"/>
    <mergeCell ref="H11:I11"/>
    <mergeCell ref="B12:D12"/>
    <mergeCell ref="B25:D25"/>
    <mergeCell ref="E25:G25"/>
    <mergeCell ref="B9:I9"/>
    <mergeCell ref="B10:D10"/>
    <mergeCell ref="E10:G10"/>
    <mergeCell ref="H10:I10"/>
    <mergeCell ref="H25:I25"/>
    <mergeCell ref="B16:D16"/>
    <mergeCell ref="E16:G16"/>
    <mergeCell ref="H16:I16"/>
    <mergeCell ref="B22:D22"/>
    <mergeCell ref="E22:G22"/>
    <mergeCell ref="H22:I22"/>
    <mergeCell ref="B18:I18"/>
    <mergeCell ref="B19:I19"/>
    <mergeCell ref="B20:I20"/>
    <mergeCell ref="B23:D23"/>
    <mergeCell ref="E23:G23"/>
    <mergeCell ref="H23:I23"/>
    <mergeCell ref="B24:D24"/>
    <mergeCell ref="E24:G24"/>
    <mergeCell ref="H24:I24"/>
    <mergeCell ref="B26:D26"/>
    <mergeCell ref="E26:G26"/>
    <mergeCell ref="H26:I26"/>
    <mergeCell ref="B28:D28"/>
    <mergeCell ref="E28:G28"/>
    <mergeCell ref="H28:I28"/>
    <mergeCell ref="B27:D27"/>
    <mergeCell ref="E27:G27"/>
    <mergeCell ref="H27:I27"/>
    <mergeCell ref="B30:I30"/>
    <mergeCell ref="E36:G36"/>
    <mergeCell ref="H36:I36"/>
    <mergeCell ref="B34:D34"/>
    <mergeCell ref="E34:G34"/>
    <mergeCell ref="H34:I34"/>
    <mergeCell ref="B36:D36"/>
    <mergeCell ref="H33:I33"/>
    <mergeCell ref="B35:D35"/>
    <mergeCell ref="E35:G35"/>
    <mergeCell ref="H35:I35"/>
    <mergeCell ref="B31:I31"/>
    <mergeCell ref="B33:D33"/>
    <mergeCell ref="E33:G33"/>
    <mergeCell ref="B39:D39"/>
    <mergeCell ref="E39:G39"/>
    <mergeCell ref="H39:I39"/>
    <mergeCell ref="B37:D37"/>
    <mergeCell ref="E37:G37"/>
    <mergeCell ref="B38:D38"/>
    <mergeCell ref="E38:G38"/>
    <mergeCell ref="H38:I38"/>
    <mergeCell ref="H37:I37"/>
  </mergeCells>
  <phoneticPr fontId="2" type="noConversion"/>
  <printOptions horizontalCentered="1"/>
  <pageMargins left="0.74803149606299213" right="0.74803149606299213" top="0.75" bottom="0.56999999999999995" header="0" footer="0"/>
  <pageSetup scale="94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topLeftCell="B28" zoomScaleSheetLayoutView="100" workbookViewId="0">
      <selection activeCell="M65" sqref="M65"/>
    </sheetView>
  </sheetViews>
  <sheetFormatPr baseColWidth="10" defaultRowHeight="13.5"/>
  <cols>
    <col min="1" max="1" width="0.85546875" style="4" hidden="1" customWidth="1"/>
    <col min="2" max="5" width="4.42578125" style="4" customWidth="1"/>
    <col min="6" max="6" width="22.85546875" style="4" customWidth="1"/>
    <col min="7" max="7" width="14.7109375" style="5" customWidth="1"/>
    <col min="8" max="8" width="9.7109375" style="4" customWidth="1"/>
    <col min="9" max="9" width="9.140625" style="4" customWidth="1"/>
    <col min="10" max="10" width="3.42578125" style="4" customWidth="1"/>
    <col min="11" max="11" width="16.7109375" style="4" customWidth="1"/>
    <col min="12" max="16384" width="11.42578125" style="4"/>
  </cols>
  <sheetData>
    <row r="1" spans="2:11" ht="24.95" customHeight="1">
      <c r="B1" s="366" t="s">
        <v>169</v>
      </c>
      <c r="C1" s="367"/>
      <c r="D1" s="367"/>
      <c r="E1" s="367"/>
      <c r="F1" s="367"/>
      <c r="G1" s="367"/>
      <c r="H1" s="367"/>
      <c r="I1" s="367"/>
      <c r="J1" s="367"/>
      <c r="K1" s="368"/>
    </row>
    <row r="2" spans="2:11" ht="20.100000000000001" customHeight="1">
      <c r="B2" s="369" t="s">
        <v>243</v>
      </c>
      <c r="C2" s="370"/>
      <c r="D2" s="370"/>
      <c r="E2" s="370"/>
      <c r="F2" s="370"/>
      <c r="G2" s="370"/>
      <c r="H2" s="370"/>
      <c r="I2" s="370"/>
      <c r="J2" s="370"/>
      <c r="K2" s="371"/>
    </row>
    <row r="3" spans="2:11" ht="6" customHeight="1">
      <c r="B3" s="372"/>
      <c r="C3" s="372"/>
      <c r="D3" s="372"/>
      <c r="E3" s="372"/>
      <c r="F3" s="372"/>
      <c r="G3" s="372"/>
      <c r="H3" s="372"/>
      <c r="I3" s="372"/>
      <c r="J3" s="373"/>
      <c r="K3" s="372"/>
    </row>
    <row r="4" spans="2:11" ht="21" customHeight="1">
      <c r="B4" s="363" t="s">
        <v>91</v>
      </c>
      <c r="C4" s="363" t="s">
        <v>50</v>
      </c>
      <c r="D4" s="363" t="s">
        <v>49</v>
      </c>
      <c r="E4" s="363" t="s">
        <v>6</v>
      </c>
      <c r="F4" s="261"/>
      <c r="G4" s="374"/>
      <c r="H4" s="374"/>
      <c r="I4" s="374"/>
      <c r="J4" s="374"/>
      <c r="K4" s="375"/>
    </row>
    <row r="5" spans="2:11" ht="21" customHeight="1">
      <c r="B5" s="364"/>
      <c r="C5" s="364"/>
      <c r="D5" s="364"/>
      <c r="E5" s="364"/>
      <c r="F5" s="361" t="s">
        <v>128</v>
      </c>
      <c r="G5" s="361"/>
      <c r="H5" s="361"/>
      <c r="I5" s="361"/>
      <c r="J5" s="303"/>
      <c r="K5" s="361"/>
    </row>
    <row r="6" spans="2:11" ht="20.25" customHeight="1">
      <c r="B6" s="364"/>
      <c r="C6" s="364"/>
      <c r="D6" s="364"/>
      <c r="E6" s="364"/>
      <c r="F6" s="361" t="s">
        <v>149</v>
      </c>
      <c r="G6" s="361"/>
      <c r="H6" s="361"/>
      <c r="I6" s="361"/>
      <c r="J6" s="303"/>
      <c r="K6" s="361"/>
    </row>
    <row r="7" spans="2:11" ht="10.5" customHeight="1">
      <c r="B7" s="364"/>
      <c r="C7" s="364"/>
      <c r="D7" s="364"/>
      <c r="E7" s="364"/>
      <c r="F7" s="361"/>
      <c r="G7" s="361"/>
      <c r="H7" s="361"/>
      <c r="I7" s="361"/>
      <c r="J7" s="303"/>
      <c r="K7" s="361"/>
    </row>
    <row r="8" spans="2:11" ht="9.75" customHeight="1">
      <c r="B8" s="365"/>
      <c r="C8" s="365"/>
      <c r="D8" s="365" t="s">
        <v>8</v>
      </c>
      <c r="E8" s="365" t="s">
        <v>9</v>
      </c>
      <c r="F8" s="306"/>
      <c r="G8" s="307"/>
      <c r="H8" s="307"/>
      <c r="I8" s="307"/>
      <c r="J8" s="307"/>
      <c r="K8" s="308"/>
    </row>
    <row r="9" spans="2:11" ht="27" customHeight="1">
      <c r="B9" s="256" t="s">
        <v>10</v>
      </c>
      <c r="C9" s="362"/>
      <c r="D9" s="362"/>
      <c r="E9" s="362"/>
      <c r="F9" s="152" t="s">
        <v>91</v>
      </c>
      <c r="G9" s="92" t="s">
        <v>48</v>
      </c>
      <c r="H9" s="152" t="s">
        <v>49</v>
      </c>
      <c r="I9" s="377" t="s">
        <v>54</v>
      </c>
      <c r="J9" s="378"/>
      <c r="K9" s="91" t="s">
        <v>166</v>
      </c>
    </row>
    <row r="10" spans="2:11" ht="5.25" customHeight="1">
      <c r="B10" s="376"/>
      <c r="C10" s="376"/>
      <c r="D10" s="376"/>
      <c r="E10" s="376"/>
      <c r="F10" s="376"/>
      <c r="G10" s="376"/>
      <c r="H10" s="376"/>
      <c r="I10" s="376"/>
      <c r="J10" s="334"/>
      <c r="K10" s="376"/>
    </row>
    <row r="11" spans="2:11" ht="14.25" customHeight="1">
      <c r="B11" s="144">
        <v>1</v>
      </c>
      <c r="C11" s="153">
        <v>0</v>
      </c>
      <c r="D11" s="145">
        <v>1</v>
      </c>
      <c r="E11" s="153">
        <v>1</v>
      </c>
      <c r="F11" s="43" t="s">
        <v>51</v>
      </c>
      <c r="G11" s="154">
        <v>0</v>
      </c>
      <c r="H11" s="155">
        <v>1</v>
      </c>
      <c r="I11" s="381" t="s">
        <v>86</v>
      </c>
      <c r="J11" s="382"/>
      <c r="K11" s="216">
        <v>30000</v>
      </c>
    </row>
    <row r="12" spans="2:11" ht="14.25" customHeight="1">
      <c r="B12" s="84">
        <v>1</v>
      </c>
      <c r="C12" s="73">
        <v>0</v>
      </c>
      <c r="D12" s="85">
        <v>2</v>
      </c>
      <c r="E12" s="73">
        <v>1</v>
      </c>
      <c r="F12" s="6" t="s">
        <v>51</v>
      </c>
      <c r="G12" s="156">
        <v>0</v>
      </c>
      <c r="H12" s="157">
        <v>2</v>
      </c>
      <c r="I12" s="289" t="s">
        <v>86</v>
      </c>
      <c r="J12" s="290"/>
      <c r="K12" s="25">
        <v>25200</v>
      </c>
    </row>
    <row r="13" spans="2:11" ht="14.25" customHeight="1">
      <c r="B13" s="159">
        <v>1</v>
      </c>
      <c r="C13" s="160">
        <v>0</v>
      </c>
      <c r="D13" s="161">
        <v>3</v>
      </c>
      <c r="E13" s="160">
        <v>1</v>
      </c>
      <c r="F13" s="46" t="s">
        <v>51</v>
      </c>
      <c r="G13" s="162">
        <v>0</v>
      </c>
      <c r="H13" s="163">
        <v>3</v>
      </c>
      <c r="I13" s="379" t="s">
        <v>86</v>
      </c>
      <c r="J13" s="380"/>
      <c r="K13" s="32">
        <v>15000</v>
      </c>
    </row>
    <row r="14" spans="2:11" ht="3" customHeight="1">
      <c r="B14" s="359">
        <v>0</v>
      </c>
      <c r="C14" s="359"/>
      <c r="D14" s="359"/>
      <c r="E14" s="359"/>
      <c r="F14" s="359"/>
      <c r="G14" s="359"/>
      <c r="H14" s="359"/>
      <c r="I14" s="359"/>
      <c r="J14" s="360"/>
      <c r="K14" s="359"/>
    </row>
    <row r="15" spans="2:11" ht="14.25" customHeight="1">
      <c r="B15" s="153">
        <v>2</v>
      </c>
      <c r="C15" s="153">
        <v>0</v>
      </c>
      <c r="D15" s="153">
        <v>1</v>
      </c>
      <c r="E15" s="153">
        <v>1</v>
      </c>
      <c r="F15" s="43" t="s">
        <v>52</v>
      </c>
      <c r="G15" s="154">
        <v>0</v>
      </c>
      <c r="H15" s="155">
        <v>1</v>
      </c>
      <c r="I15" s="381" t="s">
        <v>86</v>
      </c>
      <c r="J15" s="382"/>
      <c r="K15" s="216">
        <v>30000</v>
      </c>
    </row>
    <row r="16" spans="2:11" ht="14.25" customHeight="1">
      <c r="B16" s="73">
        <v>2</v>
      </c>
      <c r="C16" s="73">
        <v>0</v>
      </c>
      <c r="D16" s="73">
        <v>2</v>
      </c>
      <c r="E16" s="73">
        <v>1</v>
      </c>
      <c r="F16" s="6" t="s">
        <v>52</v>
      </c>
      <c r="G16" s="156">
        <v>0</v>
      </c>
      <c r="H16" s="157">
        <v>2</v>
      </c>
      <c r="I16" s="289" t="s">
        <v>86</v>
      </c>
      <c r="J16" s="290"/>
      <c r="K16" s="25">
        <v>25200</v>
      </c>
    </row>
    <row r="17" spans="2:11" ht="14.25" customHeight="1">
      <c r="B17" s="160">
        <v>2</v>
      </c>
      <c r="C17" s="160">
        <v>0</v>
      </c>
      <c r="D17" s="160">
        <v>3</v>
      </c>
      <c r="E17" s="160">
        <v>1</v>
      </c>
      <c r="F17" s="46" t="s">
        <v>52</v>
      </c>
      <c r="G17" s="162">
        <v>0</v>
      </c>
      <c r="H17" s="163">
        <v>3</v>
      </c>
      <c r="I17" s="379" t="s">
        <v>86</v>
      </c>
      <c r="J17" s="380"/>
      <c r="K17" s="32">
        <v>15000</v>
      </c>
    </row>
    <row r="18" spans="2:11" ht="3" customHeight="1">
      <c r="B18" s="359"/>
      <c r="C18" s="359"/>
      <c r="D18" s="359"/>
      <c r="E18" s="359"/>
      <c r="F18" s="359"/>
      <c r="G18" s="359"/>
      <c r="H18" s="359"/>
      <c r="I18" s="359"/>
      <c r="J18" s="360"/>
      <c r="K18" s="359"/>
    </row>
    <row r="19" spans="2:11" ht="14.25" customHeight="1">
      <c r="B19" s="153">
        <v>3</v>
      </c>
      <c r="C19" s="153">
        <v>0</v>
      </c>
      <c r="D19" s="153">
        <v>1</v>
      </c>
      <c r="E19" s="153">
        <v>1</v>
      </c>
      <c r="F19" s="166" t="s">
        <v>85</v>
      </c>
      <c r="G19" s="154">
        <v>0</v>
      </c>
      <c r="H19" s="155">
        <v>1</v>
      </c>
      <c r="I19" s="381" t="s">
        <v>87</v>
      </c>
      <c r="J19" s="382"/>
      <c r="K19" s="167">
        <v>17900</v>
      </c>
    </row>
    <row r="20" spans="2:11" ht="14.25" customHeight="1">
      <c r="B20" s="73">
        <v>3</v>
      </c>
      <c r="C20" s="73">
        <v>0</v>
      </c>
      <c r="D20" s="73">
        <v>2</v>
      </c>
      <c r="E20" s="73">
        <v>1</v>
      </c>
      <c r="F20" s="158" t="s">
        <v>88</v>
      </c>
      <c r="G20" s="156">
        <v>0</v>
      </c>
      <c r="H20" s="157">
        <v>2</v>
      </c>
      <c r="I20" s="289" t="s">
        <v>87</v>
      </c>
      <c r="J20" s="290"/>
      <c r="K20" s="97">
        <v>15000</v>
      </c>
    </row>
    <row r="21" spans="2:11" ht="14.25" customHeight="1">
      <c r="B21" s="160">
        <v>3</v>
      </c>
      <c r="C21" s="160">
        <v>0</v>
      </c>
      <c r="D21" s="160">
        <v>3</v>
      </c>
      <c r="E21" s="160">
        <v>1</v>
      </c>
      <c r="F21" s="164" t="s">
        <v>89</v>
      </c>
      <c r="G21" s="162">
        <v>0</v>
      </c>
      <c r="H21" s="163">
        <v>3</v>
      </c>
      <c r="I21" s="379" t="s">
        <v>87</v>
      </c>
      <c r="J21" s="380"/>
      <c r="K21" s="165">
        <v>12000</v>
      </c>
    </row>
    <row r="22" spans="2:11" ht="3" customHeight="1">
      <c r="B22" s="359"/>
      <c r="C22" s="359"/>
      <c r="D22" s="359"/>
      <c r="E22" s="359"/>
      <c r="F22" s="359"/>
      <c r="G22" s="359"/>
      <c r="H22" s="359"/>
      <c r="I22" s="359"/>
      <c r="J22" s="360"/>
      <c r="K22" s="359"/>
    </row>
    <row r="23" spans="2:11" ht="14.25" customHeight="1">
      <c r="B23" s="153">
        <v>4</v>
      </c>
      <c r="C23" s="145">
        <v>0</v>
      </c>
      <c r="D23" s="153">
        <v>1</v>
      </c>
      <c r="E23" s="153">
        <v>1</v>
      </c>
      <c r="F23" s="166" t="s">
        <v>85</v>
      </c>
      <c r="G23" s="154">
        <v>0</v>
      </c>
      <c r="H23" s="155">
        <v>1</v>
      </c>
      <c r="I23" s="381" t="s">
        <v>86</v>
      </c>
      <c r="J23" s="382"/>
      <c r="K23" s="167">
        <v>17900</v>
      </c>
    </row>
    <row r="24" spans="2:11" ht="14.25" customHeight="1">
      <c r="B24" s="73">
        <v>4</v>
      </c>
      <c r="C24" s="85">
        <v>0</v>
      </c>
      <c r="D24" s="73">
        <v>2</v>
      </c>
      <c r="E24" s="73">
        <v>1</v>
      </c>
      <c r="F24" s="158" t="s">
        <v>88</v>
      </c>
      <c r="G24" s="156">
        <v>0</v>
      </c>
      <c r="H24" s="157">
        <v>2</v>
      </c>
      <c r="I24" s="289" t="s">
        <v>86</v>
      </c>
      <c r="J24" s="290"/>
      <c r="K24" s="97">
        <v>15000</v>
      </c>
    </row>
    <row r="25" spans="2:11" ht="14.25" customHeight="1">
      <c r="B25" s="160">
        <v>4</v>
      </c>
      <c r="C25" s="161">
        <v>0</v>
      </c>
      <c r="D25" s="160">
        <v>3</v>
      </c>
      <c r="E25" s="160">
        <v>1</v>
      </c>
      <c r="F25" s="164" t="s">
        <v>90</v>
      </c>
      <c r="G25" s="162">
        <v>0</v>
      </c>
      <c r="H25" s="163">
        <v>3</v>
      </c>
      <c r="I25" s="379" t="s">
        <v>86</v>
      </c>
      <c r="J25" s="380"/>
      <c r="K25" s="165">
        <v>12000</v>
      </c>
    </row>
    <row r="26" spans="2:11" ht="3" customHeight="1">
      <c r="B26" s="359"/>
      <c r="C26" s="359"/>
      <c r="D26" s="359"/>
      <c r="E26" s="359"/>
      <c r="F26" s="359"/>
      <c r="G26" s="359"/>
      <c r="H26" s="359"/>
      <c r="I26" s="359"/>
      <c r="J26" s="360"/>
      <c r="K26" s="359"/>
    </row>
    <row r="27" spans="2:11" ht="14.25" customHeight="1">
      <c r="B27" s="153">
        <v>5</v>
      </c>
      <c r="C27" s="145">
        <v>0</v>
      </c>
      <c r="D27" s="153">
        <v>1</v>
      </c>
      <c r="E27" s="153">
        <v>1</v>
      </c>
      <c r="F27" s="166" t="s">
        <v>85</v>
      </c>
      <c r="G27" s="154">
        <v>0</v>
      </c>
      <c r="H27" s="155">
        <v>1</v>
      </c>
      <c r="I27" s="381" t="s">
        <v>86</v>
      </c>
      <c r="J27" s="382"/>
      <c r="K27" s="167">
        <v>17900</v>
      </c>
    </row>
    <row r="28" spans="2:11" ht="14.25" customHeight="1">
      <c r="B28" s="73">
        <v>5</v>
      </c>
      <c r="C28" s="85">
        <v>0</v>
      </c>
      <c r="D28" s="73">
        <v>2</v>
      </c>
      <c r="E28" s="73">
        <v>1</v>
      </c>
      <c r="F28" s="158" t="s">
        <v>88</v>
      </c>
      <c r="G28" s="156">
        <v>0</v>
      </c>
      <c r="H28" s="157">
        <v>2</v>
      </c>
      <c r="I28" s="289" t="s">
        <v>86</v>
      </c>
      <c r="J28" s="290"/>
      <c r="K28" s="97">
        <v>15000</v>
      </c>
    </row>
    <row r="29" spans="2:11" ht="14.25" customHeight="1">
      <c r="B29" s="160">
        <v>5</v>
      </c>
      <c r="C29" s="161">
        <v>0</v>
      </c>
      <c r="D29" s="160">
        <v>3</v>
      </c>
      <c r="E29" s="160">
        <v>1</v>
      </c>
      <c r="F29" s="164" t="s">
        <v>85</v>
      </c>
      <c r="G29" s="162">
        <v>0</v>
      </c>
      <c r="H29" s="163">
        <v>3</v>
      </c>
      <c r="I29" s="379" t="s">
        <v>86</v>
      </c>
      <c r="J29" s="380"/>
      <c r="K29" s="165">
        <v>12000</v>
      </c>
    </row>
    <row r="30" spans="2:11" ht="3" customHeight="1">
      <c r="B30" s="359"/>
      <c r="C30" s="359"/>
      <c r="D30" s="359"/>
      <c r="E30" s="359"/>
      <c r="F30" s="359"/>
      <c r="G30" s="359"/>
      <c r="H30" s="359"/>
      <c r="I30" s="359"/>
      <c r="J30" s="360"/>
      <c r="K30" s="359"/>
    </row>
    <row r="31" spans="2:11" ht="14.25" customHeight="1">
      <c r="B31" s="153">
        <v>6</v>
      </c>
      <c r="C31" s="145">
        <v>0</v>
      </c>
      <c r="D31" s="153">
        <v>1</v>
      </c>
      <c r="E31" s="153">
        <v>1</v>
      </c>
      <c r="F31" s="166" t="s">
        <v>92</v>
      </c>
      <c r="G31" s="168">
        <v>0</v>
      </c>
      <c r="H31" s="155">
        <v>1</v>
      </c>
      <c r="I31" s="381" t="s">
        <v>86</v>
      </c>
      <c r="J31" s="382"/>
      <c r="K31" s="167">
        <v>24000</v>
      </c>
    </row>
    <row r="32" spans="2:11" ht="14.25" customHeight="1">
      <c r="B32" s="73">
        <v>6</v>
      </c>
      <c r="C32" s="85">
        <v>0</v>
      </c>
      <c r="D32" s="73">
        <v>2</v>
      </c>
      <c r="E32" s="73">
        <v>1</v>
      </c>
      <c r="F32" s="158" t="s">
        <v>90</v>
      </c>
      <c r="G32" s="169">
        <v>0</v>
      </c>
      <c r="H32" s="157">
        <v>2</v>
      </c>
      <c r="I32" s="289" t="s">
        <v>86</v>
      </c>
      <c r="J32" s="290"/>
      <c r="K32" s="97">
        <v>21000</v>
      </c>
    </row>
    <row r="33" spans="2:12" ht="14.25" customHeight="1">
      <c r="B33" s="160">
        <v>6</v>
      </c>
      <c r="C33" s="161">
        <v>0</v>
      </c>
      <c r="D33" s="160">
        <v>3</v>
      </c>
      <c r="E33" s="160">
        <v>1</v>
      </c>
      <c r="F33" s="164" t="s">
        <v>85</v>
      </c>
      <c r="G33" s="170">
        <v>0</v>
      </c>
      <c r="H33" s="163">
        <v>3</v>
      </c>
      <c r="I33" s="379" t="s">
        <v>86</v>
      </c>
      <c r="J33" s="380"/>
      <c r="K33" s="165">
        <v>18200</v>
      </c>
    </row>
    <row r="34" spans="2:12" ht="3" customHeight="1">
      <c r="B34" s="359"/>
      <c r="C34" s="359"/>
      <c r="D34" s="359"/>
      <c r="E34" s="359"/>
      <c r="F34" s="359"/>
      <c r="G34" s="359"/>
      <c r="H34" s="359"/>
      <c r="I34" s="359"/>
      <c r="J34" s="360"/>
      <c r="K34" s="359"/>
    </row>
    <row r="35" spans="2:12" ht="14.25" customHeight="1">
      <c r="B35" s="153">
        <v>7</v>
      </c>
      <c r="C35" s="153">
        <v>0</v>
      </c>
      <c r="D35" s="153">
        <v>1</v>
      </c>
      <c r="E35" s="153">
        <v>1</v>
      </c>
      <c r="F35" s="166" t="s">
        <v>53</v>
      </c>
      <c r="G35" s="154">
        <v>0</v>
      </c>
      <c r="H35" s="154">
        <v>1</v>
      </c>
      <c r="I35" s="381" t="s">
        <v>87</v>
      </c>
      <c r="J35" s="382"/>
      <c r="K35" s="167">
        <v>17363.849999999999</v>
      </c>
    </row>
    <row r="36" spans="2:12" ht="14.25" customHeight="1">
      <c r="B36" s="73">
        <v>7</v>
      </c>
      <c r="C36" s="73">
        <v>0</v>
      </c>
      <c r="D36" s="73">
        <v>2</v>
      </c>
      <c r="E36" s="73">
        <v>1</v>
      </c>
      <c r="F36" s="158" t="s">
        <v>53</v>
      </c>
      <c r="G36" s="156">
        <v>0</v>
      </c>
      <c r="H36" s="156">
        <v>2</v>
      </c>
      <c r="I36" s="289" t="s">
        <v>87</v>
      </c>
      <c r="J36" s="290"/>
      <c r="K36" s="97">
        <v>11807.25</v>
      </c>
    </row>
    <row r="37" spans="2:12" ht="14.25" customHeight="1">
      <c r="B37" s="73">
        <v>7</v>
      </c>
      <c r="C37" s="73">
        <v>0</v>
      </c>
      <c r="D37" s="73">
        <v>3</v>
      </c>
      <c r="E37" s="73">
        <v>1</v>
      </c>
      <c r="F37" s="158" t="s">
        <v>53</v>
      </c>
      <c r="G37" s="156">
        <v>0</v>
      </c>
      <c r="H37" s="156">
        <v>3</v>
      </c>
      <c r="I37" s="289" t="s">
        <v>87</v>
      </c>
      <c r="J37" s="290"/>
      <c r="K37" s="97">
        <v>9376.5</v>
      </c>
    </row>
    <row r="38" spans="2:12" ht="14.25" customHeight="1">
      <c r="B38" s="73">
        <v>7</v>
      </c>
      <c r="C38" s="73">
        <v>0</v>
      </c>
      <c r="D38" s="73">
        <v>4</v>
      </c>
      <c r="E38" s="73">
        <v>1</v>
      </c>
      <c r="F38" s="158" t="s">
        <v>53</v>
      </c>
      <c r="G38" s="156">
        <v>0</v>
      </c>
      <c r="H38" s="156">
        <v>4</v>
      </c>
      <c r="I38" s="289" t="s">
        <v>87</v>
      </c>
      <c r="J38" s="290"/>
      <c r="K38" s="97">
        <v>7176.75</v>
      </c>
    </row>
    <row r="39" spans="2:12" ht="14.25" customHeight="1">
      <c r="B39" s="160">
        <v>7</v>
      </c>
      <c r="C39" s="160">
        <v>0</v>
      </c>
      <c r="D39" s="160">
        <v>5</v>
      </c>
      <c r="E39" s="160">
        <v>1</v>
      </c>
      <c r="F39" s="164" t="s">
        <v>53</v>
      </c>
      <c r="G39" s="162">
        <v>0</v>
      </c>
      <c r="H39" s="162">
        <v>5</v>
      </c>
      <c r="I39" s="379" t="s">
        <v>87</v>
      </c>
      <c r="J39" s="380"/>
      <c r="K39" s="165">
        <v>4977</v>
      </c>
    </row>
    <row r="40" spans="2:12" ht="3.75" customHeight="1">
      <c r="B40" s="359"/>
      <c r="C40" s="359"/>
      <c r="D40" s="359"/>
      <c r="E40" s="359"/>
      <c r="F40" s="359"/>
      <c r="G40" s="359"/>
      <c r="H40" s="359"/>
      <c r="I40" s="359"/>
      <c r="J40" s="360"/>
      <c r="K40" s="359"/>
    </row>
    <row r="41" spans="2:12" ht="14.25" customHeight="1">
      <c r="B41" s="153">
        <v>8</v>
      </c>
      <c r="C41" s="153">
        <v>0</v>
      </c>
      <c r="D41" s="153">
        <v>1</v>
      </c>
      <c r="E41" s="153">
        <v>1</v>
      </c>
      <c r="F41" s="166" t="s">
        <v>55</v>
      </c>
      <c r="G41" s="154">
        <v>0</v>
      </c>
      <c r="H41" s="154">
        <v>1</v>
      </c>
      <c r="I41" s="381" t="s">
        <v>87</v>
      </c>
      <c r="J41" s="382"/>
      <c r="K41" s="167">
        <v>2916.9</v>
      </c>
    </row>
    <row r="42" spans="2:12" ht="14.25" customHeight="1">
      <c r="B42" s="73">
        <v>8</v>
      </c>
      <c r="C42" s="73">
        <v>0</v>
      </c>
      <c r="D42" s="73">
        <v>2</v>
      </c>
      <c r="E42" s="73">
        <v>1</v>
      </c>
      <c r="F42" s="158" t="s">
        <v>55</v>
      </c>
      <c r="G42" s="156">
        <v>0</v>
      </c>
      <c r="H42" s="156">
        <v>2</v>
      </c>
      <c r="I42" s="289" t="s">
        <v>87</v>
      </c>
      <c r="J42" s="290"/>
      <c r="K42" s="97">
        <v>2338.35</v>
      </c>
    </row>
    <row r="43" spans="2:12" ht="14.25" customHeight="1">
      <c r="B43" s="73">
        <v>8</v>
      </c>
      <c r="C43" s="73">
        <v>0</v>
      </c>
      <c r="D43" s="73">
        <v>3</v>
      </c>
      <c r="E43" s="73">
        <v>1</v>
      </c>
      <c r="F43" s="158" t="s">
        <v>55</v>
      </c>
      <c r="G43" s="156">
        <v>0</v>
      </c>
      <c r="H43" s="156">
        <v>3</v>
      </c>
      <c r="I43" s="289" t="s">
        <v>87</v>
      </c>
      <c r="J43" s="290"/>
      <c r="K43" s="97">
        <v>1863.75</v>
      </c>
    </row>
    <row r="44" spans="2:12" ht="14.25" customHeight="1">
      <c r="B44" s="73">
        <v>8</v>
      </c>
      <c r="C44" s="73">
        <v>0</v>
      </c>
      <c r="D44" s="73">
        <v>4</v>
      </c>
      <c r="E44" s="73">
        <v>1</v>
      </c>
      <c r="F44" s="158" t="s">
        <v>55</v>
      </c>
      <c r="G44" s="156">
        <v>0</v>
      </c>
      <c r="H44" s="156">
        <v>4</v>
      </c>
      <c r="I44" s="289" t="s">
        <v>87</v>
      </c>
      <c r="J44" s="290"/>
      <c r="K44" s="97">
        <v>1562.4</v>
      </c>
      <c r="L44" s="4" t="s">
        <v>58</v>
      </c>
    </row>
    <row r="45" spans="2:12" ht="14.25" customHeight="1">
      <c r="B45" s="73">
        <v>8</v>
      </c>
      <c r="C45" s="73">
        <v>0</v>
      </c>
      <c r="D45" s="73">
        <v>5</v>
      </c>
      <c r="E45" s="73">
        <v>1</v>
      </c>
      <c r="F45" s="158" t="s">
        <v>55</v>
      </c>
      <c r="G45" s="156">
        <v>0</v>
      </c>
      <c r="H45" s="156">
        <v>5</v>
      </c>
      <c r="I45" s="289" t="s">
        <v>87</v>
      </c>
      <c r="J45" s="290"/>
      <c r="K45" s="97">
        <v>1160.25</v>
      </c>
    </row>
    <row r="46" spans="2:12" ht="14.25" customHeight="1">
      <c r="B46" s="73">
        <v>8</v>
      </c>
      <c r="C46" s="73">
        <v>0</v>
      </c>
      <c r="D46" s="73">
        <v>6</v>
      </c>
      <c r="E46" s="73">
        <v>1</v>
      </c>
      <c r="F46" s="158" t="s">
        <v>55</v>
      </c>
      <c r="G46" s="156">
        <v>0</v>
      </c>
      <c r="H46" s="156">
        <v>6</v>
      </c>
      <c r="I46" s="289" t="s">
        <v>87</v>
      </c>
      <c r="J46" s="290"/>
      <c r="K46" s="97">
        <v>937.65</v>
      </c>
    </row>
    <row r="47" spans="2:12" ht="14.25" customHeight="1">
      <c r="B47" s="160">
        <v>8</v>
      </c>
      <c r="C47" s="160">
        <v>0</v>
      </c>
      <c r="D47" s="160">
        <v>7</v>
      </c>
      <c r="E47" s="160">
        <v>1</v>
      </c>
      <c r="F47" s="164" t="s">
        <v>55</v>
      </c>
      <c r="G47" s="162">
        <v>0</v>
      </c>
      <c r="H47" s="162">
        <v>7</v>
      </c>
      <c r="I47" s="379" t="s">
        <v>87</v>
      </c>
      <c r="J47" s="380"/>
      <c r="K47" s="165">
        <v>415.8</v>
      </c>
    </row>
    <row r="48" spans="2:12" ht="3.75" customHeight="1">
      <c r="B48" s="359"/>
      <c r="C48" s="359"/>
      <c r="D48" s="359"/>
      <c r="E48" s="359"/>
      <c r="F48" s="359"/>
      <c r="G48" s="359"/>
      <c r="H48" s="359"/>
      <c r="I48" s="359"/>
      <c r="J48" s="360"/>
      <c r="K48" s="359"/>
    </row>
    <row r="49" spans="2:11" ht="14.25" customHeight="1">
      <c r="B49" s="153">
        <v>9</v>
      </c>
      <c r="C49" s="153">
        <v>0</v>
      </c>
      <c r="D49" s="153">
        <v>1</v>
      </c>
      <c r="E49" s="153">
        <v>1</v>
      </c>
      <c r="F49" s="166" t="s">
        <v>56</v>
      </c>
      <c r="G49" s="154">
        <v>0</v>
      </c>
      <c r="H49" s="155">
        <v>1</v>
      </c>
      <c r="I49" s="381" t="s">
        <v>87</v>
      </c>
      <c r="J49" s="382"/>
      <c r="K49" s="167">
        <v>1000</v>
      </c>
    </row>
    <row r="50" spans="2:11" ht="14.25" customHeight="1">
      <c r="B50" s="73">
        <v>9</v>
      </c>
      <c r="C50" s="73">
        <v>0</v>
      </c>
      <c r="D50" s="73">
        <v>2</v>
      </c>
      <c r="E50" s="73">
        <v>1</v>
      </c>
      <c r="F50" s="158" t="s">
        <v>56</v>
      </c>
      <c r="G50" s="156">
        <v>0</v>
      </c>
      <c r="H50" s="157">
        <v>2</v>
      </c>
      <c r="I50" s="289" t="s">
        <v>87</v>
      </c>
      <c r="J50" s="290"/>
      <c r="K50" s="97">
        <v>920</v>
      </c>
    </row>
    <row r="51" spans="2:11" ht="14.25" customHeight="1">
      <c r="B51" s="73">
        <v>9</v>
      </c>
      <c r="C51" s="73">
        <v>0</v>
      </c>
      <c r="D51" s="73">
        <v>3</v>
      </c>
      <c r="E51" s="73">
        <v>1</v>
      </c>
      <c r="F51" s="158" t="s">
        <v>56</v>
      </c>
      <c r="G51" s="156">
        <v>0</v>
      </c>
      <c r="H51" s="157">
        <v>3</v>
      </c>
      <c r="I51" s="289" t="s">
        <v>87</v>
      </c>
      <c r="J51" s="290"/>
      <c r="K51" s="97">
        <v>771</v>
      </c>
    </row>
    <row r="52" spans="2:11" ht="14.25" customHeight="1">
      <c r="B52" s="171">
        <v>9</v>
      </c>
      <c r="C52" s="171">
        <v>0</v>
      </c>
      <c r="D52" s="171">
        <v>4</v>
      </c>
      <c r="E52" s="171">
        <v>1</v>
      </c>
      <c r="F52" s="172" t="s">
        <v>56</v>
      </c>
      <c r="G52" s="173">
        <v>0</v>
      </c>
      <c r="H52" s="174">
        <v>4</v>
      </c>
      <c r="I52" s="379" t="s">
        <v>87</v>
      </c>
      <c r="J52" s="380"/>
      <c r="K52" s="98">
        <v>600</v>
      </c>
    </row>
    <row r="53" spans="2:11" ht="4.5" customHeight="1">
      <c r="B53" s="296"/>
      <c r="C53" s="297"/>
      <c r="D53" s="297"/>
      <c r="E53" s="297"/>
      <c r="F53" s="297"/>
      <c r="G53" s="297"/>
      <c r="H53" s="297"/>
      <c r="I53" s="297"/>
      <c r="J53" s="297"/>
      <c r="K53" s="298"/>
    </row>
    <row r="54" spans="2:11" ht="14.25">
      <c r="B54" s="146"/>
      <c r="C54" s="293" t="s">
        <v>229</v>
      </c>
      <c r="D54" s="293"/>
      <c r="E54" s="293"/>
      <c r="F54" s="293"/>
      <c r="G54" s="293"/>
      <c r="H54" s="293"/>
      <c r="I54" s="293"/>
      <c r="J54" s="293"/>
      <c r="K54" s="358"/>
    </row>
    <row r="55" spans="2:11" ht="14.25">
      <c r="B55" s="146"/>
      <c r="C55" s="355" t="s">
        <v>227</v>
      </c>
      <c r="D55" s="355"/>
      <c r="E55" s="355"/>
      <c r="F55" s="355"/>
      <c r="G55" s="355"/>
      <c r="H55" s="355"/>
      <c r="I55" s="355"/>
      <c r="J55" s="355"/>
      <c r="K55" s="356"/>
    </row>
    <row r="56" spans="2:11" ht="6" customHeight="1">
      <c r="B56" s="146"/>
      <c r="C56" s="243"/>
      <c r="D56" s="243"/>
      <c r="E56" s="243"/>
      <c r="F56" s="243"/>
      <c r="G56" s="243"/>
      <c r="H56" s="243"/>
      <c r="I56" s="243"/>
      <c r="J56" s="243"/>
      <c r="K56" s="357"/>
    </row>
    <row r="57" spans="2:11" ht="14.25">
      <c r="B57" s="89"/>
      <c r="C57" s="355" t="s">
        <v>129</v>
      </c>
      <c r="D57" s="355"/>
      <c r="E57" s="355"/>
      <c r="F57" s="355"/>
      <c r="G57" s="355"/>
      <c r="H57" s="355"/>
      <c r="I57" s="355"/>
      <c r="J57" s="355"/>
      <c r="K57" s="356"/>
    </row>
    <row r="58" spans="2:11" ht="14.25">
      <c r="B58" s="146"/>
      <c r="C58" s="355" t="s">
        <v>189</v>
      </c>
      <c r="D58" s="355"/>
      <c r="E58" s="355"/>
      <c r="F58" s="355"/>
      <c r="G58" s="355"/>
      <c r="H58" s="355"/>
      <c r="I58" s="355"/>
      <c r="J58" s="355"/>
      <c r="K58" s="356"/>
    </row>
    <row r="59" spans="2:11" ht="14.25">
      <c r="B59" s="146"/>
      <c r="C59" s="355" t="s">
        <v>57</v>
      </c>
      <c r="D59" s="355"/>
      <c r="E59" s="355"/>
      <c r="F59" s="355"/>
      <c r="G59" s="355"/>
      <c r="H59" s="355"/>
      <c r="I59" s="355"/>
      <c r="J59" s="355"/>
      <c r="K59" s="356"/>
    </row>
    <row r="60" spans="2:11" ht="14.25">
      <c r="B60" s="89"/>
      <c r="C60" s="71" t="s">
        <v>228</v>
      </c>
      <c r="D60" s="71"/>
      <c r="E60" s="71"/>
      <c r="F60" s="71"/>
      <c r="G60" s="71"/>
      <c r="H60" s="71"/>
      <c r="I60" s="71"/>
      <c r="J60" s="71" t="s">
        <v>182</v>
      </c>
      <c r="K60" s="147"/>
    </row>
    <row r="61" spans="2:11" ht="14.25">
      <c r="B61" s="146"/>
      <c r="C61" s="151" t="s">
        <v>186</v>
      </c>
      <c r="D61" s="71"/>
      <c r="E61" s="71"/>
      <c r="F61" s="71"/>
      <c r="G61" s="71"/>
      <c r="H61" s="71"/>
      <c r="I61" s="71"/>
      <c r="J61" s="71" t="s">
        <v>183</v>
      </c>
      <c r="K61" s="147"/>
    </row>
    <row r="62" spans="2:11" ht="14.25">
      <c r="B62" s="146"/>
      <c r="C62" s="151" t="s">
        <v>185</v>
      </c>
      <c r="D62" s="71"/>
      <c r="E62" s="71"/>
      <c r="F62" s="71"/>
      <c r="G62" s="71"/>
      <c r="H62" s="71"/>
      <c r="I62" s="71"/>
      <c r="J62" s="71" t="s">
        <v>184</v>
      </c>
      <c r="K62" s="147"/>
    </row>
    <row r="63" spans="2:11" ht="14.25">
      <c r="B63" s="148"/>
      <c r="C63" s="149"/>
      <c r="D63" s="149"/>
      <c r="E63" s="149"/>
      <c r="F63" s="149"/>
      <c r="G63" s="149"/>
      <c r="H63" s="149"/>
      <c r="I63" s="149"/>
      <c r="J63" s="149"/>
      <c r="K63" s="150"/>
    </row>
    <row r="64" spans="2:11" ht="14.25">
      <c r="B64" s="12"/>
      <c r="C64" s="12"/>
      <c r="D64" s="12"/>
      <c r="E64" s="12"/>
      <c r="F64" s="52"/>
      <c r="G64" s="52"/>
      <c r="H64" s="35"/>
      <c r="I64" s="35"/>
      <c r="J64" s="35"/>
      <c r="K64" s="17"/>
    </row>
    <row r="65" spans="2:11" ht="14.25">
      <c r="B65" s="12"/>
      <c r="C65" s="12"/>
      <c r="D65" s="12"/>
      <c r="E65" s="12"/>
      <c r="G65" s="4"/>
      <c r="H65" s="35"/>
      <c r="I65" s="35"/>
      <c r="J65" s="35"/>
      <c r="K65" s="17"/>
    </row>
    <row r="66" spans="2:11">
      <c r="G66" s="4"/>
    </row>
    <row r="67" spans="2:11">
      <c r="G67" s="4"/>
    </row>
  </sheetData>
  <mergeCells count="64">
    <mergeCell ref="I49:J49"/>
    <mergeCell ref="I50:J50"/>
    <mergeCell ref="I51:J51"/>
    <mergeCell ref="I52:J52"/>
    <mergeCell ref="I46:J46"/>
    <mergeCell ref="I47:J47"/>
    <mergeCell ref="I45:J45"/>
    <mergeCell ref="I27:J27"/>
    <mergeCell ref="I28:J28"/>
    <mergeCell ref="I29:J29"/>
    <mergeCell ref="I31:J31"/>
    <mergeCell ref="I32:J32"/>
    <mergeCell ref="I33:J33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25:J25"/>
    <mergeCell ref="I11:J11"/>
    <mergeCell ref="I12:J12"/>
    <mergeCell ref="I13:J13"/>
    <mergeCell ref="I15:J15"/>
    <mergeCell ref="I16:J16"/>
    <mergeCell ref="I17:J17"/>
    <mergeCell ref="I19:J19"/>
    <mergeCell ref="I20:J20"/>
    <mergeCell ref="I21:J21"/>
    <mergeCell ref="I23:J23"/>
    <mergeCell ref="I24:J24"/>
    <mergeCell ref="F8:K8"/>
    <mergeCell ref="B14:K14"/>
    <mergeCell ref="E4:E8"/>
    <mergeCell ref="B1:K1"/>
    <mergeCell ref="B2:K2"/>
    <mergeCell ref="B3:K3"/>
    <mergeCell ref="F4:K4"/>
    <mergeCell ref="B10:K10"/>
    <mergeCell ref="I9:J9"/>
    <mergeCell ref="C54:K54"/>
    <mergeCell ref="B30:K30"/>
    <mergeCell ref="B26:K26"/>
    <mergeCell ref="B18:K18"/>
    <mergeCell ref="F5:K5"/>
    <mergeCell ref="F6:K6"/>
    <mergeCell ref="F7:K7"/>
    <mergeCell ref="B9:E9"/>
    <mergeCell ref="B4:B8"/>
    <mergeCell ref="C4:C8"/>
    <mergeCell ref="B22:K22"/>
    <mergeCell ref="B34:K34"/>
    <mergeCell ref="B40:K40"/>
    <mergeCell ref="B48:K48"/>
    <mergeCell ref="B53:K53"/>
    <mergeCell ref="D4:D8"/>
    <mergeCell ref="C55:K55"/>
    <mergeCell ref="C56:K56"/>
    <mergeCell ref="C57:K57"/>
    <mergeCell ref="C58:K58"/>
    <mergeCell ref="C59:K59"/>
  </mergeCells>
  <phoneticPr fontId="2" type="noConversion"/>
  <printOptions horizontalCentered="1" verticalCentered="1"/>
  <pageMargins left="0.48" right="0.39370078740157483" top="0.39370078740157483" bottom="0.15748031496062992" header="0" footer="0"/>
  <pageSetup scale="92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J66"/>
  <sheetViews>
    <sheetView view="pageBreakPreview" topLeftCell="A34" zoomScaleNormal="115" zoomScaleSheetLayoutView="100" workbookViewId="0">
      <selection activeCell="K37" sqref="K37"/>
    </sheetView>
  </sheetViews>
  <sheetFormatPr baseColWidth="10" defaultRowHeight="13.5"/>
  <cols>
    <col min="1" max="1" width="1.5703125" style="4" customWidth="1"/>
    <col min="2" max="5" width="5" style="4" customWidth="1"/>
    <col min="6" max="6" width="21.85546875" style="4" customWidth="1"/>
    <col min="7" max="7" width="16.28515625" style="5" customWidth="1"/>
    <col min="8" max="8" width="11.140625" style="4" customWidth="1"/>
    <col min="9" max="9" width="10.5703125" style="4" customWidth="1"/>
    <col min="10" max="10" width="15.42578125" style="4" customWidth="1"/>
    <col min="11" max="16384" width="11.42578125" style="4"/>
  </cols>
  <sheetData>
    <row r="1" spans="2:10" ht="7.5" customHeight="1">
      <c r="B1" s="383"/>
      <c r="C1" s="384"/>
      <c r="D1" s="384"/>
      <c r="E1" s="384"/>
      <c r="F1" s="384"/>
      <c r="G1" s="384"/>
      <c r="H1" s="384"/>
      <c r="I1" s="384"/>
      <c r="J1" s="385"/>
    </row>
    <row r="2" spans="2:10" ht="18" customHeight="1">
      <c r="B2" s="386" t="s">
        <v>169</v>
      </c>
      <c r="C2" s="386"/>
      <c r="D2" s="386"/>
      <c r="E2" s="386"/>
      <c r="F2" s="386"/>
      <c r="G2" s="386"/>
      <c r="H2" s="386"/>
      <c r="I2" s="386"/>
      <c r="J2" s="386"/>
    </row>
    <row r="3" spans="2:10" ht="18.75" customHeight="1">
      <c r="B3" s="387" t="s">
        <v>243</v>
      </c>
      <c r="C3" s="388"/>
      <c r="D3" s="388"/>
      <c r="E3" s="388"/>
      <c r="F3" s="388"/>
      <c r="G3" s="388"/>
      <c r="H3" s="388"/>
      <c r="I3" s="388"/>
      <c r="J3" s="389"/>
    </row>
    <row r="4" spans="2:10" ht="6" customHeight="1">
      <c r="B4" s="390"/>
      <c r="C4" s="390"/>
      <c r="D4" s="390"/>
      <c r="E4" s="390"/>
      <c r="F4" s="390"/>
      <c r="G4" s="390"/>
      <c r="H4" s="390"/>
      <c r="I4" s="390"/>
      <c r="J4" s="390"/>
    </row>
    <row r="5" spans="2:10" ht="16.5" customHeight="1">
      <c r="B5" s="363" t="s">
        <v>91</v>
      </c>
      <c r="C5" s="363" t="s">
        <v>50</v>
      </c>
      <c r="D5" s="363" t="s">
        <v>49</v>
      </c>
      <c r="E5" s="363" t="s">
        <v>6</v>
      </c>
      <c r="F5" s="261"/>
      <c r="G5" s="374"/>
      <c r="H5" s="374"/>
      <c r="I5" s="374"/>
      <c r="J5" s="375"/>
    </row>
    <row r="6" spans="2:10" ht="19.5" customHeight="1">
      <c r="B6" s="364"/>
      <c r="C6" s="364"/>
      <c r="D6" s="364"/>
      <c r="E6" s="364"/>
      <c r="F6" s="361" t="s">
        <v>128</v>
      </c>
      <c r="G6" s="361"/>
      <c r="H6" s="361"/>
      <c r="I6" s="361"/>
      <c r="J6" s="361"/>
    </row>
    <row r="7" spans="2:10">
      <c r="B7" s="364"/>
      <c r="C7" s="364"/>
      <c r="D7" s="364"/>
      <c r="E7" s="364"/>
      <c r="F7" s="361" t="s">
        <v>150</v>
      </c>
      <c r="G7" s="361"/>
      <c r="H7" s="361"/>
      <c r="I7" s="361"/>
      <c r="J7" s="361"/>
    </row>
    <row r="8" spans="2:10">
      <c r="B8" s="364"/>
      <c r="C8" s="364"/>
      <c r="D8" s="364"/>
      <c r="E8" s="364"/>
      <c r="F8" s="361"/>
      <c r="G8" s="361"/>
      <c r="H8" s="361"/>
      <c r="I8" s="361"/>
      <c r="J8" s="361"/>
    </row>
    <row r="9" spans="2:10" ht="20.25" customHeight="1">
      <c r="B9" s="392"/>
      <c r="C9" s="392"/>
      <c r="D9" s="392" t="s">
        <v>8</v>
      </c>
      <c r="E9" s="392" t="s">
        <v>9</v>
      </c>
      <c r="F9" s="303"/>
      <c r="G9" s="304"/>
      <c r="H9" s="304"/>
      <c r="I9" s="304"/>
      <c r="J9" s="305"/>
    </row>
    <row r="10" spans="2:10" ht="27.75" customHeight="1">
      <c r="B10" s="240" t="s">
        <v>10</v>
      </c>
      <c r="C10" s="229"/>
      <c r="D10" s="229"/>
      <c r="E10" s="229"/>
      <c r="F10" s="118" t="s">
        <v>91</v>
      </c>
      <c r="G10" s="186" t="s">
        <v>48</v>
      </c>
      <c r="H10" s="118" t="s">
        <v>49</v>
      </c>
      <c r="I10" s="118" t="s">
        <v>54</v>
      </c>
      <c r="J10" s="86" t="s">
        <v>166</v>
      </c>
    </row>
    <row r="11" spans="2:10" ht="5.25" customHeight="1">
      <c r="B11" s="391"/>
      <c r="C11" s="391"/>
      <c r="D11" s="391"/>
      <c r="E11" s="391"/>
      <c r="F11" s="391"/>
      <c r="G11" s="391"/>
      <c r="H11" s="391"/>
      <c r="I11" s="391"/>
      <c r="J11" s="391"/>
    </row>
    <row r="12" spans="2:10" s="95" customFormat="1" ht="15" customHeight="1">
      <c r="B12" s="195">
        <v>1</v>
      </c>
      <c r="C12" s="177">
        <v>1</v>
      </c>
      <c r="D12" s="176">
        <v>1</v>
      </c>
      <c r="E12" s="177">
        <v>1</v>
      </c>
      <c r="F12" s="196" t="s">
        <v>51</v>
      </c>
      <c r="G12" s="197">
        <v>1</v>
      </c>
      <c r="H12" s="197">
        <v>1</v>
      </c>
      <c r="I12" s="196" t="s">
        <v>86</v>
      </c>
      <c r="J12" s="167">
        <v>35000</v>
      </c>
    </row>
    <row r="13" spans="2:10" s="95" customFormat="1" ht="15" customHeight="1">
      <c r="B13" s="198">
        <v>1</v>
      </c>
      <c r="C13" s="74">
        <v>1</v>
      </c>
      <c r="D13" s="180">
        <v>2</v>
      </c>
      <c r="E13" s="74">
        <v>1</v>
      </c>
      <c r="F13" s="90" t="s">
        <v>51</v>
      </c>
      <c r="G13" s="139">
        <v>1</v>
      </c>
      <c r="H13" s="139">
        <v>2</v>
      </c>
      <c r="I13" s="181" t="s">
        <v>86</v>
      </c>
      <c r="J13" s="97">
        <v>25000</v>
      </c>
    </row>
    <row r="14" spans="2:10" s="95" customFormat="1" ht="15" customHeight="1">
      <c r="B14" s="199">
        <v>1</v>
      </c>
      <c r="C14" s="183">
        <v>1</v>
      </c>
      <c r="D14" s="182">
        <v>3</v>
      </c>
      <c r="E14" s="183">
        <v>1</v>
      </c>
      <c r="F14" s="143" t="s">
        <v>51</v>
      </c>
      <c r="G14" s="140">
        <v>1</v>
      </c>
      <c r="H14" s="140">
        <v>3</v>
      </c>
      <c r="I14" s="184" t="s">
        <v>86</v>
      </c>
      <c r="J14" s="165">
        <v>20000</v>
      </c>
    </row>
    <row r="15" spans="2:10" ht="3" customHeight="1">
      <c r="B15" s="359">
        <v>0</v>
      </c>
      <c r="C15" s="359"/>
      <c r="D15" s="359"/>
      <c r="E15" s="359"/>
      <c r="F15" s="359"/>
      <c r="G15" s="359"/>
      <c r="H15" s="359"/>
      <c r="I15" s="359"/>
      <c r="J15" s="359"/>
    </row>
    <row r="16" spans="2:10" s="95" customFormat="1" ht="15" customHeight="1">
      <c r="B16" s="177">
        <v>2</v>
      </c>
      <c r="C16" s="177">
        <v>1</v>
      </c>
      <c r="D16" s="177">
        <v>1</v>
      </c>
      <c r="E16" s="177">
        <v>1</v>
      </c>
      <c r="F16" s="196" t="s">
        <v>52</v>
      </c>
      <c r="G16" s="197">
        <v>1</v>
      </c>
      <c r="H16" s="197">
        <v>1</v>
      </c>
      <c r="I16" s="196" t="s">
        <v>86</v>
      </c>
      <c r="J16" s="167">
        <v>30000</v>
      </c>
    </row>
    <row r="17" spans="2:10" s="95" customFormat="1" ht="15" customHeight="1">
      <c r="B17" s="74">
        <v>2</v>
      </c>
      <c r="C17" s="74">
        <v>1</v>
      </c>
      <c r="D17" s="74">
        <v>2</v>
      </c>
      <c r="E17" s="74">
        <v>1</v>
      </c>
      <c r="F17" s="90" t="s">
        <v>52</v>
      </c>
      <c r="G17" s="139">
        <v>1</v>
      </c>
      <c r="H17" s="139">
        <v>2</v>
      </c>
      <c r="I17" s="181" t="s">
        <v>86</v>
      </c>
      <c r="J17" s="97">
        <v>20000</v>
      </c>
    </row>
    <row r="18" spans="2:10" s="95" customFormat="1" ht="15" customHeight="1">
      <c r="B18" s="183">
        <v>2</v>
      </c>
      <c r="C18" s="183">
        <v>1</v>
      </c>
      <c r="D18" s="183">
        <v>3</v>
      </c>
      <c r="E18" s="183">
        <v>1</v>
      </c>
      <c r="F18" s="143" t="s">
        <v>52</v>
      </c>
      <c r="G18" s="140">
        <v>1</v>
      </c>
      <c r="H18" s="140">
        <v>3</v>
      </c>
      <c r="I18" s="184" t="s">
        <v>86</v>
      </c>
      <c r="J18" s="165">
        <v>15000</v>
      </c>
    </row>
    <row r="19" spans="2:10" ht="3" customHeight="1">
      <c r="B19" s="359"/>
      <c r="C19" s="359"/>
      <c r="D19" s="359"/>
      <c r="E19" s="359"/>
      <c r="F19" s="359"/>
      <c r="G19" s="359"/>
      <c r="H19" s="359"/>
      <c r="I19" s="359"/>
      <c r="J19" s="359"/>
    </row>
    <row r="20" spans="2:10" s="95" customFormat="1" ht="15" customHeight="1">
      <c r="B20" s="177">
        <v>3</v>
      </c>
      <c r="C20" s="177">
        <v>1</v>
      </c>
      <c r="D20" s="177">
        <v>1</v>
      </c>
      <c r="E20" s="177">
        <v>1</v>
      </c>
      <c r="F20" s="178" t="s">
        <v>85</v>
      </c>
      <c r="G20" s="197">
        <v>1</v>
      </c>
      <c r="H20" s="197">
        <v>1</v>
      </c>
      <c r="I20" s="178" t="s">
        <v>87</v>
      </c>
      <c r="J20" s="167">
        <v>21000</v>
      </c>
    </row>
    <row r="21" spans="2:10" s="95" customFormat="1" ht="15" customHeight="1">
      <c r="B21" s="74">
        <v>3</v>
      </c>
      <c r="C21" s="74">
        <v>1</v>
      </c>
      <c r="D21" s="74">
        <v>2</v>
      </c>
      <c r="E21" s="74">
        <v>1</v>
      </c>
      <c r="F21" s="181" t="s">
        <v>88</v>
      </c>
      <c r="G21" s="139">
        <v>1</v>
      </c>
      <c r="H21" s="139">
        <v>2</v>
      </c>
      <c r="I21" s="181" t="s">
        <v>87</v>
      </c>
      <c r="J21" s="97">
        <v>18000</v>
      </c>
    </row>
    <row r="22" spans="2:10" s="95" customFormat="1" ht="15" customHeight="1">
      <c r="B22" s="183">
        <v>3</v>
      </c>
      <c r="C22" s="183">
        <v>1</v>
      </c>
      <c r="D22" s="183">
        <v>3</v>
      </c>
      <c r="E22" s="183">
        <v>1</v>
      </c>
      <c r="F22" s="184" t="s">
        <v>89</v>
      </c>
      <c r="G22" s="140">
        <v>1</v>
      </c>
      <c r="H22" s="140">
        <v>3</v>
      </c>
      <c r="I22" s="184" t="s">
        <v>87</v>
      </c>
      <c r="J22" s="165">
        <v>15000</v>
      </c>
    </row>
    <row r="23" spans="2:10" ht="3" customHeight="1">
      <c r="B23" s="187"/>
      <c r="C23" s="175"/>
      <c r="D23" s="175"/>
      <c r="E23" s="175"/>
      <c r="F23" s="175"/>
      <c r="G23" s="175"/>
      <c r="H23" s="175"/>
      <c r="I23" s="175"/>
      <c r="J23" s="188"/>
    </row>
    <row r="24" spans="2:10" s="95" customFormat="1" ht="15" customHeight="1">
      <c r="B24" s="177">
        <v>4</v>
      </c>
      <c r="C24" s="176">
        <v>1</v>
      </c>
      <c r="D24" s="177">
        <v>1</v>
      </c>
      <c r="E24" s="177">
        <v>1</v>
      </c>
      <c r="F24" s="178" t="s">
        <v>85</v>
      </c>
      <c r="G24" s="197">
        <v>1</v>
      </c>
      <c r="H24" s="197">
        <v>1</v>
      </c>
      <c r="I24" s="178" t="s">
        <v>86</v>
      </c>
      <c r="J24" s="167">
        <v>17900</v>
      </c>
    </row>
    <row r="25" spans="2:10" s="95" customFormat="1" ht="15" customHeight="1">
      <c r="B25" s="74">
        <v>4</v>
      </c>
      <c r="C25" s="180">
        <v>1</v>
      </c>
      <c r="D25" s="74">
        <v>2</v>
      </c>
      <c r="E25" s="74">
        <v>1</v>
      </c>
      <c r="F25" s="181" t="s">
        <v>88</v>
      </c>
      <c r="G25" s="139">
        <v>1</v>
      </c>
      <c r="H25" s="139">
        <v>2</v>
      </c>
      <c r="I25" s="181" t="s">
        <v>86</v>
      </c>
      <c r="J25" s="97">
        <v>15000</v>
      </c>
    </row>
    <row r="26" spans="2:10" s="95" customFormat="1" ht="15" customHeight="1">
      <c r="B26" s="183">
        <v>4</v>
      </c>
      <c r="C26" s="182">
        <v>1</v>
      </c>
      <c r="D26" s="183">
        <v>3</v>
      </c>
      <c r="E26" s="183">
        <v>1</v>
      </c>
      <c r="F26" s="184" t="s">
        <v>90</v>
      </c>
      <c r="G26" s="140">
        <v>1</v>
      </c>
      <c r="H26" s="140">
        <v>3</v>
      </c>
      <c r="I26" s="184" t="s">
        <v>86</v>
      </c>
      <c r="J26" s="165">
        <v>12000</v>
      </c>
    </row>
    <row r="27" spans="2:10" ht="3" customHeight="1">
      <c r="B27" s="187"/>
      <c r="C27" s="175"/>
      <c r="D27" s="175"/>
      <c r="E27" s="175"/>
      <c r="F27" s="175"/>
      <c r="G27" s="175"/>
      <c r="H27" s="175"/>
      <c r="I27" s="175"/>
      <c r="J27" s="188"/>
    </row>
    <row r="28" spans="2:10" s="95" customFormat="1" ht="15" customHeight="1">
      <c r="B28" s="177">
        <v>5</v>
      </c>
      <c r="C28" s="176">
        <v>1</v>
      </c>
      <c r="D28" s="177">
        <v>1</v>
      </c>
      <c r="E28" s="177">
        <v>1</v>
      </c>
      <c r="F28" s="178" t="s">
        <v>85</v>
      </c>
      <c r="G28" s="197">
        <v>1</v>
      </c>
      <c r="H28" s="197">
        <v>1</v>
      </c>
      <c r="I28" s="178" t="s">
        <v>86</v>
      </c>
      <c r="J28" s="167">
        <v>26600</v>
      </c>
    </row>
    <row r="29" spans="2:10" s="95" customFormat="1" ht="15" customHeight="1">
      <c r="B29" s="74">
        <v>5</v>
      </c>
      <c r="C29" s="180">
        <v>1</v>
      </c>
      <c r="D29" s="74">
        <v>2</v>
      </c>
      <c r="E29" s="74">
        <v>1</v>
      </c>
      <c r="F29" s="181" t="s">
        <v>88</v>
      </c>
      <c r="G29" s="139">
        <v>1</v>
      </c>
      <c r="H29" s="139">
        <v>2</v>
      </c>
      <c r="I29" s="181" t="s">
        <v>86</v>
      </c>
      <c r="J29" s="97">
        <v>21000</v>
      </c>
    </row>
    <row r="30" spans="2:10" s="95" customFormat="1" ht="15" customHeight="1">
      <c r="B30" s="183">
        <v>5</v>
      </c>
      <c r="C30" s="182">
        <v>1</v>
      </c>
      <c r="D30" s="183">
        <v>3</v>
      </c>
      <c r="E30" s="183">
        <v>1</v>
      </c>
      <c r="F30" s="184" t="s">
        <v>85</v>
      </c>
      <c r="G30" s="140">
        <v>1</v>
      </c>
      <c r="H30" s="140">
        <v>3</v>
      </c>
      <c r="I30" s="184" t="s">
        <v>86</v>
      </c>
      <c r="J30" s="165">
        <v>18000</v>
      </c>
    </row>
    <row r="31" spans="2:10" ht="3" customHeight="1">
      <c r="B31" s="187"/>
      <c r="C31" s="175"/>
      <c r="D31" s="175"/>
      <c r="E31" s="175"/>
      <c r="F31" s="175"/>
      <c r="G31" s="175"/>
      <c r="H31" s="175"/>
      <c r="I31" s="175"/>
      <c r="J31" s="188"/>
    </row>
    <row r="32" spans="2:10" s="95" customFormat="1" ht="15" customHeight="1">
      <c r="B32" s="177">
        <v>6</v>
      </c>
      <c r="C32" s="176">
        <v>1</v>
      </c>
      <c r="D32" s="177">
        <v>1</v>
      </c>
      <c r="E32" s="177">
        <v>1</v>
      </c>
      <c r="F32" s="178" t="s">
        <v>92</v>
      </c>
      <c r="G32" s="179">
        <v>1</v>
      </c>
      <c r="H32" s="197">
        <v>1</v>
      </c>
      <c r="I32" s="178" t="s">
        <v>86</v>
      </c>
      <c r="J32" s="167">
        <v>22000</v>
      </c>
    </row>
    <row r="33" spans="2:10" s="95" customFormat="1" ht="15" customHeight="1">
      <c r="B33" s="74">
        <v>6</v>
      </c>
      <c r="C33" s="180">
        <v>1</v>
      </c>
      <c r="D33" s="74">
        <v>2</v>
      </c>
      <c r="E33" s="74">
        <v>1</v>
      </c>
      <c r="F33" s="181" t="s">
        <v>90</v>
      </c>
      <c r="G33" s="96">
        <v>1</v>
      </c>
      <c r="H33" s="139">
        <v>2</v>
      </c>
      <c r="I33" s="181" t="s">
        <v>86</v>
      </c>
      <c r="J33" s="97">
        <v>19000</v>
      </c>
    </row>
    <row r="34" spans="2:10" s="95" customFormat="1" ht="15" customHeight="1">
      <c r="B34" s="183">
        <v>6</v>
      </c>
      <c r="C34" s="182">
        <v>1</v>
      </c>
      <c r="D34" s="183">
        <v>3</v>
      </c>
      <c r="E34" s="183">
        <v>1</v>
      </c>
      <c r="F34" s="184" t="s">
        <v>85</v>
      </c>
      <c r="G34" s="185">
        <v>1</v>
      </c>
      <c r="H34" s="140">
        <v>3</v>
      </c>
      <c r="I34" s="184" t="s">
        <v>86</v>
      </c>
      <c r="J34" s="165">
        <v>17000</v>
      </c>
    </row>
    <row r="35" spans="2:10" ht="3" customHeight="1">
      <c r="B35" s="187"/>
      <c r="C35" s="175"/>
      <c r="D35" s="175"/>
      <c r="E35" s="175"/>
      <c r="F35" s="175"/>
      <c r="G35" s="175"/>
      <c r="H35" s="175"/>
      <c r="I35" s="175"/>
      <c r="J35" s="188"/>
    </row>
    <row r="36" spans="2:10" s="95" customFormat="1" ht="15" customHeight="1">
      <c r="B36" s="177">
        <v>7</v>
      </c>
      <c r="C36" s="177">
        <v>1</v>
      </c>
      <c r="D36" s="177">
        <v>1</v>
      </c>
      <c r="E36" s="177">
        <v>1</v>
      </c>
      <c r="F36" s="178" t="s">
        <v>53</v>
      </c>
      <c r="G36" s="197">
        <v>1</v>
      </c>
      <c r="H36" s="197">
        <v>1</v>
      </c>
      <c r="I36" s="178" t="s">
        <v>87</v>
      </c>
      <c r="J36" s="167">
        <v>17363.849999999999</v>
      </c>
    </row>
    <row r="37" spans="2:10" s="95" customFormat="1" ht="15" customHeight="1">
      <c r="B37" s="74">
        <v>7</v>
      </c>
      <c r="C37" s="74">
        <v>1</v>
      </c>
      <c r="D37" s="74">
        <v>2</v>
      </c>
      <c r="E37" s="74">
        <v>1</v>
      </c>
      <c r="F37" s="181" t="s">
        <v>53</v>
      </c>
      <c r="G37" s="139">
        <v>1</v>
      </c>
      <c r="H37" s="139">
        <v>2</v>
      </c>
      <c r="I37" s="181" t="s">
        <v>87</v>
      </c>
      <c r="J37" s="97">
        <v>11807.25</v>
      </c>
    </row>
    <row r="38" spans="2:10" s="95" customFormat="1" ht="15" customHeight="1">
      <c r="B38" s="74">
        <v>7</v>
      </c>
      <c r="C38" s="74">
        <v>1</v>
      </c>
      <c r="D38" s="74">
        <v>3</v>
      </c>
      <c r="E38" s="74">
        <v>1</v>
      </c>
      <c r="F38" s="181" t="s">
        <v>53</v>
      </c>
      <c r="G38" s="139">
        <v>1</v>
      </c>
      <c r="H38" s="139">
        <v>3</v>
      </c>
      <c r="I38" s="181" t="s">
        <v>87</v>
      </c>
      <c r="J38" s="97">
        <v>9376.5</v>
      </c>
    </row>
    <row r="39" spans="2:10" s="95" customFormat="1" ht="15" customHeight="1">
      <c r="B39" s="74">
        <v>7</v>
      </c>
      <c r="C39" s="74">
        <v>1</v>
      </c>
      <c r="D39" s="74">
        <v>4</v>
      </c>
      <c r="E39" s="74">
        <v>1</v>
      </c>
      <c r="F39" s="181" t="s">
        <v>53</v>
      </c>
      <c r="G39" s="139">
        <v>1</v>
      </c>
      <c r="H39" s="139">
        <v>4</v>
      </c>
      <c r="I39" s="181" t="s">
        <v>87</v>
      </c>
      <c r="J39" s="97">
        <v>7176.75</v>
      </c>
    </row>
    <row r="40" spans="2:10" s="95" customFormat="1" ht="15" customHeight="1">
      <c r="B40" s="183">
        <v>7</v>
      </c>
      <c r="C40" s="183">
        <v>1</v>
      </c>
      <c r="D40" s="183">
        <v>5</v>
      </c>
      <c r="E40" s="183">
        <v>1</v>
      </c>
      <c r="F40" s="184" t="s">
        <v>53</v>
      </c>
      <c r="G40" s="140">
        <v>1</v>
      </c>
      <c r="H40" s="140">
        <v>5</v>
      </c>
      <c r="I40" s="184" t="s">
        <v>87</v>
      </c>
      <c r="J40" s="165">
        <v>4977</v>
      </c>
    </row>
    <row r="41" spans="2:10" ht="3.75" customHeight="1">
      <c r="B41" s="359"/>
      <c r="C41" s="359"/>
      <c r="D41" s="359"/>
      <c r="E41" s="359"/>
      <c r="F41" s="359"/>
      <c r="G41" s="359"/>
      <c r="H41" s="359"/>
      <c r="I41" s="359"/>
      <c r="J41" s="359"/>
    </row>
    <row r="42" spans="2:10" s="95" customFormat="1" ht="15" customHeight="1">
      <c r="B42" s="177">
        <v>8</v>
      </c>
      <c r="C42" s="177">
        <v>1</v>
      </c>
      <c r="D42" s="177">
        <v>1</v>
      </c>
      <c r="E42" s="177">
        <v>1</v>
      </c>
      <c r="F42" s="178" t="s">
        <v>55</v>
      </c>
      <c r="G42" s="197">
        <v>1</v>
      </c>
      <c r="H42" s="197">
        <v>1</v>
      </c>
      <c r="I42" s="178" t="s">
        <v>87</v>
      </c>
      <c r="J42" s="167">
        <v>2916.9</v>
      </c>
    </row>
    <row r="43" spans="2:10" s="95" customFormat="1" ht="15" customHeight="1">
      <c r="B43" s="74">
        <v>8</v>
      </c>
      <c r="C43" s="74">
        <v>1</v>
      </c>
      <c r="D43" s="74">
        <v>2</v>
      </c>
      <c r="E43" s="74">
        <v>1</v>
      </c>
      <c r="F43" s="181" t="s">
        <v>55</v>
      </c>
      <c r="G43" s="139">
        <v>1</v>
      </c>
      <c r="H43" s="139">
        <v>2</v>
      </c>
      <c r="I43" s="181" t="s">
        <v>87</v>
      </c>
      <c r="J43" s="97">
        <v>2326.8000000000002</v>
      </c>
    </row>
    <row r="44" spans="2:10" s="95" customFormat="1" ht="15" customHeight="1">
      <c r="B44" s="74">
        <v>8</v>
      </c>
      <c r="C44" s="74">
        <v>1</v>
      </c>
      <c r="D44" s="74">
        <v>3</v>
      </c>
      <c r="E44" s="74">
        <v>1</v>
      </c>
      <c r="F44" s="181" t="s">
        <v>55</v>
      </c>
      <c r="G44" s="139">
        <v>1</v>
      </c>
      <c r="H44" s="139">
        <v>3</v>
      </c>
      <c r="I44" s="181" t="s">
        <v>87</v>
      </c>
      <c r="J44" s="97">
        <v>1735.65</v>
      </c>
    </row>
    <row r="45" spans="2:10" s="95" customFormat="1" ht="15" customHeight="1">
      <c r="B45" s="74">
        <v>8</v>
      </c>
      <c r="C45" s="74">
        <v>1</v>
      </c>
      <c r="D45" s="74">
        <v>4</v>
      </c>
      <c r="E45" s="74">
        <v>1</v>
      </c>
      <c r="F45" s="181" t="s">
        <v>55</v>
      </c>
      <c r="G45" s="139">
        <v>1</v>
      </c>
      <c r="H45" s="139">
        <v>4</v>
      </c>
      <c r="I45" s="181" t="s">
        <v>87</v>
      </c>
      <c r="J45" s="97">
        <v>1504.65</v>
      </c>
    </row>
    <row r="46" spans="2:10" s="95" customFormat="1" ht="15" customHeight="1">
      <c r="B46" s="74">
        <v>8</v>
      </c>
      <c r="C46" s="74">
        <v>1</v>
      </c>
      <c r="D46" s="74">
        <v>5</v>
      </c>
      <c r="E46" s="74">
        <v>1</v>
      </c>
      <c r="F46" s="181" t="s">
        <v>55</v>
      </c>
      <c r="G46" s="139">
        <v>1</v>
      </c>
      <c r="H46" s="139">
        <v>5</v>
      </c>
      <c r="I46" s="181" t="s">
        <v>87</v>
      </c>
      <c r="J46" s="97">
        <v>1157.0999999999999</v>
      </c>
    </row>
    <row r="47" spans="2:10" s="95" customFormat="1" ht="15" customHeight="1">
      <c r="B47" s="74">
        <v>8</v>
      </c>
      <c r="C47" s="74">
        <v>1</v>
      </c>
      <c r="D47" s="74">
        <v>6</v>
      </c>
      <c r="E47" s="74">
        <v>1</v>
      </c>
      <c r="F47" s="181" t="s">
        <v>55</v>
      </c>
      <c r="G47" s="139">
        <v>1</v>
      </c>
      <c r="H47" s="139">
        <v>6</v>
      </c>
      <c r="I47" s="181" t="s">
        <v>87</v>
      </c>
      <c r="J47" s="97">
        <v>931.35</v>
      </c>
    </row>
    <row r="48" spans="2:10" s="95" customFormat="1" ht="15" customHeight="1">
      <c r="B48" s="183">
        <v>8</v>
      </c>
      <c r="C48" s="183">
        <v>1</v>
      </c>
      <c r="D48" s="183">
        <v>7</v>
      </c>
      <c r="E48" s="183">
        <v>1</v>
      </c>
      <c r="F48" s="184" t="s">
        <v>55</v>
      </c>
      <c r="G48" s="140">
        <v>1</v>
      </c>
      <c r="H48" s="140">
        <v>7</v>
      </c>
      <c r="I48" s="184" t="s">
        <v>87</v>
      </c>
      <c r="J48" s="189">
        <v>404.25</v>
      </c>
    </row>
    <row r="49" spans="2:10" ht="3.75" customHeight="1">
      <c r="B49" s="359"/>
      <c r="C49" s="359"/>
      <c r="D49" s="359"/>
      <c r="E49" s="359"/>
      <c r="F49" s="359"/>
      <c r="G49" s="359"/>
      <c r="H49" s="359"/>
      <c r="I49" s="359"/>
      <c r="J49" s="359"/>
    </row>
    <row r="50" spans="2:10" s="95" customFormat="1" ht="15" customHeight="1">
      <c r="B50" s="177">
        <v>9</v>
      </c>
      <c r="C50" s="177">
        <v>1</v>
      </c>
      <c r="D50" s="177">
        <v>1</v>
      </c>
      <c r="E50" s="177">
        <v>1</v>
      </c>
      <c r="F50" s="178" t="s">
        <v>56</v>
      </c>
      <c r="G50" s="197">
        <v>1</v>
      </c>
      <c r="H50" s="197">
        <v>1</v>
      </c>
      <c r="I50" s="178" t="s">
        <v>87</v>
      </c>
      <c r="J50" s="167">
        <v>980</v>
      </c>
    </row>
    <row r="51" spans="2:10" s="95" customFormat="1" ht="15" customHeight="1">
      <c r="B51" s="74">
        <v>9</v>
      </c>
      <c r="C51" s="74">
        <v>1</v>
      </c>
      <c r="D51" s="74">
        <v>2</v>
      </c>
      <c r="E51" s="74">
        <v>1</v>
      </c>
      <c r="F51" s="181" t="s">
        <v>56</v>
      </c>
      <c r="G51" s="139">
        <v>1</v>
      </c>
      <c r="H51" s="139">
        <v>2</v>
      </c>
      <c r="I51" s="181" t="s">
        <v>87</v>
      </c>
      <c r="J51" s="97">
        <v>910</v>
      </c>
    </row>
    <row r="52" spans="2:10" s="95" customFormat="1" ht="15" customHeight="1">
      <c r="B52" s="74">
        <v>9</v>
      </c>
      <c r="C52" s="74">
        <v>1</v>
      </c>
      <c r="D52" s="74">
        <v>3</v>
      </c>
      <c r="E52" s="74">
        <v>1</v>
      </c>
      <c r="F52" s="181" t="s">
        <v>56</v>
      </c>
      <c r="G52" s="139">
        <v>1</v>
      </c>
      <c r="H52" s="139">
        <v>3</v>
      </c>
      <c r="I52" s="181" t="s">
        <v>87</v>
      </c>
      <c r="J52" s="97">
        <v>770</v>
      </c>
    </row>
    <row r="53" spans="2:10" s="95" customFormat="1" ht="15" customHeight="1">
      <c r="B53" s="200">
        <v>9</v>
      </c>
      <c r="C53" s="200">
        <v>1</v>
      </c>
      <c r="D53" s="200">
        <v>4</v>
      </c>
      <c r="E53" s="200">
        <v>1</v>
      </c>
      <c r="F53" s="201" t="s">
        <v>56</v>
      </c>
      <c r="G53" s="202">
        <v>1</v>
      </c>
      <c r="H53" s="202">
        <v>4</v>
      </c>
      <c r="I53" s="201" t="s">
        <v>87</v>
      </c>
      <c r="J53" s="98">
        <v>580</v>
      </c>
    </row>
    <row r="54" spans="2:10" ht="4.5" customHeight="1">
      <c r="B54" s="258"/>
      <c r="C54" s="259"/>
      <c r="D54" s="259"/>
      <c r="E54" s="259"/>
      <c r="F54" s="259"/>
      <c r="G54" s="259"/>
      <c r="H54" s="259"/>
      <c r="I54" s="259"/>
      <c r="J54" s="260"/>
    </row>
    <row r="55" spans="2:10" ht="14.25">
      <c r="B55" s="146"/>
      <c r="C55" s="293" t="s">
        <v>233</v>
      </c>
      <c r="D55" s="293"/>
      <c r="E55" s="293"/>
      <c r="F55" s="293"/>
      <c r="G55" s="293"/>
      <c r="H55" s="293"/>
      <c r="I55" s="293"/>
      <c r="J55" s="358"/>
    </row>
    <row r="56" spans="2:10" ht="14.25">
      <c r="B56" s="146"/>
      <c r="C56" s="355" t="s">
        <v>232</v>
      </c>
      <c r="D56" s="355"/>
      <c r="E56" s="355"/>
      <c r="F56" s="355"/>
      <c r="G56" s="355"/>
      <c r="H56" s="355"/>
      <c r="I56" s="355"/>
      <c r="J56" s="356"/>
    </row>
    <row r="57" spans="2:10" ht="6" customHeight="1">
      <c r="B57" s="146"/>
      <c r="C57" s="285"/>
      <c r="D57" s="285"/>
      <c r="E57" s="285"/>
      <c r="F57" s="285"/>
      <c r="G57" s="285"/>
      <c r="H57" s="285"/>
      <c r="I57" s="285"/>
      <c r="J57" s="286"/>
    </row>
    <row r="58" spans="2:10" ht="14.25">
      <c r="B58" s="89"/>
      <c r="C58" s="355" t="s">
        <v>129</v>
      </c>
      <c r="D58" s="355"/>
      <c r="E58" s="355"/>
      <c r="F58" s="355"/>
      <c r="G58" s="355"/>
      <c r="H58" s="355"/>
      <c r="I58" s="355"/>
      <c r="J58" s="356"/>
    </row>
    <row r="59" spans="2:10" ht="14.25">
      <c r="B59" s="146"/>
      <c r="C59" s="355" t="s">
        <v>189</v>
      </c>
      <c r="D59" s="355"/>
      <c r="E59" s="355"/>
      <c r="F59" s="355"/>
      <c r="G59" s="355"/>
      <c r="H59" s="355"/>
      <c r="I59" s="355"/>
      <c r="J59" s="356"/>
    </row>
    <row r="60" spans="2:10" ht="14.25">
      <c r="B60" s="146"/>
      <c r="C60" s="355" t="s">
        <v>57</v>
      </c>
      <c r="D60" s="355"/>
      <c r="E60" s="355"/>
      <c r="F60" s="355"/>
      <c r="G60" s="355"/>
      <c r="H60" s="355"/>
      <c r="I60" s="355"/>
      <c r="J60" s="356"/>
    </row>
    <row r="61" spans="2:10" ht="6" customHeight="1">
      <c r="B61" s="146"/>
      <c r="C61" s="12"/>
      <c r="D61" s="12"/>
      <c r="E61" s="12"/>
      <c r="F61" s="34"/>
      <c r="G61" s="34"/>
      <c r="H61" s="35"/>
      <c r="I61" s="35"/>
      <c r="J61" s="190"/>
    </row>
    <row r="62" spans="2:10" ht="14.25">
      <c r="B62" s="89"/>
      <c r="C62" s="71" t="s">
        <v>241</v>
      </c>
      <c r="D62" s="71"/>
      <c r="E62" s="71"/>
      <c r="F62" s="71"/>
      <c r="G62" s="71"/>
      <c r="H62" s="71"/>
      <c r="I62" s="12" t="s">
        <v>182</v>
      </c>
      <c r="J62" s="147"/>
    </row>
    <row r="63" spans="2:10" ht="14.25">
      <c r="B63" s="146"/>
      <c r="C63" s="151" t="s">
        <v>230</v>
      </c>
      <c r="D63" s="151"/>
      <c r="E63" s="151"/>
      <c r="F63" s="71"/>
      <c r="G63" s="71"/>
      <c r="H63" s="71"/>
      <c r="I63" s="12" t="s">
        <v>183</v>
      </c>
      <c r="J63" s="147"/>
    </row>
    <row r="64" spans="2:10" ht="14.25">
      <c r="B64" s="191"/>
      <c r="C64" s="192" t="s">
        <v>231</v>
      </c>
      <c r="D64" s="192"/>
      <c r="E64" s="192"/>
      <c r="F64" s="193"/>
      <c r="G64" s="193"/>
      <c r="H64" s="193"/>
      <c r="I64" s="204" t="s">
        <v>184</v>
      </c>
      <c r="J64" s="194"/>
    </row>
    <row r="65" spans="2:10" ht="14.25">
      <c r="B65" s="12"/>
      <c r="C65" s="12"/>
      <c r="D65" s="12"/>
      <c r="E65" s="12"/>
      <c r="F65" s="311"/>
      <c r="G65" s="311"/>
      <c r="H65" s="35"/>
      <c r="I65" s="35"/>
      <c r="J65" s="17"/>
    </row>
    <row r="66" spans="2:10" ht="14.25">
      <c r="B66" s="12"/>
      <c r="C66" s="12"/>
      <c r="D66" s="12"/>
      <c r="E66" s="12"/>
      <c r="F66" s="311"/>
      <c r="G66" s="311"/>
      <c r="H66" s="35"/>
      <c r="I66" s="35"/>
      <c r="J66" s="17"/>
    </row>
  </sheetData>
  <mergeCells count="28">
    <mergeCell ref="B15:J15"/>
    <mergeCell ref="B19:J19"/>
    <mergeCell ref="F66:G66"/>
    <mergeCell ref="C55:J55"/>
    <mergeCell ref="C56:J56"/>
    <mergeCell ref="C58:J58"/>
    <mergeCell ref="C59:J59"/>
    <mergeCell ref="C60:J60"/>
    <mergeCell ref="F65:G65"/>
    <mergeCell ref="C57:J57"/>
    <mergeCell ref="B41:J41"/>
    <mergeCell ref="B49:J49"/>
    <mergeCell ref="B54:J54"/>
    <mergeCell ref="F7:J7"/>
    <mergeCell ref="F8:J8"/>
    <mergeCell ref="F9:J9"/>
    <mergeCell ref="B10:E10"/>
    <mergeCell ref="B11:J11"/>
    <mergeCell ref="B5:B9"/>
    <mergeCell ref="C5:C9"/>
    <mergeCell ref="D5:D9"/>
    <mergeCell ref="E5:E9"/>
    <mergeCell ref="F6:J6"/>
    <mergeCell ref="B1:J1"/>
    <mergeCell ref="B2:J2"/>
    <mergeCell ref="B3:J3"/>
    <mergeCell ref="B4:J4"/>
    <mergeCell ref="F5:J5"/>
  </mergeCells>
  <phoneticPr fontId="2" type="noConversion"/>
  <printOptions horizontalCentered="1"/>
  <pageMargins left="0.55118110236220474" right="0.39370078740157483" top="0.39370078740157483" bottom="0.15748031496062992" header="0" footer="0"/>
  <pageSetup scale="92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topLeftCell="A10" zoomScaleNormal="115" zoomScaleSheetLayoutView="100" workbookViewId="0">
      <selection activeCell="O36" sqref="O36"/>
    </sheetView>
  </sheetViews>
  <sheetFormatPr baseColWidth="10" defaultRowHeight="13.5"/>
  <cols>
    <col min="1" max="1" width="2" style="4" customWidth="1"/>
    <col min="2" max="4" width="4.7109375" style="4" customWidth="1"/>
    <col min="5" max="5" width="4.5703125" style="4" customWidth="1"/>
    <col min="6" max="6" width="21.85546875" style="4" customWidth="1"/>
    <col min="7" max="7" width="16.85546875" style="5" customWidth="1"/>
    <col min="8" max="8" width="11.140625" style="4" customWidth="1"/>
    <col min="9" max="9" width="10.5703125" style="4" customWidth="1"/>
    <col min="10" max="10" width="15.42578125" style="4" customWidth="1"/>
    <col min="11" max="16384" width="11.42578125" style="1"/>
  </cols>
  <sheetData>
    <row r="1" spans="2:11" ht="6" customHeight="1">
      <c r="B1" s="393"/>
      <c r="C1" s="393"/>
      <c r="D1" s="393"/>
      <c r="E1" s="393"/>
      <c r="F1" s="393"/>
      <c r="G1" s="393"/>
      <c r="H1" s="393"/>
      <c r="I1" s="393"/>
      <c r="J1" s="393"/>
      <c r="K1" s="203"/>
    </row>
    <row r="2" spans="2:11" ht="24.95" customHeight="1">
      <c r="B2" s="394" t="s">
        <v>169</v>
      </c>
      <c r="C2" s="395"/>
      <c r="D2" s="395"/>
      <c r="E2" s="395"/>
      <c r="F2" s="395"/>
      <c r="G2" s="395"/>
      <c r="H2" s="395"/>
      <c r="I2" s="395"/>
      <c r="J2" s="396"/>
      <c r="K2" s="203"/>
    </row>
    <row r="3" spans="2:11" ht="20.100000000000001" customHeight="1">
      <c r="B3" s="387" t="s">
        <v>243</v>
      </c>
      <c r="C3" s="388"/>
      <c r="D3" s="388"/>
      <c r="E3" s="388"/>
      <c r="F3" s="388"/>
      <c r="G3" s="388"/>
      <c r="H3" s="388"/>
      <c r="I3" s="388"/>
      <c r="J3" s="389"/>
      <c r="K3" s="203"/>
    </row>
    <row r="4" spans="2:11" ht="6" customHeight="1">
      <c r="B4" s="390"/>
      <c r="C4" s="390"/>
      <c r="D4" s="390"/>
      <c r="E4" s="390"/>
      <c r="F4" s="390"/>
      <c r="G4" s="390"/>
      <c r="H4" s="390"/>
      <c r="I4" s="390"/>
      <c r="J4" s="390"/>
      <c r="K4" s="203"/>
    </row>
    <row r="5" spans="2:11" ht="18" customHeight="1">
      <c r="B5" s="363" t="s">
        <v>91</v>
      </c>
      <c r="C5" s="363" t="s">
        <v>50</v>
      </c>
      <c r="D5" s="363" t="s">
        <v>49</v>
      </c>
      <c r="E5" s="363" t="s">
        <v>6</v>
      </c>
      <c r="F5" s="261"/>
      <c r="G5" s="374"/>
      <c r="H5" s="374"/>
      <c r="I5" s="374"/>
      <c r="J5" s="375"/>
      <c r="K5" s="203"/>
    </row>
    <row r="6" spans="2:11" ht="18" customHeight="1">
      <c r="B6" s="364"/>
      <c r="C6" s="364"/>
      <c r="D6" s="364"/>
      <c r="E6" s="364"/>
      <c r="F6" s="361" t="s">
        <v>128</v>
      </c>
      <c r="G6" s="361"/>
      <c r="H6" s="361"/>
      <c r="I6" s="361"/>
      <c r="J6" s="361"/>
      <c r="K6" s="203"/>
    </row>
    <row r="7" spans="2:11" ht="18" customHeight="1">
      <c r="B7" s="364"/>
      <c r="C7" s="364"/>
      <c r="D7" s="364"/>
      <c r="E7" s="364"/>
      <c r="F7" s="361" t="s">
        <v>151</v>
      </c>
      <c r="G7" s="361"/>
      <c r="H7" s="361"/>
      <c r="I7" s="361"/>
      <c r="J7" s="361"/>
      <c r="K7" s="203"/>
    </row>
    <row r="8" spans="2:11" ht="18" customHeight="1">
      <c r="B8" s="364"/>
      <c r="C8" s="364"/>
      <c r="D8" s="364"/>
      <c r="E8" s="364"/>
      <c r="F8" s="361"/>
      <c r="G8" s="361"/>
      <c r="H8" s="361"/>
      <c r="I8" s="361"/>
      <c r="J8" s="361"/>
      <c r="K8" s="203"/>
    </row>
    <row r="9" spans="2:11" ht="18" customHeight="1">
      <c r="B9" s="365"/>
      <c r="C9" s="365"/>
      <c r="D9" s="365" t="s">
        <v>8</v>
      </c>
      <c r="E9" s="365" t="s">
        <v>9</v>
      </c>
      <c r="F9" s="306"/>
      <c r="G9" s="307"/>
      <c r="H9" s="307"/>
      <c r="I9" s="307"/>
      <c r="J9" s="308"/>
      <c r="K9" s="203"/>
    </row>
    <row r="10" spans="2:11" ht="31.5" customHeight="1">
      <c r="B10" s="397" t="s">
        <v>10</v>
      </c>
      <c r="C10" s="398"/>
      <c r="D10" s="398"/>
      <c r="E10" s="399"/>
      <c r="F10" s="118" t="s">
        <v>91</v>
      </c>
      <c r="G10" s="186" t="s">
        <v>48</v>
      </c>
      <c r="H10" s="118" t="s">
        <v>49</v>
      </c>
      <c r="I10" s="118" t="s">
        <v>54</v>
      </c>
      <c r="J10" s="86" t="s">
        <v>166</v>
      </c>
      <c r="K10" s="203"/>
    </row>
    <row r="11" spans="2:11" ht="3" customHeight="1">
      <c r="B11" s="376"/>
      <c r="C11" s="376"/>
      <c r="D11" s="376"/>
      <c r="E11" s="376"/>
      <c r="F11" s="376"/>
      <c r="G11" s="376"/>
      <c r="H11" s="376"/>
      <c r="I11" s="376"/>
      <c r="J11" s="376"/>
      <c r="K11" s="203"/>
    </row>
    <row r="12" spans="2:11" ht="15" customHeight="1">
      <c r="B12" s="144">
        <v>1</v>
      </c>
      <c r="C12" s="153">
        <v>2</v>
      </c>
      <c r="D12" s="145">
        <v>1</v>
      </c>
      <c r="E12" s="153">
        <v>1</v>
      </c>
      <c r="F12" s="43" t="s">
        <v>51</v>
      </c>
      <c r="G12" s="154">
        <v>2</v>
      </c>
      <c r="H12" s="154">
        <v>1</v>
      </c>
      <c r="I12" s="43" t="s">
        <v>86</v>
      </c>
      <c r="J12" s="50">
        <v>30000</v>
      </c>
      <c r="K12" s="203"/>
    </row>
    <row r="13" spans="2:11" ht="15" customHeight="1">
      <c r="B13" s="84">
        <v>1</v>
      </c>
      <c r="C13" s="73">
        <v>2</v>
      </c>
      <c r="D13" s="85">
        <v>2</v>
      </c>
      <c r="E13" s="73">
        <v>1</v>
      </c>
      <c r="F13" s="6" t="s">
        <v>51</v>
      </c>
      <c r="G13" s="156">
        <v>2</v>
      </c>
      <c r="H13" s="156">
        <v>2</v>
      </c>
      <c r="I13" s="158" t="s">
        <v>86</v>
      </c>
      <c r="J13" s="97">
        <v>25300</v>
      </c>
      <c r="K13" s="203"/>
    </row>
    <row r="14" spans="2:11" ht="15" customHeight="1">
      <c r="B14" s="159">
        <v>1</v>
      </c>
      <c r="C14" s="160">
        <v>2</v>
      </c>
      <c r="D14" s="161">
        <v>3</v>
      </c>
      <c r="E14" s="160">
        <v>1</v>
      </c>
      <c r="F14" s="46" t="s">
        <v>51</v>
      </c>
      <c r="G14" s="162">
        <v>2</v>
      </c>
      <c r="H14" s="162">
        <v>3</v>
      </c>
      <c r="I14" s="164" t="s">
        <v>86</v>
      </c>
      <c r="J14" s="165">
        <v>15100</v>
      </c>
      <c r="K14" s="203"/>
    </row>
    <row r="15" spans="2:11" ht="3" customHeight="1">
      <c r="B15" s="187">
        <v>0</v>
      </c>
      <c r="C15" s="175"/>
      <c r="D15" s="175"/>
      <c r="E15" s="175"/>
      <c r="F15" s="175"/>
      <c r="G15" s="175"/>
      <c r="H15" s="175"/>
      <c r="I15" s="175"/>
      <c r="J15" s="188"/>
      <c r="K15" s="203"/>
    </row>
    <row r="16" spans="2:11" ht="15" customHeight="1">
      <c r="B16" s="153">
        <v>2</v>
      </c>
      <c r="C16" s="153">
        <v>2</v>
      </c>
      <c r="D16" s="153">
        <v>1</v>
      </c>
      <c r="E16" s="153">
        <v>1</v>
      </c>
      <c r="F16" s="43" t="s">
        <v>52</v>
      </c>
      <c r="G16" s="154">
        <v>2</v>
      </c>
      <c r="H16" s="154">
        <v>1</v>
      </c>
      <c r="I16" s="43" t="s">
        <v>86</v>
      </c>
      <c r="J16" s="50">
        <v>25500</v>
      </c>
      <c r="K16" s="203"/>
    </row>
    <row r="17" spans="2:11" ht="15" customHeight="1">
      <c r="B17" s="73">
        <v>2</v>
      </c>
      <c r="C17" s="73">
        <v>2</v>
      </c>
      <c r="D17" s="73">
        <v>2</v>
      </c>
      <c r="E17" s="73">
        <v>1</v>
      </c>
      <c r="F17" s="6" t="s">
        <v>52</v>
      </c>
      <c r="G17" s="156">
        <v>2</v>
      </c>
      <c r="H17" s="156">
        <v>2</v>
      </c>
      <c r="I17" s="158" t="s">
        <v>86</v>
      </c>
      <c r="J17" s="97">
        <v>22100</v>
      </c>
      <c r="K17" s="203"/>
    </row>
    <row r="18" spans="2:11" ht="15" customHeight="1">
      <c r="B18" s="160">
        <v>2</v>
      </c>
      <c r="C18" s="160">
        <v>2</v>
      </c>
      <c r="D18" s="160">
        <v>3</v>
      </c>
      <c r="E18" s="160">
        <v>1</v>
      </c>
      <c r="F18" s="46" t="s">
        <v>52</v>
      </c>
      <c r="G18" s="162">
        <v>2</v>
      </c>
      <c r="H18" s="162">
        <v>3</v>
      </c>
      <c r="I18" s="164" t="s">
        <v>86</v>
      </c>
      <c r="J18" s="165">
        <v>16000</v>
      </c>
      <c r="K18" s="203"/>
    </row>
    <row r="19" spans="2:11" ht="3" customHeight="1">
      <c r="B19" s="187"/>
      <c r="C19" s="175"/>
      <c r="D19" s="175"/>
      <c r="E19" s="175"/>
      <c r="F19" s="175"/>
      <c r="G19" s="175"/>
      <c r="H19" s="175"/>
      <c r="I19" s="175"/>
      <c r="J19" s="188"/>
      <c r="K19" s="203"/>
    </row>
    <row r="20" spans="2:11" ht="15" customHeight="1">
      <c r="B20" s="153">
        <v>3</v>
      </c>
      <c r="C20" s="153">
        <v>2</v>
      </c>
      <c r="D20" s="153">
        <v>1</v>
      </c>
      <c r="E20" s="153">
        <v>1</v>
      </c>
      <c r="F20" s="166" t="s">
        <v>85</v>
      </c>
      <c r="G20" s="154">
        <v>2</v>
      </c>
      <c r="H20" s="154">
        <v>1</v>
      </c>
      <c r="I20" s="166" t="s">
        <v>87</v>
      </c>
      <c r="J20" s="167">
        <v>20000</v>
      </c>
      <c r="K20" s="203"/>
    </row>
    <row r="21" spans="2:11" ht="15" customHeight="1">
      <c r="B21" s="73">
        <v>3</v>
      </c>
      <c r="C21" s="73">
        <v>2</v>
      </c>
      <c r="D21" s="73">
        <v>2</v>
      </c>
      <c r="E21" s="73">
        <v>1</v>
      </c>
      <c r="F21" s="158" t="s">
        <v>88</v>
      </c>
      <c r="G21" s="156">
        <v>2</v>
      </c>
      <c r="H21" s="156">
        <v>2</v>
      </c>
      <c r="I21" s="158" t="s">
        <v>87</v>
      </c>
      <c r="J21" s="97">
        <v>18000</v>
      </c>
      <c r="K21" s="203"/>
    </row>
    <row r="22" spans="2:11" ht="15" customHeight="1">
      <c r="B22" s="160">
        <v>3</v>
      </c>
      <c r="C22" s="160">
        <v>2</v>
      </c>
      <c r="D22" s="160">
        <v>3</v>
      </c>
      <c r="E22" s="160">
        <v>1</v>
      </c>
      <c r="F22" s="164" t="s">
        <v>89</v>
      </c>
      <c r="G22" s="162">
        <v>2</v>
      </c>
      <c r="H22" s="162">
        <v>3</v>
      </c>
      <c r="I22" s="164" t="s">
        <v>87</v>
      </c>
      <c r="J22" s="165">
        <v>15000</v>
      </c>
      <c r="K22" s="203"/>
    </row>
    <row r="23" spans="2:11" ht="3" customHeight="1">
      <c r="B23" s="187"/>
      <c r="C23" s="175"/>
      <c r="D23" s="175"/>
      <c r="E23" s="175"/>
      <c r="F23" s="175"/>
      <c r="G23" s="175"/>
      <c r="H23" s="175"/>
      <c r="I23" s="175"/>
      <c r="J23" s="188"/>
      <c r="K23" s="203"/>
    </row>
    <row r="24" spans="2:11" ht="15" customHeight="1">
      <c r="B24" s="153">
        <v>4</v>
      </c>
      <c r="C24" s="145">
        <v>2</v>
      </c>
      <c r="D24" s="153">
        <v>1</v>
      </c>
      <c r="E24" s="153">
        <v>1</v>
      </c>
      <c r="F24" s="166" t="s">
        <v>85</v>
      </c>
      <c r="G24" s="154">
        <v>2</v>
      </c>
      <c r="H24" s="154">
        <v>1</v>
      </c>
      <c r="I24" s="166" t="s">
        <v>86</v>
      </c>
      <c r="J24" s="167">
        <v>18000</v>
      </c>
      <c r="K24" s="203"/>
    </row>
    <row r="25" spans="2:11" ht="15" customHeight="1">
      <c r="B25" s="73">
        <v>4</v>
      </c>
      <c r="C25" s="85">
        <v>2</v>
      </c>
      <c r="D25" s="73">
        <v>2</v>
      </c>
      <c r="E25" s="73">
        <v>1</v>
      </c>
      <c r="F25" s="158" t="s">
        <v>88</v>
      </c>
      <c r="G25" s="156">
        <v>2</v>
      </c>
      <c r="H25" s="156">
        <v>2</v>
      </c>
      <c r="I25" s="158" t="s">
        <v>86</v>
      </c>
      <c r="J25" s="97">
        <v>15000</v>
      </c>
      <c r="K25" s="203"/>
    </row>
    <row r="26" spans="2:11" ht="15" customHeight="1">
      <c r="B26" s="160">
        <v>4</v>
      </c>
      <c r="C26" s="161">
        <v>2</v>
      </c>
      <c r="D26" s="160">
        <v>3</v>
      </c>
      <c r="E26" s="160">
        <v>1</v>
      </c>
      <c r="F26" s="164" t="s">
        <v>90</v>
      </c>
      <c r="G26" s="162">
        <v>2</v>
      </c>
      <c r="H26" s="162">
        <v>3</v>
      </c>
      <c r="I26" s="164" t="s">
        <v>86</v>
      </c>
      <c r="J26" s="165">
        <v>13000</v>
      </c>
      <c r="K26" s="203"/>
    </row>
    <row r="27" spans="2:11" ht="3" customHeight="1">
      <c r="B27" s="187"/>
      <c r="C27" s="175"/>
      <c r="D27" s="175"/>
      <c r="E27" s="175"/>
      <c r="F27" s="175"/>
      <c r="G27" s="175"/>
      <c r="H27" s="175"/>
      <c r="I27" s="175"/>
      <c r="J27" s="188"/>
      <c r="K27" s="203"/>
    </row>
    <row r="28" spans="2:11" ht="15" customHeight="1">
      <c r="B28" s="153">
        <v>5</v>
      </c>
      <c r="C28" s="145">
        <v>2</v>
      </c>
      <c r="D28" s="153">
        <v>1</v>
      </c>
      <c r="E28" s="153">
        <v>1</v>
      </c>
      <c r="F28" s="166" t="s">
        <v>85</v>
      </c>
      <c r="G28" s="154">
        <v>2</v>
      </c>
      <c r="H28" s="154">
        <v>1</v>
      </c>
      <c r="I28" s="166" t="s">
        <v>86</v>
      </c>
      <c r="J28" s="167">
        <v>26620</v>
      </c>
      <c r="K28" s="203"/>
    </row>
    <row r="29" spans="2:11" ht="15" customHeight="1">
      <c r="B29" s="73">
        <v>5</v>
      </c>
      <c r="C29" s="85">
        <v>2</v>
      </c>
      <c r="D29" s="73">
        <v>2</v>
      </c>
      <c r="E29" s="73">
        <v>1</v>
      </c>
      <c r="F29" s="158" t="s">
        <v>88</v>
      </c>
      <c r="G29" s="156">
        <v>2</v>
      </c>
      <c r="H29" s="156">
        <v>2</v>
      </c>
      <c r="I29" s="158" t="s">
        <v>86</v>
      </c>
      <c r="J29" s="97">
        <v>21000</v>
      </c>
      <c r="K29" s="203"/>
    </row>
    <row r="30" spans="2:11" ht="15" customHeight="1">
      <c r="B30" s="160">
        <v>5</v>
      </c>
      <c r="C30" s="161">
        <v>2</v>
      </c>
      <c r="D30" s="160">
        <v>3</v>
      </c>
      <c r="E30" s="160">
        <v>1</v>
      </c>
      <c r="F30" s="164" t="s">
        <v>85</v>
      </c>
      <c r="G30" s="162">
        <v>2</v>
      </c>
      <c r="H30" s="162">
        <v>3</v>
      </c>
      <c r="I30" s="164" t="s">
        <v>86</v>
      </c>
      <c r="J30" s="165">
        <v>17200</v>
      </c>
      <c r="K30" s="203"/>
    </row>
    <row r="31" spans="2:11" ht="3" customHeight="1">
      <c r="B31" s="187"/>
      <c r="C31" s="175"/>
      <c r="D31" s="175"/>
      <c r="E31" s="175"/>
      <c r="F31" s="175"/>
      <c r="G31" s="175"/>
      <c r="H31" s="175"/>
      <c r="I31" s="175"/>
      <c r="J31" s="188"/>
      <c r="K31" s="203"/>
    </row>
    <row r="32" spans="2:11" ht="15" customHeight="1">
      <c r="B32" s="153">
        <v>6</v>
      </c>
      <c r="C32" s="145">
        <v>2</v>
      </c>
      <c r="D32" s="153">
        <v>1</v>
      </c>
      <c r="E32" s="153">
        <v>1</v>
      </c>
      <c r="F32" s="166" t="s">
        <v>92</v>
      </c>
      <c r="G32" s="168">
        <v>2</v>
      </c>
      <c r="H32" s="154">
        <v>1</v>
      </c>
      <c r="I32" s="166" t="s">
        <v>86</v>
      </c>
      <c r="J32" s="167">
        <v>22000</v>
      </c>
      <c r="K32" s="203"/>
    </row>
    <row r="33" spans="2:11" ht="15" customHeight="1">
      <c r="B33" s="73">
        <v>6</v>
      </c>
      <c r="C33" s="85">
        <v>2</v>
      </c>
      <c r="D33" s="73">
        <v>2</v>
      </c>
      <c r="E33" s="73">
        <v>1</v>
      </c>
      <c r="F33" s="158" t="s">
        <v>90</v>
      </c>
      <c r="G33" s="169">
        <v>2</v>
      </c>
      <c r="H33" s="156">
        <v>2</v>
      </c>
      <c r="I33" s="158" t="s">
        <v>86</v>
      </c>
      <c r="J33" s="97">
        <v>19000</v>
      </c>
      <c r="K33" s="203"/>
    </row>
    <row r="34" spans="2:11" ht="15" customHeight="1">
      <c r="B34" s="160">
        <v>6</v>
      </c>
      <c r="C34" s="161">
        <v>2</v>
      </c>
      <c r="D34" s="160">
        <v>3</v>
      </c>
      <c r="E34" s="160">
        <v>1</v>
      </c>
      <c r="F34" s="164" t="s">
        <v>85</v>
      </c>
      <c r="G34" s="170">
        <v>2</v>
      </c>
      <c r="H34" s="162">
        <v>3</v>
      </c>
      <c r="I34" s="164" t="s">
        <v>86</v>
      </c>
      <c r="J34" s="165">
        <v>17000</v>
      </c>
      <c r="K34" s="203"/>
    </row>
    <row r="35" spans="2:11" ht="3" customHeight="1">
      <c r="B35" s="187"/>
      <c r="C35" s="175"/>
      <c r="D35" s="175"/>
      <c r="E35" s="175"/>
      <c r="F35" s="175"/>
      <c r="G35" s="175"/>
      <c r="H35" s="175"/>
      <c r="I35" s="175"/>
      <c r="J35" s="188"/>
      <c r="K35" s="203"/>
    </row>
    <row r="36" spans="2:11" ht="15" customHeight="1">
      <c r="B36" s="153">
        <v>7</v>
      </c>
      <c r="C36" s="153">
        <v>2</v>
      </c>
      <c r="D36" s="153">
        <v>1</v>
      </c>
      <c r="E36" s="153">
        <v>1</v>
      </c>
      <c r="F36" s="166" t="s">
        <v>53</v>
      </c>
      <c r="G36" s="154">
        <v>2</v>
      </c>
      <c r="H36" s="154">
        <v>1</v>
      </c>
      <c r="I36" s="166" t="s">
        <v>87</v>
      </c>
      <c r="J36" s="167">
        <v>17363.849999999999</v>
      </c>
      <c r="K36" s="203"/>
    </row>
    <row r="37" spans="2:11" ht="15" customHeight="1">
      <c r="B37" s="73">
        <v>7</v>
      </c>
      <c r="C37" s="73">
        <v>2</v>
      </c>
      <c r="D37" s="73">
        <v>2</v>
      </c>
      <c r="E37" s="73">
        <v>1</v>
      </c>
      <c r="F37" s="158" t="s">
        <v>53</v>
      </c>
      <c r="G37" s="156">
        <v>2</v>
      </c>
      <c r="H37" s="156">
        <v>2</v>
      </c>
      <c r="I37" s="158" t="s">
        <v>87</v>
      </c>
      <c r="J37" s="97">
        <v>11807.25</v>
      </c>
      <c r="K37" s="203"/>
    </row>
    <row r="38" spans="2:11" ht="15" customHeight="1">
      <c r="B38" s="73">
        <v>7</v>
      </c>
      <c r="C38" s="73">
        <v>2</v>
      </c>
      <c r="D38" s="73">
        <v>3</v>
      </c>
      <c r="E38" s="73">
        <v>1</v>
      </c>
      <c r="F38" s="158" t="s">
        <v>53</v>
      </c>
      <c r="G38" s="156">
        <v>2</v>
      </c>
      <c r="H38" s="156">
        <v>3</v>
      </c>
      <c r="I38" s="158" t="s">
        <v>87</v>
      </c>
      <c r="J38" s="97">
        <v>9376.5</v>
      </c>
      <c r="K38" s="203"/>
    </row>
    <row r="39" spans="2:11" ht="15" customHeight="1">
      <c r="B39" s="73">
        <v>7</v>
      </c>
      <c r="C39" s="73">
        <v>2</v>
      </c>
      <c r="D39" s="73">
        <v>4</v>
      </c>
      <c r="E39" s="73">
        <v>1</v>
      </c>
      <c r="F39" s="158" t="s">
        <v>53</v>
      </c>
      <c r="G39" s="156">
        <v>2</v>
      </c>
      <c r="H39" s="156">
        <v>4</v>
      </c>
      <c r="I39" s="158" t="s">
        <v>87</v>
      </c>
      <c r="J39" s="97">
        <v>7176.75</v>
      </c>
      <c r="K39" s="203"/>
    </row>
    <row r="40" spans="2:11" ht="15" customHeight="1">
      <c r="B40" s="160">
        <v>7</v>
      </c>
      <c r="C40" s="160">
        <v>2</v>
      </c>
      <c r="D40" s="160">
        <v>5</v>
      </c>
      <c r="E40" s="160">
        <v>1</v>
      </c>
      <c r="F40" s="164" t="s">
        <v>53</v>
      </c>
      <c r="G40" s="162">
        <v>2</v>
      </c>
      <c r="H40" s="162">
        <v>5</v>
      </c>
      <c r="I40" s="164" t="s">
        <v>87</v>
      </c>
      <c r="J40" s="165">
        <v>4977</v>
      </c>
      <c r="K40" s="203"/>
    </row>
    <row r="41" spans="2:11" ht="3" customHeight="1">
      <c r="B41" s="359"/>
      <c r="C41" s="359"/>
      <c r="D41" s="359"/>
      <c r="E41" s="359"/>
      <c r="F41" s="359"/>
      <c r="G41" s="359"/>
      <c r="H41" s="359"/>
      <c r="I41" s="359"/>
      <c r="J41" s="359"/>
      <c r="K41" s="203"/>
    </row>
    <row r="42" spans="2:11" ht="15" customHeight="1">
      <c r="B42" s="153">
        <v>8</v>
      </c>
      <c r="C42" s="153">
        <v>2</v>
      </c>
      <c r="D42" s="153">
        <v>1</v>
      </c>
      <c r="E42" s="153">
        <v>1</v>
      </c>
      <c r="F42" s="166" t="s">
        <v>55</v>
      </c>
      <c r="G42" s="154">
        <v>2</v>
      </c>
      <c r="H42" s="154">
        <v>1</v>
      </c>
      <c r="I42" s="166" t="s">
        <v>87</v>
      </c>
      <c r="J42" s="167">
        <v>2893.8</v>
      </c>
      <c r="K42" s="203"/>
    </row>
    <row r="43" spans="2:11" ht="15" customHeight="1">
      <c r="B43" s="73">
        <v>8</v>
      </c>
      <c r="C43" s="73">
        <v>2</v>
      </c>
      <c r="D43" s="73">
        <v>2</v>
      </c>
      <c r="E43" s="73">
        <v>1</v>
      </c>
      <c r="F43" s="158" t="s">
        <v>55</v>
      </c>
      <c r="G43" s="156">
        <v>2</v>
      </c>
      <c r="H43" s="156">
        <v>2</v>
      </c>
      <c r="I43" s="158" t="s">
        <v>87</v>
      </c>
      <c r="J43" s="97">
        <v>2315.25</v>
      </c>
      <c r="K43" s="203"/>
    </row>
    <row r="44" spans="2:11" ht="15" customHeight="1">
      <c r="B44" s="73">
        <v>8</v>
      </c>
      <c r="C44" s="73">
        <v>2</v>
      </c>
      <c r="D44" s="73">
        <v>3</v>
      </c>
      <c r="E44" s="73">
        <v>1</v>
      </c>
      <c r="F44" s="158" t="s">
        <v>55</v>
      </c>
      <c r="G44" s="156">
        <v>2</v>
      </c>
      <c r="H44" s="156">
        <v>3</v>
      </c>
      <c r="I44" s="158" t="s">
        <v>87</v>
      </c>
      <c r="J44" s="97">
        <v>1735.65</v>
      </c>
      <c r="K44" s="203"/>
    </row>
    <row r="45" spans="2:11" ht="15" customHeight="1">
      <c r="B45" s="73">
        <v>8</v>
      </c>
      <c r="C45" s="73">
        <v>2</v>
      </c>
      <c r="D45" s="73">
        <v>4</v>
      </c>
      <c r="E45" s="73">
        <v>1</v>
      </c>
      <c r="F45" s="158" t="s">
        <v>55</v>
      </c>
      <c r="G45" s="156">
        <v>2</v>
      </c>
      <c r="H45" s="156">
        <v>4</v>
      </c>
      <c r="I45" s="158" t="s">
        <v>87</v>
      </c>
      <c r="J45" s="97">
        <v>1504.65</v>
      </c>
      <c r="K45" s="203"/>
    </row>
    <row r="46" spans="2:11" ht="15" customHeight="1">
      <c r="B46" s="73">
        <v>8</v>
      </c>
      <c r="C46" s="73">
        <v>2</v>
      </c>
      <c r="D46" s="73">
        <v>5</v>
      </c>
      <c r="E46" s="73">
        <v>1</v>
      </c>
      <c r="F46" s="158" t="s">
        <v>55</v>
      </c>
      <c r="G46" s="156">
        <v>2</v>
      </c>
      <c r="H46" s="156">
        <v>5</v>
      </c>
      <c r="I46" s="158" t="s">
        <v>87</v>
      </c>
      <c r="J46" s="97">
        <v>1157.0999999999999</v>
      </c>
      <c r="K46" s="203"/>
    </row>
    <row r="47" spans="2:11" ht="15" customHeight="1">
      <c r="B47" s="73">
        <v>8</v>
      </c>
      <c r="C47" s="73">
        <v>2</v>
      </c>
      <c r="D47" s="73">
        <v>6</v>
      </c>
      <c r="E47" s="73">
        <v>1</v>
      </c>
      <c r="F47" s="158" t="s">
        <v>55</v>
      </c>
      <c r="G47" s="156">
        <v>2</v>
      </c>
      <c r="H47" s="156">
        <v>6</v>
      </c>
      <c r="I47" s="158" t="s">
        <v>87</v>
      </c>
      <c r="J47" s="97">
        <v>931.35</v>
      </c>
      <c r="K47" s="203"/>
    </row>
    <row r="48" spans="2:11" ht="15" customHeight="1">
      <c r="B48" s="160">
        <v>8</v>
      </c>
      <c r="C48" s="160">
        <v>2</v>
      </c>
      <c r="D48" s="160">
        <v>7</v>
      </c>
      <c r="E48" s="160">
        <v>1</v>
      </c>
      <c r="F48" s="164" t="s">
        <v>55</v>
      </c>
      <c r="G48" s="162">
        <v>2</v>
      </c>
      <c r="H48" s="162">
        <v>7</v>
      </c>
      <c r="I48" s="164" t="s">
        <v>87</v>
      </c>
      <c r="J48" s="189">
        <v>404.25</v>
      </c>
      <c r="K48" s="203"/>
    </row>
    <row r="49" spans="2:11" ht="3" customHeight="1">
      <c r="B49" s="359"/>
      <c r="C49" s="359"/>
      <c r="D49" s="359"/>
      <c r="E49" s="359"/>
      <c r="F49" s="359"/>
      <c r="G49" s="359"/>
      <c r="H49" s="359"/>
      <c r="I49" s="359"/>
      <c r="J49" s="359"/>
      <c r="K49" s="203"/>
    </row>
    <row r="50" spans="2:11" ht="15" customHeight="1">
      <c r="B50" s="153">
        <v>9</v>
      </c>
      <c r="C50" s="153">
        <v>2</v>
      </c>
      <c r="D50" s="153">
        <v>1</v>
      </c>
      <c r="E50" s="153">
        <v>1</v>
      </c>
      <c r="F50" s="166" t="s">
        <v>56</v>
      </c>
      <c r="G50" s="154">
        <v>2</v>
      </c>
      <c r="H50" s="154">
        <v>1</v>
      </c>
      <c r="I50" s="166" t="s">
        <v>87</v>
      </c>
      <c r="J50" s="167">
        <v>980</v>
      </c>
      <c r="K50" s="203"/>
    </row>
    <row r="51" spans="2:11" ht="15" customHeight="1">
      <c r="B51" s="73">
        <v>9</v>
      </c>
      <c r="C51" s="73">
        <v>2</v>
      </c>
      <c r="D51" s="73">
        <v>2</v>
      </c>
      <c r="E51" s="73">
        <v>1</v>
      </c>
      <c r="F51" s="158" t="s">
        <v>56</v>
      </c>
      <c r="G51" s="156">
        <v>2</v>
      </c>
      <c r="H51" s="156">
        <v>2</v>
      </c>
      <c r="I51" s="158" t="s">
        <v>87</v>
      </c>
      <c r="J51" s="97">
        <v>910</v>
      </c>
      <c r="K51" s="203"/>
    </row>
    <row r="52" spans="2:11" ht="15" customHeight="1">
      <c r="B52" s="73">
        <v>9</v>
      </c>
      <c r="C52" s="73">
        <v>2</v>
      </c>
      <c r="D52" s="73">
        <v>3</v>
      </c>
      <c r="E52" s="73">
        <v>1</v>
      </c>
      <c r="F52" s="158" t="s">
        <v>56</v>
      </c>
      <c r="G52" s="156">
        <v>2</v>
      </c>
      <c r="H52" s="156">
        <v>3</v>
      </c>
      <c r="I52" s="158" t="s">
        <v>87</v>
      </c>
      <c r="J52" s="97">
        <v>770</v>
      </c>
      <c r="K52" s="203"/>
    </row>
    <row r="53" spans="2:11" ht="15" customHeight="1">
      <c r="B53" s="171">
        <v>9</v>
      </c>
      <c r="C53" s="171">
        <v>2</v>
      </c>
      <c r="D53" s="171">
        <v>4</v>
      </c>
      <c r="E53" s="171">
        <v>1</v>
      </c>
      <c r="F53" s="172" t="s">
        <v>56</v>
      </c>
      <c r="G53" s="173">
        <v>2</v>
      </c>
      <c r="H53" s="173">
        <v>4</v>
      </c>
      <c r="I53" s="172" t="s">
        <v>87</v>
      </c>
      <c r="J53" s="98">
        <v>580</v>
      </c>
      <c r="K53" s="203"/>
    </row>
    <row r="54" spans="2:11" ht="4.5" customHeight="1">
      <c r="B54" s="258"/>
      <c r="C54" s="259"/>
      <c r="D54" s="259"/>
      <c r="E54" s="259"/>
      <c r="F54" s="259"/>
      <c r="G54" s="259"/>
      <c r="H54" s="259"/>
      <c r="I54" s="259"/>
      <c r="J54" s="260"/>
    </row>
    <row r="55" spans="2:11" ht="14.25">
      <c r="B55" s="146"/>
      <c r="C55" s="355" t="s">
        <v>234</v>
      </c>
      <c r="D55" s="355"/>
      <c r="E55" s="355"/>
      <c r="F55" s="355"/>
      <c r="G55" s="355"/>
      <c r="H55" s="355"/>
      <c r="I55" s="355"/>
      <c r="J55" s="356"/>
    </row>
    <row r="56" spans="2:11" ht="14.25">
      <c r="B56" s="146"/>
      <c r="C56" s="355" t="s">
        <v>227</v>
      </c>
      <c r="D56" s="355"/>
      <c r="E56" s="355"/>
      <c r="F56" s="355"/>
      <c r="G56" s="355"/>
      <c r="H56" s="355"/>
      <c r="I56" s="355"/>
      <c r="J56" s="356"/>
    </row>
    <row r="57" spans="2:11" ht="6" customHeight="1">
      <c r="B57" s="146"/>
      <c r="C57" s="285"/>
      <c r="D57" s="285"/>
      <c r="E57" s="285"/>
      <c r="F57" s="285"/>
      <c r="G57" s="285"/>
      <c r="H57" s="285"/>
      <c r="I57" s="285"/>
      <c r="J57" s="286"/>
    </row>
    <row r="58" spans="2:11" ht="14.25">
      <c r="B58" s="89"/>
      <c r="C58" s="400" t="s">
        <v>237</v>
      </c>
      <c r="D58" s="400"/>
      <c r="E58" s="400"/>
      <c r="F58" s="400"/>
      <c r="G58" s="400"/>
      <c r="H58" s="400"/>
      <c r="I58" s="400"/>
      <c r="J58" s="401"/>
    </row>
    <row r="59" spans="2:11" ht="15" customHeight="1">
      <c r="B59" s="146"/>
      <c r="C59" s="400" t="s">
        <v>235</v>
      </c>
      <c r="D59" s="400"/>
      <c r="E59" s="400"/>
      <c r="F59" s="400"/>
      <c r="G59" s="400"/>
      <c r="H59" s="400"/>
      <c r="I59" s="400"/>
      <c r="J59" s="401"/>
    </row>
    <row r="60" spans="2:11" ht="14.25" customHeight="1">
      <c r="B60" s="146"/>
      <c r="C60" s="400" t="s">
        <v>236</v>
      </c>
      <c r="D60" s="400"/>
      <c r="E60" s="400"/>
      <c r="F60" s="400"/>
      <c r="G60" s="400"/>
      <c r="H60" s="400"/>
      <c r="I60" s="400"/>
      <c r="J60" s="401"/>
    </row>
    <row r="61" spans="2:11" ht="6" customHeight="1">
      <c r="B61" s="146"/>
      <c r="C61" s="12"/>
      <c r="D61" s="12"/>
      <c r="E61" s="12"/>
      <c r="F61" s="34"/>
      <c r="G61" s="34"/>
      <c r="H61" s="35"/>
      <c r="I61" s="35"/>
      <c r="J61" s="190"/>
    </row>
    <row r="62" spans="2:11" ht="14.25">
      <c r="B62" s="89"/>
      <c r="C62" s="71" t="s">
        <v>238</v>
      </c>
      <c r="D62" s="71"/>
      <c r="E62" s="71"/>
      <c r="F62" s="71"/>
      <c r="G62" s="71"/>
      <c r="H62" s="71"/>
      <c r="I62" s="71" t="s">
        <v>182</v>
      </c>
      <c r="J62" s="147"/>
    </row>
    <row r="63" spans="2:11" ht="14.25">
      <c r="B63" s="146"/>
      <c r="C63" s="151" t="s">
        <v>187</v>
      </c>
      <c r="D63" s="71"/>
      <c r="E63" s="71"/>
      <c r="F63" s="71"/>
      <c r="G63" s="71"/>
      <c r="H63" s="71"/>
      <c r="I63" s="71" t="s">
        <v>183</v>
      </c>
      <c r="J63" s="147"/>
    </row>
    <row r="64" spans="2:11" ht="14.25">
      <c r="B64" s="191"/>
      <c r="C64" s="192" t="s">
        <v>188</v>
      </c>
      <c r="D64" s="193"/>
      <c r="E64" s="193"/>
      <c r="F64" s="193"/>
      <c r="G64" s="193"/>
      <c r="H64" s="193"/>
      <c r="I64" s="193" t="s">
        <v>184</v>
      </c>
      <c r="J64" s="194"/>
    </row>
    <row r="65" spans="2:10" ht="14.25">
      <c r="B65" s="12"/>
      <c r="C65" s="12"/>
      <c r="D65" s="12"/>
      <c r="E65" s="12"/>
      <c r="F65" s="311"/>
      <c r="G65" s="311"/>
      <c r="H65" s="35"/>
      <c r="I65" s="35"/>
      <c r="J65" s="17"/>
    </row>
    <row r="66" spans="2:10" ht="14.25">
      <c r="B66" s="12"/>
      <c r="C66" s="12"/>
      <c r="D66" s="12"/>
      <c r="E66" s="12"/>
      <c r="F66" s="311"/>
      <c r="G66" s="311"/>
      <c r="H66" s="35"/>
      <c r="I66" s="35"/>
      <c r="J66" s="17"/>
    </row>
    <row r="67" spans="2:10" ht="14.25">
      <c r="B67" s="12"/>
      <c r="C67" s="12"/>
      <c r="D67" s="12"/>
      <c r="E67" s="12"/>
      <c r="F67" s="311"/>
      <c r="G67" s="311"/>
      <c r="H67" s="35"/>
      <c r="I67" s="35"/>
      <c r="J67" s="17"/>
    </row>
  </sheetData>
  <mergeCells count="27">
    <mergeCell ref="F66:G66"/>
    <mergeCell ref="F67:G67"/>
    <mergeCell ref="B41:J41"/>
    <mergeCell ref="B49:J49"/>
    <mergeCell ref="B54:J54"/>
    <mergeCell ref="C55:J55"/>
    <mergeCell ref="C56:J56"/>
    <mergeCell ref="C57:J57"/>
    <mergeCell ref="C58:J58"/>
    <mergeCell ref="C59:J59"/>
    <mergeCell ref="C60:J60"/>
    <mergeCell ref="F65:G65"/>
    <mergeCell ref="F7:J7"/>
    <mergeCell ref="F8:J8"/>
    <mergeCell ref="F9:J9"/>
    <mergeCell ref="B10:E10"/>
    <mergeCell ref="B11:J11"/>
    <mergeCell ref="B5:B9"/>
    <mergeCell ref="C5:C9"/>
    <mergeCell ref="D5:D9"/>
    <mergeCell ref="E5:E9"/>
    <mergeCell ref="F6:J6"/>
    <mergeCell ref="B1:J1"/>
    <mergeCell ref="B2:J2"/>
    <mergeCell ref="B3:J3"/>
    <mergeCell ref="B4:J4"/>
    <mergeCell ref="F5:J5"/>
  </mergeCells>
  <phoneticPr fontId="2" type="noConversion"/>
  <printOptions horizontalCentered="1"/>
  <pageMargins left="0.55118110236220474" right="0.39370078740157483" top="0.39370078740157483" bottom="0.15748031496062992" header="0" footer="0"/>
  <pageSetup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Zona H.</vt:lpstr>
      <vt:lpstr>Corredor</vt:lpstr>
      <vt:lpstr>Construcción(1)</vt:lpstr>
      <vt:lpstr>Construcción(2) </vt:lpstr>
      <vt:lpstr>Construcción(3)</vt:lpstr>
      <vt:lpstr>Predios Grandes</vt:lpstr>
      <vt:lpstr>Rústico Privada</vt:lpstr>
      <vt:lpstr>Rústico Ejidal</vt:lpstr>
      <vt:lpstr>Rústico Comunal</vt:lpstr>
      <vt:lpstr>ROSS</vt:lpstr>
      <vt:lpstr>Edo. Conservación</vt:lpstr>
      <vt:lpstr>'Construcción(3)'!Área_de_impresión</vt:lpstr>
      <vt:lpstr>Corredor!Área_de_impresión</vt:lpstr>
      <vt:lpstr>'Predios Grandes'!Área_de_impresión</vt:lpstr>
      <vt:lpstr>'Rústico Comunal'!Área_de_impresión</vt:lpstr>
      <vt:lpstr>'Rústico Ejidal'!Área_de_impresión</vt:lpstr>
      <vt:lpstr>'Rústico Privada'!Área_de_impresión</vt:lpstr>
      <vt:lpstr>'Zona H.'!Área_de_impresión</vt:lpstr>
    </vt:vector>
  </TitlesOfParts>
  <Company>Dirección de Catastro - SDM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flgonzalez</cp:lastModifiedBy>
  <cp:lastPrinted>2021-12-03T18:53:20Z</cp:lastPrinted>
  <dcterms:created xsi:type="dcterms:W3CDTF">2008-08-20T17:00:06Z</dcterms:created>
  <dcterms:modified xsi:type="dcterms:W3CDTF">2021-12-03T18:53:43Z</dcterms:modified>
</cp:coreProperties>
</file>