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799" activeTab="3"/>
  </bookViews>
  <sheets>
    <sheet name="Zona H." sheetId="1" r:id="rId1"/>
    <sheet name="Construcciones ok" sheetId="13" r:id="rId2"/>
    <sheet name="INSTALACIONES ESPECIALES" sheetId="19" r:id="rId3"/>
    <sheet name="Predios Suburbanos" sheetId="12" r:id="rId4"/>
    <sheet name="Predios Grandes" sheetId="3" r:id="rId5"/>
    <sheet name="RUSTICO EJIDAL" sheetId="15" r:id="rId6"/>
    <sheet name="ROSS VIDA" sheetId="20" r:id="rId7"/>
    <sheet name="CONSERVACIÓN" sheetId="17" r:id="rId8"/>
  </sheets>
  <definedNames>
    <definedName name="_xlnm.Print_Area" localSheetId="1">'Construcciones ok'!$A$1:$H$43</definedName>
    <definedName name="_xlnm.Print_Area" localSheetId="6">'ROSS VIDA'!$B$1:$F$93</definedName>
    <definedName name="_xlnm.Print_Area" localSheetId="0">'Zona H.'!$A$1:$G$27</definedName>
  </definedNames>
  <calcPr calcId="124519"/>
</workbook>
</file>

<file path=xl/calcChain.xml><?xml version="1.0" encoding="utf-8"?>
<calcChain xmlns="http://schemas.openxmlformats.org/spreadsheetml/2006/main">
  <c r="J56" i="17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I5"/>
  <c r="H5"/>
  <c r="G5"/>
  <c r="F5"/>
  <c r="E5"/>
  <c r="D5"/>
  <c r="C5"/>
</calcChain>
</file>

<file path=xl/sharedStrings.xml><?xml version="1.0" encoding="utf-8"?>
<sst xmlns="http://schemas.openxmlformats.org/spreadsheetml/2006/main" count="434" uniqueCount="158">
  <si>
    <t>SECTOR</t>
  </si>
  <si>
    <t>CATASTRAL</t>
  </si>
  <si>
    <t>No. DE MANZANA</t>
  </si>
  <si>
    <t>Constante</t>
  </si>
  <si>
    <t>Clase</t>
  </si>
  <si>
    <t>Nivel</t>
  </si>
  <si>
    <t>Clave de Valuación</t>
  </si>
  <si>
    <t xml:space="preserve">HABITACIONAL </t>
  </si>
  <si>
    <t>MEDIO</t>
  </si>
  <si>
    <t>BUENO</t>
  </si>
  <si>
    <t xml:space="preserve">LUJO </t>
  </si>
  <si>
    <t xml:space="preserve">COMERCIAL </t>
  </si>
  <si>
    <t>MEDIANO</t>
  </si>
  <si>
    <t>INDUSTRIAL</t>
  </si>
  <si>
    <t>LIGERO</t>
  </si>
  <si>
    <t>FACTOR DE TERRENO</t>
  </si>
  <si>
    <t>MAYORES A LA DEL LOTE TIPO Y CON REFERENCIA DE VALOR AL DE LA ZONA CORRESPONDIENTE.</t>
  </si>
  <si>
    <t xml:space="preserve"> SUPERFICIE DESDE (M2)</t>
  </si>
  <si>
    <t>HASTA  SUPERFICIE DE (M2)</t>
  </si>
  <si>
    <t>EN POBLACIONES CERCANAS Y DIFERENTES A LA CABECERA MUNICIPAL.</t>
  </si>
  <si>
    <t>VALORES UNITARIOS DE TERRENO PARA SUELO SUBURBANO</t>
  </si>
  <si>
    <t>CLASE</t>
  </si>
  <si>
    <t>VALOR INICIAL</t>
  </si>
  <si>
    <t>FACTOR</t>
  </si>
  <si>
    <t>ZONA  SUBURBANA</t>
  </si>
  <si>
    <t>No. 1</t>
  </si>
  <si>
    <t>No. 2</t>
  </si>
  <si>
    <t>No. 3</t>
  </si>
  <si>
    <t>Calidad</t>
  </si>
  <si>
    <t>Tipo Propiedad</t>
  </si>
  <si>
    <t>Riego por Gravedad</t>
  </si>
  <si>
    <t>Riego por Bombeo</t>
  </si>
  <si>
    <t>Temporal</t>
  </si>
  <si>
    <t>Factor</t>
  </si>
  <si>
    <t>Pastal</t>
  </si>
  <si>
    <t>Forestal</t>
  </si>
  <si>
    <t>Uso</t>
  </si>
  <si>
    <t>PARA CONSTRUCCIONES ($/M2)</t>
  </si>
  <si>
    <t>"A"</t>
  </si>
  <si>
    <t>"B"</t>
  </si>
  <si>
    <t>"C"</t>
  </si>
  <si>
    <t>MEDIO COCHERA</t>
  </si>
  <si>
    <t>BUENO COCHERA</t>
  </si>
  <si>
    <t xml:space="preserve"> COLONIAS, LOCALIDAD</t>
  </si>
  <si>
    <t>No. 4</t>
  </si>
  <si>
    <t>No. 5</t>
  </si>
  <si>
    <t>No. 6</t>
  </si>
  <si>
    <t>No. 7</t>
  </si>
  <si>
    <t>Tipo de Propiedad</t>
  </si>
  <si>
    <t>1 A 77</t>
  </si>
  <si>
    <t>1 A 52</t>
  </si>
  <si>
    <t>CENTRO</t>
  </si>
  <si>
    <t>1 A 31</t>
  </si>
  <si>
    <t>1 A 95</t>
  </si>
  <si>
    <t>1 A 23</t>
  </si>
  <si>
    <t>1 A 53</t>
  </si>
  <si>
    <t>1 A 40</t>
  </si>
  <si>
    <t>1 A 32</t>
  </si>
  <si>
    <t xml:space="preserve">1 A 18 </t>
  </si>
  <si>
    <t>1 A 22</t>
  </si>
  <si>
    <t>1 A 26</t>
  </si>
  <si>
    <t>1 A 58</t>
  </si>
  <si>
    <t>1 A 50</t>
  </si>
  <si>
    <t>ALTAVISTA Y DEPORTIVA</t>
  </si>
  <si>
    <t>ALTAVISTA Y LAS TRUCHAS</t>
  </si>
  <si>
    <t>DEPORTIVA Y CAMPESINA</t>
  </si>
  <si>
    <t>LOS PINOS</t>
  </si>
  <si>
    <t>EL SALTO</t>
  </si>
  <si>
    <t>LA HACIENDA Y BARRIO AZUL</t>
  </si>
  <si>
    <t>BARRIO AZUL Y LA LOMA</t>
  </si>
  <si>
    <t>1 A 56</t>
  </si>
  <si>
    <t>1 A 7</t>
  </si>
  <si>
    <t xml:space="preserve">1 A 22 </t>
  </si>
  <si>
    <t>MAGISTERIAL Y LA LAJITA</t>
  </si>
  <si>
    <t>LOS PINOS, DEPORTIVA Y CAMPESINA</t>
  </si>
  <si>
    <t>Vida útil:</t>
  </si>
  <si>
    <t>ESTADO DE CONSERVACIÓN</t>
  </si>
  <si>
    <t>EDAD DEL INMUEBLE</t>
  </si>
  <si>
    <t>Nuevo</t>
  </si>
  <si>
    <t>Bueno</t>
  </si>
  <si>
    <t>Regular</t>
  </si>
  <si>
    <t>Regular medio</t>
  </si>
  <si>
    <t>Reparaciones Sencillas</t>
  </si>
  <si>
    <t>Reparaciones Medias</t>
  </si>
  <si>
    <t>Reparaciones Importantes</t>
  </si>
  <si>
    <t>Reparaciones Completas</t>
  </si>
  <si>
    <t>SAN FRANCISCO</t>
  </si>
  <si>
    <t>LA HACIENDA, IGUSA, LA LOMA Y AEROPUERTO</t>
  </si>
  <si>
    <t>IGUSA Y PIEDRA AGUJERADA</t>
  </si>
  <si>
    <t>EDAD</t>
  </si>
  <si>
    <t>BODEGA</t>
  </si>
  <si>
    <t>MEDIA</t>
  </si>
  <si>
    <t xml:space="preserve">INSTALACIONES ESPECIALES </t>
  </si>
  <si>
    <t>ALBERCA</t>
  </si>
  <si>
    <t>BARANDAL</t>
  </si>
  <si>
    <t>BARDA</t>
  </si>
  <si>
    <t>COCINA INTEGRAL</t>
  </si>
  <si>
    <t>ELEVADOR (PIEZA)</t>
  </si>
  <si>
    <t>ESTACIONAMIENTO (PAVIMENTO ASFALTO)</t>
  </si>
  <si>
    <t>ESTACIONAMIENTO (PAVIMENTO CONCRETO)</t>
  </si>
  <si>
    <t>RAMPAS</t>
  </si>
  <si>
    <t>SISTEMA CONTRA INCENDIO (UNIDAD)</t>
  </si>
  <si>
    <t>TANQUE ALMACENAMIENTO (PIEZA)</t>
  </si>
  <si>
    <t>TANQUE ESTACIONARIO (PIEZA)</t>
  </si>
  <si>
    <t>PILAS</t>
  </si>
  <si>
    <t>FRANCISCO ORPINEL</t>
  </si>
  <si>
    <t>TIMOTEO MARTÍNEZ</t>
  </si>
  <si>
    <t>BAJÍO DE LOS PALMAS Y LAS GARZAS</t>
  </si>
  <si>
    <r>
      <t xml:space="preserve"> </t>
    </r>
    <r>
      <rPr>
        <sz val="10"/>
        <rFont val="Century Gothic"/>
        <family val="2"/>
      </rPr>
      <t>POPULAR</t>
    </r>
  </si>
  <si>
    <t>ECONÓMICO</t>
  </si>
  <si>
    <t>ECONÓMICO COCHERA</t>
  </si>
  <si>
    <t>Tipología</t>
  </si>
  <si>
    <t>VALORES UNITARIOS DE REPOSICIÓN NUEVO</t>
  </si>
  <si>
    <t>PARA SUELO RÚSTICO ($/HA)</t>
  </si>
  <si>
    <t>Clasificación</t>
  </si>
  <si>
    <t>VALORES UNITARIOS POR HECTÁREA</t>
  </si>
  <si>
    <t>Frutales en Formación</t>
  </si>
  <si>
    <t>Frutales en Producción</t>
  </si>
  <si>
    <t>ECONÓMICA</t>
  </si>
  <si>
    <t>ALJIBE</t>
  </si>
  <si>
    <t>CIRCUITO CERRADO (POR CÁMARA)</t>
  </si>
  <si>
    <t>CORTINA METÁLICA</t>
  </si>
  <si>
    <t>ENCEMENTADOS  (PATIOS, PASILLOS, ETC.)</t>
  </si>
  <si>
    <t>HIDRONEUMÁTICO</t>
  </si>
  <si>
    <t>JACUZZI (PIEZA)</t>
  </si>
  <si>
    <t>PORTÓN ELÉCTRICO</t>
  </si>
  <si>
    <t>SUBESTACIÓN (POR CUCHILLA)</t>
  </si>
  <si>
    <t>En Desecho</t>
  </si>
  <si>
    <t xml:space="preserve">FACTOR DE DEMÉRITO PARA TERRENOS INMERSOS EN LA MANCHA URBANA, CON SUPERFICIES </t>
  </si>
  <si>
    <t>MAYORES A LA DEL LOTE TIPO Y CON USO DE SUELO AGRÍCOLA.</t>
  </si>
  <si>
    <t>FACTOR DE DEMÉRITO PARA TERRENOS CON SUPERFICIE QUE EXCEDE DEL LOTE TIPO</t>
  </si>
  <si>
    <t>Valor Unitario ($/HA)</t>
  </si>
  <si>
    <t xml:space="preserve">Valor Unitario </t>
  </si>
  <si>
    <t xml:space="preserve">        Factor de Depreciación Método: ROSS               </t>
  </si>
  <si>
    <t>NO APLICA</t>
  </si>
  <si>
    <t xml:space="preserve">   TABLAS DE DEPRECIACIÓN MÉTODO DE ROSS</t>
  </si>
  <si>
    <t>MUNICIPIO DE GUACHOCHI</t>
  </si>
  <si>
    <t>ECONÓMICO TEJABÁN</t>
  </si>
  <si>
    <t>MEDIO TEJABÁN</t>
  </si>
  <si>
    <t>BUENO TEJABÁN</t>
  </si>
  <si>
    <t>CLASIFICACIÓN</t>
  </si>
  <si>
    <t>-</t>
  </si>
  <si>
    <t>ZONAS URBANAS HOMOGÉNEAS  DE VALOR</t>
  </si>
  <si>
    <t>BAJÍO DE LOS PALMAS, HUIZAROCHI, TURUSEACHI, SAHUARICHI, BARRIO ESCONDIDO Y EL LOBITO</t>
  </si>
  <si>
    <t xml:space="preserve">ZONA HOMOGÉNEA </t>
  </si>
  <si>
    <t>LAS TRUCHAS, TUNAS, PRI, CUMBRES, NUEVA ESPERANZA Y RANCHO SECO</t>
  </si>
  <si>
    <t>LA CORTINA, INDUSTRIAL, TARAHUMARA, LA MESITA Y LOS MONTES, PROGRESO</t>
  </si>
  <si>
    <t>Utilizando la tabla de Ross según las colonias llegando a un tope</t>
  </si>
  <si>
    <t>de 30 años de edad con una vida utíl de 65 años.</t>
  </si>
  <si>
    <t>VALOR UNITARIO ($/M2)</t>
  </si>
  <si>
    <t>VALOR UNIT. ($/M2)</t>
  </si>
  <si>
    <t>MAYORES A LA DEL LOTE TIPO Y CON REFERENCIA DE VALOR AL DE LA ZONA CORRESPONDIENTE,</t>
  </si>
  <si>
    <t>LAS TUNAS, LOMAS DE ACCIÓN NACIONAL Y RANCHO SECO</t>
  </si>
  <si>
    <t>CAMPESINA, ARBOLEDA</t>
  </si>
  <si>
    <t>Ejidal</t>
  </si>
  <si>
    <t>TABLA DE VALORES PARA EL EJERCICIO FISCAL 2022</t>
  </si>
  <si>
    <t>EJERCICIO FISCAL 2022</t>
  </si>
  <si>
    <t>LINDA VISTA ,BUENA VISTA Y OBRERA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</si>
</sst>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0.000"/>
    <numFmt numFmtId="166" formatCode="0.0000"/>
    <numFmt numFmtId="167" formatCode="[$$-80A]#,##0.00"/>
    <numFmt numFmtId="170" formatCode="&quot;$&quot;#,##0.00"/>
  </numFmts>
  <fonts count="1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sz val="11"/>
      <name val="Arial"/>
      <family val="2"/>
    </font>
    <font>
      <b/>
      <sz val="11"/>
      <color rgb="FF003300"/>
      <name val="Arial Black"/>
      <family val="2"/>
    </font>
    <font>
      <b/>
      <sz val="11"/>
      <color rgb="FF003300"/>
      <name val="Broadway"/>
      <family val="5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 applyBorder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5">
    <xf numFmtId="0" fontId="0" fillId="0" borderId="0" xfId="0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3" fillId="0" borderId="14" xfId="0" applyFont="1" applyFill="1" applyBorder="1" applyAlignment="1">
      <alignment horizontal="center"/>
    </xf>
    <xf numFmtId="0" fontId="6" fillId="0" borderId="14" xfId="0" applyFont="1" applyFill="1" applyBorder="1"/>
    <xf numFmtId="166" fontId="3" fillId="0" borderId="14" xfId="0" applyNumberFormat="1" applyFont="1" applyFill="1" applyBorder="1" applyAlignment="1">
      <alignment horizontal="centerContinuous"/>
    </xf>
    <xf numFmtId="2" fontId="3" fillId="0" borderId="14" xfId="0" applyNumberFormat="1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6" fontId="0" fillId="0" borderId="14" xfId="0" applyNumberForma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/>
    <xf numFmtId="0" fontId="8" fillId="0" borderId="14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165" fontId="6" fillId="0" borderId="14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38" fontId="7" fillId="2" borderId="14" xfId="0" applyNumberFormat="1" applyFont="1" applyFill="1" applyBorder="1" applyAlignment="1">
      <alignment horizontal="center" vertical="center"/>
    </xf>
    <xf numFmtId="38" fontId="7" fillId="2" borderId="17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38" fontId="7" fillId="2" borderId="16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8" fontId="7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38" fontId="8" fillId="2" borderId="17" xfId="0" applyNumberFormat="1" applyFont="1" applyFill="1" applyBorder="1" applyAlignment="1">
      <alignment horizontal="center" vertical="center"/>
    </xf>
    <xf numFmtId="38" fontId="8" fillId="2" borderId="21" xfId="0" applyNumberFormat="1" applyFont="1" applyFill="1" applyBorder="1" applyAlignment="1">
      <alignment horizontal="center" vertical="center"/>
    </xf>
    <xf numFmtId="38" fontId="8" fillId="2" borderId="33" xfId="0" applyNumberFormat="1" applyFont="1" applyFill="1" applyBorder="1" applyAlignment="1">
      <alignment horizontal="center" vertical="center"/>
    </xf>
    <xf numFmtId="38" fontId="8" fillId="2" borderId="35" xfId="0" applyNumberFormat="1" applyFont="1" applyFill="1" applyBorder="1" applyAlignment="1">
      <alignment horizontal="center" vertical="center"/>
    </xf>
    <xf numFmtId="38" fontId="8" fillId="2" borderId="42" xfId="0" applyNumberFormat="1" applyFont="1" applyFill="1" applyBorder="1" applyAlignment="1">
      <alignment horizontal="left" vertical="center"/>
    </xf>
    <xf numFmtId="0" fontId="7" fillId="2" borderId="4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/>
    <xf numFmtId="39" fontId="7" fillId="2" borderId="25" xfId="0" applyNumberFormat="1" applyFont="1" applyFill="1" applyBorder="1" applyAlignment="1">
      <alignment horizontal="center" vertical="center"/>
    </xf>
    <xf numFmtId="39" fontId="7" fillId="2" borderId="0" xfId="0" applyNumberFormat="1" applyFont="1" applyFill="1" applyBorder="1" applyAlignment="1">
      <alignment horizontal="center" vertical="center"/>
    </xf>
    <xf numFmtId="39" fontId="7" fillId="2" borderId="26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1" fontId="8" fillId="2" borderId="17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38" fontId="7" fillId="2" borderId="2" xfId="0" applyNumberFormat="1" applyFont="1" applyFill="1" applyBorder="1" applyAlignment="1">
      <alignment horizontal="center" vertical="center"/>
    </xf>
    <xf numFmtId="38" fontId="8" fillId="2" borderId="16" xfId="0" applyNumberFormat="1" applyFont="1" applyFill="1" applyBorder="1" applyAlignment="1">
      <alignment horizontal="center" vertical="center"/>
    </xf>
    <xf numFmtId="2" fontId="7" fillId="2" borderId="17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164" fontId="7" fillId="2" borderId="14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/>
    </xf>
    <xf numFmtId="166" fontId="7" fillId="2" borderId="14" xfId="0" applyNumberFormat="1" applyFont="1" applyFill="1" applyBorder="1" applyAlignment="1">
      <alignment horizontal="center"/>
    </xf>
    <xf numFmtId="0" fontId="7" fillId="2" borderId="0" xfId="0" applyFont="1" applyFill="1"/>
    <xf numFmtId="0" fontId="7" fillId="2" borderId="30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43" fontId="7" fillId="2" borderId="14" xfId="1" applyFont="1" applyFill="1" applyBorder="1" applyAlignment="1">
      <alignment horizontal="center" vertical="center"/>
    </xf>
    <xf numFmtId="0" fontId="7" fillId="2" borderId="14" xfId="0" applyNumberFormat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38" fontId="8" fillId="2" borderId="31" xfId="0" applyNumberFormat="1" applyFont="1" applyFill="1" applyBorder="1" applyAlignment="1">
      <alignment horizontal="center" vertical="center"/>
    </xf>
    <xf numFmtId="38" fontId="7" fillId="2" borderId="84" xfId="0" applyNumberFormat="1" applyFont="1" applyFill="1" applyBorder="1" applyAlignment="1">
      <alignment horizontal="left" vertical="center"/>
    </xf>
    <xf numFmtId="38" fontId="7" fillId="2" borderId="85" xfId="0" applyNumberFormat="1" applyFont="1" applyFill="1" applyBorder="1" applyAlignment="1">
      <alignment horizontal="left" vertical="center"/>
    </xf>
    <xf numFmtId="38" fontId="8" fillId="2" borderId="86" xfId="0" applyNumberFormat="1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 wrapText="1"/>
    </xf>
    <xf numFmtId="38" fontId="8" fillId="2" borderId="14" xfId="0" applyNumberFormat="1" applyFont="1" applyFill="1" applyBorder="1" applyAlignment="1">
      <alignment horizontal="center" vertical="center" wrapText="1"/>
    </xf>
    <xf numFmtId="38" fontId="7" fillId="2" borderId="40" xfId="0" applyNumberFormat="1" applyFont="1" applyFill="1" applyBorder="1" applyAlignment="1">
      <alignment horizontal="left" vertical="center"/>
    </xf>
    <xf numFmtId="38" fontId="7" fillId="2" borderId="41" xfId="0" applyNumberFormat="1" applyFont="1" applyFill="1" applyBorder="1" applyAlignment="1">
      <alignment horizontal="left" vertical="center"/>
    </xf>
    <xf numFmtId="0" fontId="7" fillId="2" borderId="40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center" vertical="center"/>
    </xf>
    <xf numFmtId="38" fontId="8" fillId="2" borderId="14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8" fillId="2" borderId="8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6" xfId="0" applyNumberFormat="1" applyFont="1" applyFill="1" applyBorder="1" applyAlignment="1">
      <alignment horizontal="center" vertical="center"/>
    </xf>
    <xf numFmtId="38" fontId="8" fillId="2" borderId="17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38" fontId="7" fillId="2" borderId="14" xfId="0" applyNumberFormat="1" applyFont="1" applyFill="1" applyBorder="1" applyAlignment="1">
      <alignment horizontal="left" vertical="center"/>
    </xf>
    <xf numFmtId="38" fontId="8" fillId="2" borderId="14" xfId="0" applyNumberFormat="1" applyFont="1" applyFill="1" applyBorder="1" applyAlignment="1">
      <alignment horizontal="left" vertical="center"/>
    </xf>
    <xf numFmtId="38" fontId="7" fillId="2" borderId="16" xfId="0" applyNumberFormat="1" applyFont="1" applyFill="1" applyBorder="1" applyAlignment="1">
      <alignment horizontal="left" vertical="center"/>
    </xf>
    <xf numFmtId="0" fontId="7" fillId="2" borderId="90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left" vertical="center"/>
    </xf>
    <xf numFmtId="38" fontId="7" fillId="2" borderId="31" xfId="0" applyNumberFormat="1" applyFont="1" applyFill="1" applyBorder="1" applyAlignment="1">
      <alignment horizontal="left" vertical="center"/>
    </xf>
    <xf numFmtId="38" fontId="7" fillId="2" borderId="17" xfId="0" applyNumberFormat="1" applyFont="1" applyFill="1" applyBorder="1" applyAlignment="1">
      <alignment horizontal="left" vertical="center"/>
    </xf>
    <xf numFmtId="38" fontId="7" fillId="2" borderId="35" xfId="0" applyNumberFormat="1" applyFont="1" applyFill="1" applyBorder="1" applyAlignment="1">
      <alignment horizontal="left" vertical="center"/>
    </xf>
    <xf numFmtId="38" fontId="7" fillId="2" borderId="1" xfId="0" applyNumberFormat="1" applyFont="1" applyFill="1" applyBorder="1" applyAlignment="1">
      <alignment horizontal="center" vertical="center"/>
    </xf>
    <xf numFmtId="164" fontId="7" fillId="2" borderId="17" xfId="0" applyNumberFormat="1" applyFont="1" applyFill="1" applyBorder="1" applyAlignment="1">
      <alignment horizontal="center" vertical="center"/>
    </xf>
    <xf numFmtId="167" fontId="8" fillId="2" borderId="18" xfId="0" applyNumberFormat="1" applyFont="1" applyFill="1" applyBorder="1" applyAlignment="1">
      <alignment horizontal="center" vertical="center" wrapText="1"/>
    </xf>
    <xf numFmtId="167" fontId="7" fillId="2" borderId="9" xfId="2" applyNumberFormat="1" applyFont="1" applyFill="1" applyBorder="1" applyAlignment="1">
      <alignment horizontal="center" vertical="center"/>
    </xf>
    <xf numFmtId="167" fontId="7" fillId="2" borderId="10" xfId="2" applyNumberFormat="1" applyFont="1" applyFill="1" applyBorder="1" applyAlignment="1">
      <alignment horizontal="center" vertical="center"/>
    </xf>
    <xf numFmtId="167" fontId="7" fillId="2" borderId="0" xfId="2" applyNumberFormat="1" applyFont="1" applyFill="1" applyBorder="1" applyAlignment="1">
      <alignment horizontal="center" vertical="center"/>
    </xf>
    <xf numFmtId="167" fontId="10" fillId="2" borderId="0" xfId="0" applyNumberFormat="1" applyFont="1" applyFill="1" applyAlignment="1">
      <alignment horizontal="center"/>
    </xf>
    <xf numFmtId="167" fontId="10" fillId="2" borderId="0" xfId="0" applyNumberFormat="1" applyFont="1" applyFill="1" applyAlignment="1">
      <alignment horizontal="left"/>
    </xf>
    <xf numFmtId="167" fontId="7" fillId="2" borderId="0" xfId="0" applyNumberFormat="1" applyFont="1" applyFill="1" applyAlignment="1">
      <alignment vertical="center"/>
    </xf>
    <xf numFmtId="167" fontId="8" fillId="2" borderId="18" xfId="0" applyNumberFormat="1" applyFont="1" applyFill="1" applyBorder="1" applyAlignment="1">
      <alignment horizontal="center" vertical="center"/>
    </xf>
    <xf numFmtId="167" fontId="7" fillId="2" borderId="83" xfId="2" applyNumberFormat="1" applyFont="1" applyFill="1" applyBorder="1" applyAlignment="1">
      <alignment horizontal="center" vertical="center"/>
    </xf>
    <xf numFmtId="167" fontId="7" fillId="2" borderId="22" xfId="2" applyNumberFormat="1" applyFont="1" applyFill="1" applyBorder="1" applyAlignment="1">
      <alignment horizontal="center" vertical="center"/>
    </xf>
    <xf numFmtId="167" fontId="7" fillId="2" borderId="27" xfId="2" applyNumberFormat="1" applyFont="1" applyFill="1" applyBorder="1" applyAlignment="1">
      <alignment horizontal="center" vertical="center"/>
    </xf>
    <xf numFmtId="167" fontId="7" fillId="2" borderId="28" xfId="2" applyNumberFormat="1" applyFont="1" applyFill="1" applyBorder="1" applyAlignment="1">
      <alignment horizontal="center" vertical="center"/>
    </xf>
    <xf numFmtId="167" fontId="7" fillId="2" borderId="91" xfId="2" applyNumberFormat="1" applyFont="1" applyFill="1" applyBorder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167" fontId="8" fillId="2" borderId="14" xfId="0" applyNumberFormat="1" applyFont="1" applyFill="1" applyBorder="1" applyAlignment="1">
      <alignment horizontal="center" vertical="center" wrapText="1"/>
    </xf>
    <xf numFmtId="167" fontId="7" fillId="2" borderId="14" xfId="2" applyNumberFormat="1" applyFont="1" applyFill="1" applyBorder="1" applyAlignment="1">
      <alignment horizontal="center" vertical="center"/>
    </xf>
    <xf numFmtId="167" fontId="1" fillId="2" borderId="0" xfId="0" applyNumberFormat="1" applyFont="1" applyFill="1"/>
    <xf numFmtId="167" fontId="8" fillId="2" borderId="9" xfId="0" applyNumberFormat="1" applyFont="1" applyFill="1" applyBorder="1" applyAlignment="1">
      <alignment horizontal="center" vertical="center" wrapText="1"/>
    </xf>
    <xf numFmtId="167" fontId="7" fillId="2" borderId="18" xfId="0" applyNumberFormat="1" applyFont="1" applyFill="1" applyBorder="1" applyAlignment="1">
      <alignment horizontal="center" vertical="center"/>
    </xf>
    <xf numFmtId="167" fontId="7" fillId="2" borderId="18" xfId="2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67" fontId="7" fillId="2" borderId="9" xfId="2" applyNumberFormat="1" applyFont="1" applyFill="1" applyBorder="1" applyAlignment="1">
      <alignment horizontal="center" vertical="center" wrapText="1"/>
    </xf>
    <xf numFmtId="167" fontId="7" fillId="2" borderId="10" xfId="2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justify" vertical="center" wrapText="1"/>
    </xf>
    <xf numFmtId="167" fontId="7" fillId="2" borderId="9" xfId="2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justify" wrapText="1"/>
    </xf>
    <xf numFmtId="0" fontId="8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167" fontId="8" fillId="2" borderId="80" xfId="0" applyNumberFormat="1" applyFont="1" applyFill="1" applyBorder="1" applyAlignment="1">
      <alignment horizontal="center" vertical="center" wrapText="1"/>
    </xf>
    <xf numFmtId="167" fontId="8" fillId="2" borderId="18" xfId="0" applyNumberFormat="1" applyFont="1" applyFill="1" applyBorder="1" applyAlignment="1">
      <alignment horizontal="center" vertical="center" wrapText="1"/>
    </xf>
    <xf numFmtId="0" fontId="8" fillId="2" borderId="88" xfId="0" applyFont="1" applyFill="1" applyBorder="1" applyAlignment="1">
      <alignment horizontal="center" vertical="center" wrapText="1"/>
    </xf>
    <xf numFmtId="0" fontId="8" fillId="2" borderId="81" xfId="0" applyFont="1" applyFill="1" applyBorder="1" applyAlignment="1">
      <alignment horizontal="center" vertical="center" wrapText="1"/>
    </xf>
    <xf numFmtId="0" fontId="8" fillId="2" borderId="89" xfId="0" applyFont="1" applyFill="1" applyBorder="1" applyAlignment="1">
      <alignment horizontal="center" vertical="center" wrapText="1"/>
    </xf>
    <xf numFmtId="0" fontId="8" fillId="2" borderId="8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38" fontId="8" fillId="2" borderId="17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textRotation="90"/>
    </xf>
    <xf numFmtId="0" fontId="8" fillId="2" borderId="13" xfId="0" applyFont="1" applyFill="1" applyBorder="1" applyAlignment="1">
      <alignment horizontal="center" vertical="center" textRotation="90"/>
    </xf>
    <xf numFmtId="0" fontId="8" fillId="2" borderId="17" xfId="0" applyFont="1" applyFill="1" applyBorder="1" applyAlignment="1">
      <alignment horizontal="center" vertical="center" textRotation="90"/>
    </xf>
    <xf numFmtId="0" fontId="8" fillId="2" borderId="14" xfId="0" applyFont="1" applyFill="1" applyBorder="1" applyAlignment="1">
      <alignment horizontal="center" vertical="center" textRotation="90"/>
    </xf>
    <xf numFmtId="0" fontId="8" fillId="2" borderId="50" xfId="0" applyFont="1" applyFill="1" applyBorder="1" applyAlignment="1">
      <alignment horizontal="center" vertical="center" textRotation="90"/>
    </xf>
    <xf numFmtId="0" fontId="8" fillId="2" borderId="44" xfId="0" applyFont="1" applyFill="1" applyBorder="1" applyAlignment="1">
      <alignment horizontal="center" vertical="center" textRotation="90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88" xfId="0" applyFont="1" applyFill="1" applyBorder="1" applyAlignment="1">
      <alignment horizontal="center" vertical="top"/>
    </xf>
    <xf numFmtId="0" fontId="8" fillId="2" borderId="81" xfId="0" applyFont="1" applyFill="1" applyBorder="1" applyAlignment="1">
      <alignment horizontal="center" vertical="top"/>
    </xf>
    <xf numFmtId="0" fontId="8" fillId="2" borderId="89" xfId="0" applyFont="1" applyFill="1" applyBorder="1" applyAlignment="1">
      <alignment horizontal="center" vertical="top"/>
    </xf>
    <xf numFmtId="0" fontId="8" fillId="2" borderId="82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7" fillId="2" borderId="36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87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88" xfId="0" applyFont="1" applyFill="1" applyBorder="1" applyAlignment="1">
      <alignment horizontal="center" vertical="center"/>
    </xf>
    <xf numFmtId="0" fontId="9" fillId="2" borderId="8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38" fontId="7" fillId="2" borderId="40" xfId="0" applyNumberFormat="1" applyFont="1" applyFill="1" applyBorder="1" applyAlignment="1">
      <alignment horizontal="left" vertical="center"/>
    </xf>
    <xf numFmtId="38" fontId="7" fillId="2" borderId="41" xfId="0" applyNumberFormat="1" applyFont="1" applyFill="1" applyBorder="1" applyAlignment="1">
      <alignment horizontal="left" vertical="center"/>
    </xf>
    <xf numFmtId="38" fontId="7" fillId="2" borderId="42" xfId="0" applyNumberFormat="1" applyFont="1" applyFill="1" applyBorder="1" applyAlignment="1">
      <alignment horizontal="left" vertical="center"/>
    </xf>
    <xf numFmtId="0" fontId="7" fillId="2" borderId="51" xfId="0" applyFont="1" applyFill="1" applyBorder="1" applyAlignment="1">
      <alignment horizontal="left" vertical="center"/>
    </xf>
    <xf numFmtId="0" fontId="7" fillId="2" borderId="52" xfId="0" applyFont="1" applyFill="1" applyBorder="1" applyAlignment="1">
      <alignment horizontal="left" vertical="center"/>
    </xf>
    <xf numFmtId="167" fontId="9" fillId="2" borderId="9" xfId="0" applyNumberFormat="1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38" fontId="8" fillId="2" borderId="17" xfId="0" applyNumberFormat="1" applyFont="1" applyFill="1" applyBorder="1" applyAlignment="1">
      <alignment horizontal="center" vertical="center"/>
    </xf>
    <xf numFmtId="0" fontId="7" fillId="2" borderId="92" xfId="0" applyFont="1" applyFill="1" applyBorder="1" applyAlignment="1">
      <alignment horizontal="center" vertical="center"/>
    </xf>
    <xf numFmtId="0" fontId="7" fillId="2" borderId="85" xfId="0" applyFont="1" applyFill="1" applyBorder="1" applyAlignment="1">
      <alignment horizontal="center" vertical="center"/>
    </xf>
    <xf numFmtId="0" fontId="7" fillId="2" borderId="8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/>
    </xf>
    <xf numFmtId="0" fontId="8" fillId="2" borderId="5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39" fontId="7" fillId="2" borderId="73" xfId="0" applyNumberFormat="1" applyFont="1" applyFill="1" applyBorder="1" applyAlignment="1">
      <alignment horizontal="center" vertical="center"/>
    </xf>
    <xf numFmtId="39" fontId="7" fillId="2" borderId="74" xfId="0" applyNumberFormat="1" applyFont="1" applyFill="1" applyBorder="1" applyAlignment="1">
      <alignment horizontal="center" vertical="center"/>
    </xf>
    <xf numFmtId="39" fontId="7" fillId="2" borderId="75" xfId="0" applyNumberFormat="1" applyFont="1" applyFill="1" applyBorder="1" applyAlignment="1">
      <alignment horizontal="center" vertical="center"/>
    </xf>
    <xf numFmtId="39" fontId="7" fillId="2" borderId="52" xfId="0" applyNumberFormat="1" applyFont="1" applyFill="1" applyBorder="1" applyAlignment="1">
      <alignment horizontal="center" vertical="center"/>
    </xf>
    <xf numFmtId="39" fontId="7" fillId="2" borderId="76" xfId="0" applyNumberFormat="1" applyFont="1" applyFill="1" applyBorder="1" applyAlignment="1">
      <alignment horizontal="center" vertical="center"/>
    </xf>
    <xf numFmtId="2" fontId="7" fillId="2" borderId="51" xfId="2" applyNumberFormat="1" applyFont="1" applyFill="1" applyBorder="1" applyAlignment="1">
      <alignment horizontal="center" vertical="center"/>
    </xf>
    <xf numFmtId="2" fontId="7" fillId="2" borderId="58" xfId="2" applyNumberFormat="1" applyFont="1" applyFill="1" applyBorder="1" applyAlignment="1">
      <alignment horizontal="center" vertical="center"/>
    </xf>
    <xf numFmtId="39" fontId="7" fillId="2" borderId="66" xfId="0" applyNumberFormat="1" applyFont="1" applyFill="1" applyBorder="1" applyAlignment="1">
      <alignment horizontal="center" vertical="center"/>
    </xf>
    <xf numFmtId="39" fontId="7" fillId="2" borderId="67" xfId="0" applyNumberFormat="1" applyFont="1" applyFill="1" applyBorder="1" applyAlignment="1">
      <alignment horizontal="center" vertical="center"/>
    </xf>
    <xf numFmtId="4" fontId="7" fillId="2" borderId="77" xfId="0" applyNumberFormat="1" applyFont="1" applyFill="1" applyBorder="1" applyAlignment="1">
      <alignment horizontal="center" vertical="center"/>
    </xf>
    <xf numFmtId="4" fontId="7" fillId="2" borderId="41" xfId="0" applyNumberFormat="1" applyFont="1" applyFill="1" applyBorder="1" applyAlignment="1">
      <alignment horizontal="center" vertical="center"/>
    </xf>
    <xf numFmtId="4" fontId="7" fillId="2" borderId="78" xfId="0" applyNumberFormat="1" applyFont="1" applyFill="1" applyBorder="1" applyAlignment="1">
      <alignment horizontal="center" vertical="center"/>
    </xf>
    <xf numFmtId="2" fontId="7" fillId="2" borderId="40" xfId="2" applyNumberFormat="1" applyFont="1" applyFill="1" applyBorder="1" applyAlignment="1">
      <alignment horizontal="center" vertical="center"/>
    </xf>
    <xf numFmtId="2" fontId="7" fillId="2" borderId="60" xfId="2" applyNumberFormat="1" applyFont="1" applyFill="1" applyBorder="1" applyAlignment="1">
      <alignment horizontal="center" vertical="center"/>
    </xf>
    <xf numFmtId="39" fontId="7" fillId="2" borderId="36" xfId="0" applyNumberFormat="1" applyFont="1" applyFill="1" applyBorder="1" applyAlignment="1">
      <alignment horizontal="center" vertical="center"/>
    </xf>
    <xf numFmtId="39" fontId="7" fillId="2" borderId="24" xfId="0" applyNumberFormat="1" applyFont="1" applyFill="1" applyBorder="1" applyAlignment="1">
      <alignment horizontal="center" vertical="center"/>
    </xf>
    <xf numFmtId="39" fontId="7" fillId="2" borderId="51" xfId="0" applyNumberFormat="1" applyFont="1" applyFill="1" applyBorder="1" applyAlignment="1">
      <alignment horizontal="center" vertical="center"/>
    </xf>
    <xf numFmtId="39" fontId="7" fillId="2" borderId="43" xfId="0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/>
    </xf>
    <xf numFmtId="4" fontId="7" fillId="2" borderId="68" xfId="0" applyNumberFormat="1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4" fontId="7" fillId="2" borderId="70" xfId="0" applyNumberFormat="1" applyFont="1" applyFill="1" applyBorder="1" applyAlignment="1">
      <alignment horizontal="center" vertical="center"/>
    </xf>
    <xf numFmtId="4" fontId="7" fillId="2" borderId="71" xfId="0" applyNumberFormat="1" applyFont="1" applyFill="1" applyBorder="1" applyAlignment="1">
      <alignment horizontal="center" vertical="center"/>
    </xf>
    <xf numFmtId="4" fontId="7" fillId="2" borderId="72" xfId="0" applyNumberFormat="1" applyFont="1" applyFill="1" applyBorder="1" applyAlignment="1">
      <alignment horizontal="center" vertical="center"/>
    </xf>
    <xf numFmtId="2" fontId="7" fillId="2" borderId="37" xfId="2" applyNumberFormat="1" applyFont="1" applyFill="1" applyBorder="1" applyAlignment="1">
      <alignment horizontal="center" vertical="center"/>
    </xf>
    <xf numFmtId="2" fontId="7" fillId="2" borderId="59" xfId="2" applyNumberFormat="1" applyFont="1" applyFill="1" applyBorder="1" applyAlignment="1">
      <alignment horizontal="center" vertical="center"/>
    </xf>
    <xf numFmtId="39" fontId="7" fillId="2" borderId="40" xfId="0" applyNumberFormat="1" applyFont="1" applyFill="1" applyBorder="1" applyAlignment="1">
      <alignment horizontal="center" vertical="center"/>
    </xf>
    <xf numFmtId="39" fontId="7" fillId="2" borderId="41" xfId="0" applyNumberFormat="1" applyFont="1" applyFill="1" applyBorder="1" applyAlignment="1">
      <alignment horizontal="center" vertical="center"/>
    </xf>
    <xf numFmtId="39" fontId="7" fillId="2" borderId="42" xfId="0" applyNumberFormat="1" applyFont="1" applyFill="1" applyBorder="1" applyAlignment="1">
      <alignment horizontal="center" vertical="center"/>
    </xf>
    <xf numFmtId="39" fontId="7" fillId="2" borderId="61" xfId="0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4" fontId="7" fillId="2" borderId="20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8" fillId="2" borderId="88" xfId="0" applyFont="1" applyFill="1" applyBorder="1" applyAlignment="1">
      <alignment horizontal="center" vertical="center"/>
    </xf>
    <xf numFmtId="0" fontId="8" fillId="2" borderId="81" xfId="0" applyFont="1" applyFill="1" applyBorder="1" applyAlignment="1">
      <alignment horizontal="center" vertical="center"/>
    </xf>
    <xf numFmtId="0" fontId="8" fillId="2" borderId="89" xfId="0" applyFont="1" applyFill="1" applyBorder="1" applyAlignment="1">
      <alignment horizontal="center" vertical="center"/>
    </xf>
    <xf numFmtId="39" fontId="7" fillId="2" borderId="34" xfId="0" applyNumberFormat="1" applyFont="1" applyFill="1" applyBorder="1" applyAlignment="1">
      <alignment horizontal="center" vertical="center"/>
    </xf>
    <xf numFmtId="39" fontId="7" fillId="2" borderId="31" xfId="0" applyNumberFormat="1" applyFont="1" applyFill="1" applyBorder="1" applyAlignment="1">
      <alignment horizontal="center" vertical="center"/>
    </xf>
    <xf numFmtId="39" fontId="7" fillId="2" borderId="57" xfId="0" applyNumberFormat="1" applyFont="1" applyFill="1" applyBorder="1" applyAlignment="1">
      <alignment horizontal="center" vertical="center"/>
    </xf>
    <xf numFmtId="39" fontId="7" fillId="2" borderId="23" xfId="0" applyNumberFormat="1" applyFont="1" applyFill="1" applyBorder="1" applyAlignment="1">
      <alignment horizontal="center" vertical="center"/>
    </xf>
    <xf numFmtId="4" fontId="7" fillId="2" borderId="23" xfId="0" applyNumberFormat="1" applyFont="1" applyFill="1" applyBorder="1" applyAlignment="1">
      <alignment horizontal="center" vertical="center"/>
    </xf>
    <xf numFmtId="4" fontId="7" fillId="2" borderId="29" xfId="0" applyNumberFormat="1" applyFont="1" applyFill="1" applyBorder="1" applyAlignment="1">
      <alignment horizontal="center" vertical="center"/>
    </xf>
    <xf numFmtId="39" fontId="7" fillId="2" borderId="30" xfId="0" applyNumberFormat="1" applyFont="1" applyFill="1" applyBorder="1" applyAlignment="1">
      <alignment horizontal="center" vertical="center"/>
    </xf>
    <xf numFmtId="39" fontId="7" fillId="2" borderId="21" xfId="0" applyNumberFormat="1" applyFont="1" applyFill="1" applyBorder="1" applyAlignment="1">
      <alignment horizontal="center" vertical="center"/>
    </xf>
    <xf numFmtId="4" fontId="7" fillId="2" borderId="21" xfId="0" applyNumberFormat="1" applyFont="1" applyFill="1" applyBorder="1" applyAlignment="1">
      <alignment horizontal="center" vertical="center"/>
    </xf>
    <xf numFmtId="4" fontId="7" fillId="2" borderId="40" xfId="0" applyNumberFormat="1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4" fontId="7" fillId="2" borderId="37" xfId="0" applyNumberFormat="1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8" fillId="2" borderId="79" xfId="0" applyFont="1" applyFill="1" applyBorder="1" applyAlignment="1">
      <alignment horizontal="center" vertical="center" wrapText="1"/>
    </xf>
    <xf numFmtId="0" fontId="8" fillId="2" borderId="80" xfId="0" applyFont="1" applyFill="1" applyBorder="1" applyAlignment="1">
      <alignment horizontal="center" vertical="center" wrapText="1"/>
    </xf>
    <xf numFmtId="0" fontId="8" fillId="2" borderId="90" xfId="0" applyFont="1" applyFill="1" applyBorder="1" applyAlignment="1">
      <alignment horizontal="center" vertical="center" textRotation="90"/>
    </xf>
    <xf numFmtId="0" fontId="8" fillId="2" borderId="30" xfId="0" applyFont="1" applyFill="1" applyBorder="1" applyAlignment="1">
      <alignment horizontal="center" vertical="center" textRotation="90"/>
    </xf>
    <xf numFmtId="0" fontId="8" fillId="2" borderId="32" xfId="0" applyFont="1" applyFill="1" applyBorder="1" applyAlignment="1">
      <alignment horizontal="center" vertical="center" textRotation="90"/>
    </xf>
    <xf numFmtId="0" fontId="8" fillId="2" borderId="35" xfId="0" applyFont="1" applyFill="1" applyBorder="1" applyAlignment="1">
      <alignment horizontal="center" vertical="center" textRotation="90"/>
    </xf>
    <xf numFmtId="0" fontId="8" fillId="2" borderId="21" xfId="0" applyFont="1" applyFill="1" applyBorder="1" applyAlignment="1">
      <alignment horizontal="center" vertical="center" textRotation="90"/>
    </xf>
    <xf numFmtId="0" fontId="8" fillId="2" borderId="33" xfId="0" applyFont="1" applyFill="1" applyBorder="1" applyAlignment="1">
      <alignment horizontal="center" vertical="center" textRotation="90"/>
    </xf>
    <xf numFmtId="0" fontId="8" fillId="2" borderId="44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3" fillId="0" borderId="14" xfId="0" applyFont="1" applyFill="1" applyBorder="1" applyAlignment="1">
      <alignment horizontal="center"/>
    </xf>
    <xf numFmtId="170" fontId="7" fillId="2" borderId="14" xfId="2" applyNumberFormat="1" applyFont="1" applyFill="1" applyBorder="1" applyAlignment="1">
      <alignment horizontal="center" vertical="center"/>
    </xf>
    <xf numFmtId="170" fontId="0" fillId="0" borderId="44" xfId="0" applyNumberFormat="1" applyBorder="1" applyAlignment="1">
      <alignment horizontal="center"/>
    </xf>
    <xf numFmtId="170" fontId="0" fillId="0" borderId="2" xfId="0" applyNumberForma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5AF3E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5AF3E"/>
  </sheetPr>
  <dimension ref="A1:P27"/>
  <sheetViews>
    <sheetView view="pageBreakPreview" topLeftCell="A10" zoomScaleNormal="82" zoomScaleSheetLayoutView="100" workbookViewId="0">
      <selection activeCell="D13" sqref="D13:F13"/>
    </sheetView>
  </sheetViews>
  <sheetFormatPr baseColWidth="10" defaultRowHeight="13.5"/>
  <cols>
    <col min="1" max="1" width="15.28515625" style="29" customWidth="1"/>
    <col min="2" max="2" width="13" style="29" customWidth="1"/>
    <col min="3" max="3" width="16.28515625" style="29" customWidth="1"/>
    <col min="4" max="5" width="11.42578125" style="29"/>
    <col min="6" max="6" width="14.42578125" style="29" customWidth="1"/>
    <col min="7" max="7" width="18" style="115" customWidth="1"/>
    <col min="8" max="16384" width="11.42578125" style="2"/>
  </cols>
  <sheetData>
    <row r="1" spans="1:16" ht="21.75" customHeight="1">
      <c r="A1" s="138" t="s">
        <v>136</v>
      </c>
      <c r="B1" s="139"/>
      <c r="C1" s="139"/>
      <c r="D1" s="139"/>
      <c r="E1" s="139"/>
      <c r="F1" s="139"/>
      <c r="G1" s="140"/>
    </row>
    <row r="2" spans="1:16" ht="15" customHeight="1">
      <c r="A2" s="152" t="s">
        <v>155</v>
      </c>
      <c r="B2" s="153"/>
      <c r="C2" s="153"/>
      <c r="D2" s="153"/>
      <c r="E2" s="153"/>
      <c r="F2" s="153"/>
      <c r="G2" s="154"/>
    </row>
    <row r="3" spans="1:16" ht="26.25" customHeight="1">
      <c r="A3" s="142" t="s">
        <v>142</v>
      </c>
      <c r="B3" s="143"/>
      <c r="C3" s="143"/>
      <c r="D3" s="143"/>
      <c r="E3" s="143"/>
      <c r="F3" s="143"/>
      <c r="G3" s="144"/>
    </row>
    <row r="4" spans="1:16" ht="16.5" customHeight="1">
      <c r="A4" s="155" t="s">
        <v>144</v>
      </c>
      <c r="B4" s="94" t="s">
        <v>0</v>
      </c>
      <c r="C4" s="145" t="s">
        <v>2</v>
      </c>
      <c r="D4" s="145" t="s">
        <v>43</v>
      </c>
      <c r="E4" s="145"/>
      <c r="F4" s="147"/>
      <c r="G4" s="150" t="s">
        <v>149</v>
      </c>
    </row>
    <row r="5" spans="1:16" ht="16.5" customHeight="1">
      <c r="A5" s="156"/>
      <c r="B5" s="82" t="s">
        <v>1</v>
      </c>
      <c r="C5" s="146"/>
      <c r="D5" s="148"/>
      <c r="E5" s="148"/>
      <c r="F5" s="149"/>
      <c r="G5" s="151"/>
    </row>
    <row r="6" spans="1:16" ht="16.5" customHeight="1">
      <c r="A6" s="95">
        <v>1</v>
      </c>
      <c r="B6" s="68">
        <v>1</v>
      </c>
      <c r="C6" s="78" t="s">
        <v>49</v>
      </c>
      <c r="D6" s="134" t="s">
        <v>51</v>
      </c>
      <c r="E6" s="134"/>
      <c r="F6" s="134"/>
      <c r="G6" s="110">
        <v>150</v>
      </c>
      <c r="J6" s="129"/>
      <c r="K6" s="129"/>
      <c r="L6" s="129"/>
      <c r="M6" s="129"/>
      <c r="N6" s="129"/>
      <c r="O6" s="129"/>
      <c r="P6" s="129"/>
    </row>
    <row r="7" spans="1:16" ht="16.5" customHeight="1">
      <c r="A7" s="130">
        <v>2</v>
      </c>
      <c r="B7" s="68">
        <v>4</v>
      </c>
      <c r="C7" s="78" t="s">
        <v>50</v>
      </c>
      <c r="D7" s="134" t="s">
        <v>86</v>
      </c>
      <c r="E7" s="134"/>
      <c r="F7" s="134"/>
      <c r="G7" s="135">
        <v>250</v>
      </c>
      <c r="J7" s="66"/>
      <c r="K7" s="66"/>
      <c r="L7" s="129"/>
      <c r="M7" s="129"/>
      <c r="N7" s="129"/>
      <c r="O7" s="129"/>
      <c r="P7" s="129"/>
    </row>
    <row r="8" spans="1:16" ht="16.5" customHeight="1">
      <c r="A8" s="130"/>
      <c r="B8" s="68">
        <v>4</v>
      </c>
      <c r="C8" s="78" t="s">
        <v>62</v>
      </c>
      <c r="D8" s="134" t="s">
        <v>105</v>
      </c>
      <c r="E8" s="134"/>
      <c r="F8" s="134"/>
      <c r="G8" s="135"/>
      <c r="J8" s="141"/>
      <c r="K8" s="141"/>
      <c r="L8" s="141"/>
      <c r="M8" s="141"/>
      <c r="N8" s="141"/>
      <c r="O8" s="141"/>
      <c r="P8" s="141"/>
    </row>
    <row r="9" spans="1:16" ht="16.5" customHeight="1">
      <c r="A9" s="130">
        <v>3</v>
      </c>
      <c r="B9" s="68">
        <v>2</v>
      </c>
      <c r="C9" s="78" t="s">
        <v>52</v>
      </c>
      <c r="D9" s="134" t="s">
        <v>74</v>
      </c>
      <c r="E9" s="134"/>
      <c r="F9" s="134"/>
      <c r="G9" s="135">
        <v>125</v>
      </c>
      <c r="J9" s="129"/>
      <c r="K9" s="129"/>
      <c r="L9" s="129"/>
      <c r="M9" s="129"/>
      <c r="N9" s="129"/>
      <c r="O9" s="129"/>
      <c r="P9" s="129"/>
    </row>
    <row r="10" spans="1:16" ht="16.5" customHeight="1">
      <c r="A10" s="130"/>
      <c r="B10" s="68">
        <v>3</v>
      </c>
      <c r="C10" s="78" t="s">
        <v>53</v>
      </c>
      <c r="D10" s="134" t="s">
        <v>63</v>
      </c>
      <c r="E10" s="134"/>
      <c r="F10" s="134"/>
      <c r="G10" s="135"/>
      <c r="J10" s="129"/>
      <c r="K10" s="129"/>
      <c r="L10" s="129"/>
      <c r="M10" s="129"/>
      <c r="N10" s="129"/>
      <c r="O10" s="129"/>
      <c r="P10" s="129"/>
    </row>
    <row r="11" spans="1:16" ht="16.5" customHeight="1">
      <c r="A11" s="130"/>
      <c r="B11" s="68">
        <v>5</v>
      </c>
      <c r="C11" s="78" t="s">
        <v>54</v>
      </c>
      <c r="D11" s="134" t="s">
        <v>64</v>
      </c>
      <c r="E11" s="134"/>
      <c r="F11" s="134"/>
      <c r="G11" s="135"/>
      <c r="J11" s="129"/>
      <c r="K11" s="129"/>
      <c r="L11" s="129"/>
      <c r="M11" s="129"/>
      <c r="N11" s="129"/>
      <c r="O11" s="129"/>
      <c r="P11" s="129"/>
    </row>
    <row r="12" spans="1:16" ht="16.5" customHeight="1">
      <c r="A12" s="130"/>
      <c r="B12" s="68">
        <v>6</v>
      </c>
      <c r="C12" s="78" t="s">
        <v>70</v>
      </c>
      <c r="D12" s="134" t="s">
        <v>106</v>
      </c>
      <c r="E12" s="134"/>
      <c r="F12" s="134"/>
      <c r="G12" s="135"/>
      <c r="J12" s="129"/>
      <c r="K12" s="129"/>
      <c r="L12" s="129"/>
      <c r="M12" s="129"/>
      <c r="N12" s="129"/>
      <c r="O12" s="129"/>
      <c r="P12" s="129"/>
    </row>
    <row r="13" spans="1:16" ht="16.5" customHeight="1">
      <c r="A13" s="130"/>
      <c r="B13" s="68">
        <v>7</v>
      </c>
      <c r="C13" s="78" t="s">
        <v>55</v>
      </c>
      <c r="D13" s="134" t="s">
        <v>157</v>
      </c>
      <c r="E13" s="134"/>
      <c r="F13" s="134"/>
      <c r="G13" s="135"/>
    </row>
    <row r="14" spans="1:16" ht="16.5" customHeight="1">
      <c r="A14" s="130"/>
      <c r="B14" s="68">
        <v>8</v>
      </c>
      <c r="C14" s="78" t="s">
        <v>56</v>
      </c>
      <c r="D14" s="134" t="s">
        <v>65</v>
      </c>
      <c r="E14" s="134"/>
      <c r="F14" s="134"/>
      <c r="G14" s="135"/>
    </row>
    <row r="15" spans="1:16" ht="16.5" customHeight="1">
      <c r="A15" s="130"/>
      <c r="B15" s="68">
        <v>9</v>
      </c>
      <c r="C15" s="78" t="s">
        <v>57</v>
      </c>
      <c r="D15" s="134" t="s">
        <v>153</v>
      </c>
      <c r="E15" s="134"/>
      <c r="F15" s="134"/>
      <c r="G15" s="135"/>
    </row>
    <row r="16" spans="1:16" ht="16.5" customHeight="1">
      <c r="A16" s="130"/>
      <c r="B16" s="68">
        <v>10</v>
      </c>
      <c r="C16" s="78" t="s">
        <v>58</v>
      </c>
      <c r="D16" s="134" t="s">
        <v>66</v>
      </c>
      <c r="E16" s="134"/>
      <c r="F16" s="134"/>
      <c r="G16" s="135"/>
    </row>
    <row r="17" spans="1:7" ht="16.5" customHeight="1">
      <c r="A17" s="130"/>
      <c r="B17" s="68">
        <v>11</v>
      </c>
      <c r="C17" s="78" t="s">
        <v>58</v>
      </c>
      <c r="D17" s="134" t="s">
        <v>73</v>
      </c>
      <c r="E17" s="134"/>
      <c r="F17" s="134"/>
      <c r="G17" s="135"/>
    </row>
    <row r="18" spans="1:7" ht="16.5" customHeight="1">
      <c r="A18" s="130"/>
      <c r="B18" s="68">
        <v>14</v>
      </c>
      <c r="C18" s="78" t="s">
        <v>60</v>
      </c>
      <c r="D18" s="134" t="s">
        <v>67</v>
      </c>
      <c r="E18" s="134"/>
      <c r="F18" s="134"/>
      <c r="G18" s="135"/>
    </row>
    <row r="19" spans="1:7" ht="16.5" customHeight="1">
      <c r="A19" s="130"/>
      <c r="B19" s="68">
        <v>16</v>
      </c>
      <c r="C19" s="78" t="s">
        <v>59</v>
      </c>
      <c r="D19" s="134" t="s">
        <v>88</v>
      </c>
      <c r="E19" s="134"/>
      <c r="F19" s="134"/>
      <c r="G19" s="135"/>
    </row>
    <row r="20" spans="1:7" ht="31.5" customHeight="1">
      <c r="A20" s="130"/>
      <c r="B20" s="68">
        <v>17</v>
      </c>
      <c r="C20" s="78" t="s">
        <v>61</v>
      </c>
      <c r="D20" s="134" t="s">
        <v>87</v>
      </c>
      <c r="E20" s="134"/>
      <c r="F20" s="134"/>
      <c r="G20" s="135"/>
    </row>
    <row r="21" spans="1:7" ht="16.5" customHeight="1">
      <c r="A21" s="130"/>
      <c r="B21" s="68">
        <v>18</v>
      </c>
      <c r="C21" s="78" t="s">
        <v>52</v>
      </c>
      <c r="D21" s="134" t="s">
        <v>68</v>
      </c>
      <c r="E21" s="134"/>
      <c r="F21" s="134"/>
      <c r="G21" s="135"/>
    </row>
    <row r="22" spans="1:7" ht="16.5" customHeight="1">
      <c r="A22" s="130"/>
      <c r="B22" s="68">
        <v>19</v>
      </c>
      <c r="C22" s="78" t="s">
        <v>62</v>
      </c>
      <c r="D22" s="134" t="s">
        <v>69</v>
      </c>
      <c r="E22" s="134"/>
      <c r="F22" s="134"/>
      <c r="G22" s="135"/>
    </row>
    <row r="23" spans="1:7" ht="27.75" customHeight="1">
      <c r="A23" s="130">
        <v>4</v>
      </c>
      <c r="B23" s="68">
        <v>5</v>
      </c>
      <c r="C23" s="78" t="s">
        <v>54</v>
      </c>
      <c r="D23" s="134" t="s">
        <v>145</v>
      </c>
      <c r="E23" s="134"/>
      <c r="F23" s="134"/>
      <c r="G23" s="132">
        <v>55</v>
      </c>
    </row>
    <row r="24" spans="1:7" ht="52.5" customHeight="1">
      <c r="A24" s="130"/>
      <c r="B24" s="68">
        <v>6</v>
      </c>
      <c r="C24" s="78" t="s">
        <v>70</v>
      </c>
      <c r="D24" s="134" t="s">
        <v>152</v>
      </c>
      <c r="E24" s="134"/>
      <c r="F24" s="134"/>
      <c r="G24" s="132"/>
    </row>
    <row r="25" spans="1:7" ht="45.75" customHeight="1">
      <c r="A25" s="130"/>
      <c r="B25" s="68">
        <v>12</v>
      </c>
      <c r="C25" s="78" t="s">
        <v>71</v>
      </c>
      <c r="D25" s="134" t="s">
        <v>143</v>
      </c>
      <c r="E25" s="137"/>
      <c r="F25" s="137"/>
      <c r="G25" s="132"/>
    </row>
    <row r="26" spans="1:7" ht="27" customHeight="1">
      <c r="A26" s="130"/>
      <c r="B26" s="68">
        <v>13</v>
      </c>
      <c r="C26" s="78" t="s">
        <v>52</v>
      </c>
      <c r="D26" s="134" t="s">
        <v>107</v>
      </c>
      <c r="E26" s="134"/>
      <c r="F26" s="134"/>
      <c r="G26" s="132"/>
    </row>
    <row r="27" spans="1:7" ht="57" customHeight="1" thickBot="1">
      <c r="A27" s="131"/>
      <c r="B27" s="96">
        <v>15</v>
      </c>
      <c r="C27" s="32" t="s">
        <v>72</v>
      </c>
      <c r="D27" s="136" t="s">
        <v>146</v>
      </c>
      <c r="E27" s="136"/>
      <c r="F27" s="136"/>
      <c r="G27" s="133"/>
    </row>
  </sheetData>
  <mergeCells count="36">
    <mergeCell ref="D19:F19"/>
    <mergeCell ref="D20:F20"/>
    <mergeCell ref="D21:F21"/>
    <mergeCell ref="D18:F18"/>
    <mergeCell ref="D6:F6"/>
    <mergeCell ref="D7:F7"/>
    <mergeCell ref="D8:F8"/>
    <mergeCell ref="D9:F9"/>
    <mergeCell ref="D11:F11"/>
    <mergeCell ref="D10:F10"/>
    <mergeCell ref="A1:G1"/>
    <mergeCell ref="J8:P8"/>
    <mergeCell ref="A3:G3"/>
    <mergeCell ref="C4:C5"/>
    <mergeCell ref="D4:F5"/>
    <mergeCell ref="G4:G5"/>
    <mergeCell ref="A2:G2"/>
    <mergeCell ref="A4:A5"/>
    <mergeCell ref="A7:A8"/>
    <mergeCell ref="G7:G8"/>
    <mergeCell ref="A9:A22"/>
    <mergeCell ref="A23:A27"/>
    <mergeCell ref="G23:G27"/>
    <mergeCell ref="D16:F16"/>
    <mergeCell ref="D15:F15"/>
    <mergeCell ref="G9:G22"/>
    <mergeCell ref="D22:F22"/>
    <mergeCell ref="D12:F12"/>
    <mergeCell ref="D13:F13"/>
    <mergeCell ref="D24:F24"/>
    <mergeCell ref="D26:F26"/>
    <mergeCell ref="D27:F27"/>
    <mergeCell ref="D25:F25"/>
    <mergeCell ref="D17:F17"/>
    <mergeCell ref="D14:F14"/>
    <mergeCell ref="D23:F23"/>
  </mergeCells>
  <phoneticPr fontId="4" type="noConversion"/>
  <printOptions horizontalCentered="1"/>
  <pageMargins left="0.51" right="0.19685039370078741" top="0.19685039370078741" bottom="0.19685039370078741" header="0" footer="0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5AF3E"/>
  </sheetPr>
  <dimension ref="A1:H178"/>
  <sheetViews>
    <sheetView view="pageBreakPreview" topLeftCell="A7" zoomScaleSheetLayoutView="100" workbookViewId="0">
      <selection activeCell="E5" sqref="E5:H6"/>
    </sheetView>
  </sheetViews>
  <sheetFormatPr baseColWidth="10" defaultRowHeight="13.5"/>
  <cols>
    <col min="1" max="4" width="4.85546875" style="29" customWidth="1"/>
    <col min="5" max="5" width="18.28515625" style="29" customWidth="1"/>
    <col min="6" max="6" width="27" style="29" customWidth="1"/>
    <col min="7" max="7" width="10.28515625" style="29" customWidth="1"/>
    <col min="8" max="8" width="20.7109375" style="115" customWidth="1"/>
    <col min="9" max="16384" width="11.42578125" style="2"/>
  </cols>
  <sheetData>
    <row r="1" spans="1:8" ht="20.25" customHeight="1">
      <c r="A1" s="166" t="s">
        <v>136</v>
      </c>
      <c r="B1" s="167"/>
      <c r="C1" s="167"/>
      <c r="D1" s="167"/>
      <c r="E1" s="167"/>
      <c r="F1" s="167"/>
      <c r="G1" s="167"/>
      <c r="H1" s="168"/>
    </row>
    <row r="2" spans="1:8" ht="23.25" customHeight="1">
      <c r="A2" s="169" t="s">
        <v>155</v>
      </c>
      <c r="B2" s="170"/>
      <c r="C2" s="170"/>
      <c r="D2" s="170"/>
      <c r="E2" s="170"/>
      <c r="F2" s="170"/>
      <c r="G2" s="170"/>
      <c r="H2" s="171"/>
    </row>
    <row r="3" spans="1:8" ht="14.25" customHeight="1">
      <c r="A3" s="160" t="s">
        <v>3</v>
      </c>
      <c r="B3" s="162" t="s">
        <v>36</v>
      </c>
      <c r="C3" s="162" t="s">
        <v>111</v>
      </c>
      <c r="D3" s="164" t="s">
        <v>4</v>
      </c>
      <c r="E3" s="172"/>
      <c r="F3" s="141"/>
      <c r="G3" s="141"/>
      <c r="H3" s="173"/>
    </row>
    <row r="4" spans="1:8" ht="18.75" customHeight="1">
      <c r="A4" s="161"/>
      <c r="B4" s="163"/>
      <c r="C4" s="163"/>
      <c r="D4" s="165"/>
      <c r="E4" s="172" t="s">
        <v>112</v>
      </c>
      <c r="F4" s="141"/>
      <c r="G4" s="141"/>
      <c r="H4" s="173"/>
    </row>
    <row r="5" spans="1:8" ht="18.75" customHeight="1">
      <c r="A5" s="161"/>
      <c r="B5" s="163"/>
      <c r="C5" s="163"/>
      <c r="D5" s="165"/>
      <c r="E5" s="172" t="s">
        <v>37</v>
      </c>
      <c r="F5" s="141"/>
      <c r="G5" s="141"/>
      <c r="H5" s="173"/>
    </row>
    <row r="6" spans="1:8" ht="12.75" customHeight="1">
      <c r="A6" s="161"/>
      <c r="B6" s="163"/>
      <c r="C6" s="163"/>
      <c r="D6" s="165"/>
      <c r="E6" s="147"/>
      <c r="F6" s="153"/>
      <c r="G6" s="153"/>
      <c r="H6" s="154"/>
    </row>
    <row r="7" spans="1:8" s="5" customFormat="1" ht="27" customHeight="1">
      <c r="A7" s="157" t="s">
        <v>6</v>
      </c>
      <c r="B7" s="158"/>
      <c r="C7" s="158"/>
      <c r="D7" s="158"/>
      <c r="E7" s="159" t="s">
        <v>111</v>
      </c>
      <c r="F7" s="159"/>
      <c r="G7" s="97" t="s">
        <v>4</v>
      </c>
      <c r="H7" s="109" t="s">
        <v>132</v>
      </c>
    </row>
    <row r="8" spans="1:8" ht="16.5" customHeight="1">
      <c r="A8" s="95">
        <v>2</v>
      </c>
      <c r="B8" s="78">
        <v>1</v>
      </c>
      <c r="C8" s="78">
        <v>1</v>
      </c>
      <c r="D8" s="78">
        <v>1</v>
      </c>
      <c r="E8" s="99" t="s">
        <v>7</v>
      </c>
      <c r="F8" s="100" t="s">
        <v>108</v>
      </c>
      <c r="G8" s="30" t="s">
        <v>38</v>
      </c>
      <c r="H8" s="110">
        <v>1689.32</v>
      </c>
    </row>
    <row r="9" spans="1:8" ht="16.5" customHeight="1">
      <c r="A9" s="95">
        <v>2</v>
      </c>
      <c r="B9" s="78">
        <v>1</v>
      </c>
      <c r="C9" s="78">
        <v>1</v>
      </c>
      <c r="D9" s="78">
        <v>2</v>
      </c>
      <c r="E9" s="99" t="s">
        <v>7</v>
      </c>
      <c r="F9" s="100" t="s">
        <v>108</v>
      </c>
      <c r="G9" s="30" t="s">
        <v>39</v>
      </c>
      <c r="H9" s="110">
        <v>1438.66</v>
      </c>
    </row>
    <row r="10" spans="1:8" ht="16.5" customHeight="1">
      <c r="A10" s="95">
        <v>2</v>
      </c>
      <c r="B10" s="78">
        <v>1</v>
      </c>
      <c r="C10" s="78">
        <v>1</v>
      </c>
      <c r="D10" s="78">
        <v>3</v>
      </c>
      <c r="E10" s="99" t="s">
        <v>7</v>
      </c>
      <c r="F10" s="100" t="s">
        <v>108</v>
      </c>
      <c r="G10" s="30" t="s">
        <v>40</v>
      </c>
      <c r="H10" s="110">
        <v>1284.94</v>
      </c>
    </row>
    <row r="11" spans="1:8" ht="16.5" customHeight="1">
      <c r="A11" s="95">
        <v>2</v>
      </c>
      <c r="B11" s="78">
        <v>1</v>
      </c>
      <c r="C11" s="78">
        <v>2</v>
      </c>
      <c r="D11" s="78">
        <v>1</v>
      </c>
      <c r="E11" s="99" t="s">
        <v>7</v>
      </c>
      <c r="F11" s="99" t="s">
        <v>109</v>
      </c>
      <c r="G11" s="30" t="s">
        <v>38</v>
      </c>
      <c r="H11" s="110">
        <v>2475.7800000000002</v>
      </c>
    </row>
    <row r="12" spans="1:8" ht="16.5" customHeight="1">
      <c r="A12" s="95">
        <v>2</v>
      </c>
      <c r="B12" s="78">
        <v>1</v>
      </c>
      <c r="C12" s="78">
        <v>2</v>
      </c>
      <c r="D12" s="78">
        <v>2</v>
      </c>
      <c r="E12" s="99" t="s">
        <v>7</v>
      </c>
      <c r="F12" s="99" t="s">
        <v>109</v>
      </c>
      <c r="G12" s="30" t="s">
        <v>39</v>
      </c>
      <c r="H12" s="110">
        <v>2048.77</v>
      </c>
    </row>
    <row r="13" spans="1:8" ht="16.5" customHeight="1">
      <c r="A13" s="95">
        <v>2</v>
      </c>
      <c r="B13" s="78">
        <v>1</v>
      </c>
      <c r="C13" s="78">
        <v>2</v>
      </c>
      <c r="D13" s="78">
        <v>3</v>
      </c>
      <c r="E13" s="99" t="s">
        <v>7</v>
      </c>
      <c r="F13" s="99" t="s">
        <v>109</v>
      </c>
      <c r="G13" s="30" t="s">
        <v>40</v>
      </c>
      <c r="H13" s="110">
        <v>1779.7</v>
      </c>
    </row>
    <row r="14" spans="1:8" ht="16.5" customHeight="1">
      <c r="A14" s="95">
        <v>2</v>
      </c>
      <c r="B14" s="78">
        <v>1</v>
      </c>
      <c r="C14" s="78">
        <v>2</v>
      </c>
      <c r="D14" s="78">
        <v>4</v>
      </c>
      <c r="E14" s="99" t="s">
        <v>7</v>
      </c>
      <c r="F14" s="99" t="s">
        <v>110</v>
      </c>
      <c r="G14" s="30" t="s">
        <v>141</v>
      </c>
      <c r="H14" s="110" t="s">
        <v>141</v>
      </c>
    </row>
    <row r="15" spans="1:8" ht="16.5" customHeight="1">
      <c r="A15" s="95">
        <v>2</v>
      </c>
      <c r="B15" s="78">
        <v>1</v>
      </c>
      <c r="C15" s="78">
        <v>2</v>
      </c>
      <c r="D15" s="78">
        <v>5</v>
      </c>
      <c r="E15" s="99" t="s">
        <v>7</v>
      </c>
      <c r="F15" s="99" t="s">
        <v>137</v>
      </c>
      <c r="G15" s="30" t="s">
        <v>141</v>
      </c>
      <c r="H15" s="110" t="s">
        <v>141</v>
      </c>
    </row>
    <row r="16" spans="1:8" ht="16.5" customHeight="1">
      <c r="A16" s="95">
        <v>2</v>
      </c>
      <c r="B16" s="78">
        <v>1</v>
      </c>
      <c r="C16" s="78">
        <v>3</v>
      </c>
      <c r="D16" s="78">
        <v>1</v>
      </c>
      <c r="E16" s="99" t="s">
        <v>7</v>
      </c>
      <c r="F16" s="99" t="s">
        <v>8</v>
      </c>
      <c r="G16" s="30" t="s">
        <v>38</v>
      </c>
      <c r="H16" s="110">
        <v>4003.84</v>
      </c>
    </row>
    <row r="17" spans="1:8" ht="16.5" customHeight="1">
      <c r="A17" s="95">
        <v>2</v>
      </c>
      <c r="B17" s="78">
        <v>1</v>
      </c>
      <c r="C17" s="78">
        <v>3</v>
      </c>
      <c r="D17" s="78">
        <v>2</v>
      </c>
      <c r="E17" s="99" t="s">
        <v>7</v>
      </c>
      <c r="F17" s="99" t="s">
        <v>8</v>
      </c>
      <c r="G17" s="30" t="s">
        <v>39</v>
      </c>
      <c r="H17" s="110">
        <v>3592.41</v>
      </c>
    </row>
    <row r="18" spans="1:8" ht="16.5" customHeight="1">
      <c r="A18" s="95">
        <v>2</v>
      </c>
      <c r="B18" s="78">
        <v>1</v>
      </c>
      <c r="C18" s="78">
        <v>3</v>
      </c>
      <c r="D18" s="78">
        <v>3</v>
      </c>
      <c r="E18" s="99" t="s">
        <v>7</v>
      </c>
      <c r="F18" s="99" t="s">
        <v>8</v>
      </c>
      <c r="G18" s="30" t="s">
        <v>40</v>
      </c>
      <c r="H18" s="110">
        <v>3013.57</v>
      </c>
    </row>
    <row r="19" spans="1:8" ht="16.5" customHeight="1">
      <c r="A19" s="95">
        <v>2</v>
      </c>
      <c r="B19" s="78">
        <v>1</v>
      </c>
      <c r="C19" s="78">
        <v>3</v>
      </c>
      <c r="D19" s="78">
        <v>4</v>
      </c>
      <c r="E19" s="99" t="s">
        <v>7</v>
      </c>
      <c r="F19" s="99" t="s">
        <v>41</v>
      </c>
      <c r="G19" s="30" t="s">
        <v>141</v>
      </c>
      <c r="H19" s="110" t="s">
        <v>141</v>
      </c>
    </row>
    <row r="20" spans="1:8" ht="16.5" customHeight="1">
      <c r="A20" s="95">
        <v>2</v>
      </c>
      <c r="B20" s="78">
        <v>1</v>
      </c>
      <c r="C20" s="78">
        <v>3</v>
      </c>
      <c r="D20" s="78">
        <v>5</v>
      </c>
      <c r="E20" s="99" t="s">
        <v>7</v>
      </c>
      <c r="F20" s="99" t="s">
        <v>138</v>
      </c>
      <c r="G20" s="30" t="s">
        <v>141</v>
      </c>
      <c r="H20" s="110" t="s">
        <v>141</v>
      </c>
    </row>
    <row r="21" spans="1:8" ht="16.5" customHeight="1">
      <c r="A21" s="95">
        <v>2</v>
      </c>
      <c r="B21" s="78">
        <v>1</v>
      </c>
      <c r="C21" s="78">
        <v>4</v>
      </c>
      <c r="D21" s="78">
        <v>1</v>
      </c>
      <c r="E21" s="99" t="s">
        <v>7</v>
      </c>
      <c r="F21" s="99" t="s">
        <v>9</v>
      </c>
      <c r="G21" s="30" t="s">
        <v>38</v>
      </c>
      <c r="H21" s="110">
        <v>5965.72</v>
      </c>
    </row>
    <row r="22" spans="1:8" ht="16.5" customHeight="1">
      <c r="A22" s="95">
        <v>2</v>
      </c>
      <c r="B22" s="78">
        <v>1</v>
      </c>
      <c r="C22" s="78">
        <v>4</v>
      </c>
      <c r="D22" s="78">
        <v>2</v>
      </c>
      <c r="E22" s="99" t="s">
        <v>7</v>
      </c>
      <c r="F22" s="99" t="s">
        <v>9</v>
      </c>
      <c r="G22" s="30" t="s">
        <v>39</v>
      </c>
      <c r="H22" s="110">
        <v>4847.1400000000003</v>
      </c>
    </row>
    <row r="23" spans="1:8" ht="16.5" customHeight="1">
      <c r="A23" s="95">
        <v>2</v>
      </c>
      <c r="B23" s="78">
        <v>1</v>
      </c>
      <c r="C23" s="78">
        <v>4</v>
      </c>
      <c r="D23" s="78">
        <v>3</v>
      </c>
      <c r="E23" s="99" t="s">
        <v>7</v>
      </c>
      <c r="F23" s="99" t="s">
        <v>9</v>
      </c>
      <c r="G23" s="30" t="s">
        <v>40</v>
      </c>
      <c r="H23" s="110">
        <v>4528.2299999999996</v>
      </c>
    </row>
    <row r="24" spans="1:8" ht="16.5" customHeight="1">
      <c r="A24" s="95">
        <v>2</v>
      </c>
      <c r="B24" s="78">
        <v>1</v>
      </c>
      <c r="C24" s="78">
        <v>4</v>
      </c>
      <c r="D24" s="78">
        <v>4</v>
      </c>
      <c r="E24" s="99" t="s">
        <v>7</v>
      </c>
      <c r="F24" s="99" t="s">
        <v>42</v>
      </c>
      <c r="G24" s="30" t="s">
        <v>141</v>
      </c>
      <c r="H24" s="110" t="s">
        <v>141</v>
      </c>
    </row>
    <row r="25" spans="1:8" ht="16.5" customHeight="1">
      <c r="A25" s="95">
        <v>2</v>
      </c>
      <c r="B25" s="78">
        <v>1</v>
      </c>
      <c r="C25" s="78">
        <v>4</v>
      </c>
      <c r="D25" s="78">
        <v>5</v>
      </c>
      <c r="E25" s="99" t="s">
        <v>7</v>
      </c>
      <c r="F25" s="99" t="s">
        <v>139</v>
      </c>
      <c r="G25" s="30" t="s">
        <v>141</v>
      </c>
      <c r="H25" s="110" t="s">
        <v>141</v>
      </c>
    </row>
    <row r="26" spans="1:8" ht="16.5" customHeight="1">
      <c r="A26" s="95">
        <v>2</v>
      </c>
      <c r="B26" s="78">
        <v>1</v>
      </c>
      <c r="C26" s="78">
        <v>5</v>
      </c>
      <c r="D26" s="78">
        <v>1</v>
      </c>
      <c r="E26" s="99" t="s">
        <v>7</v>
      </c>
      <c r="F26" s="99" t="s">
        <v>10</v>
      </c>
      <c r="G26" s="30" t="s">
        <v>38</v>
      </c>
      <c r="H26" s="110">
        <v>8326.6299999999992</v>
      </c>
    </row>
    <row r="27" spans="1:8" ht="16.5" customHeight="1">
      <c r="A27" s="95">
        <v>2</v>
      </c>
      <c r="B27" s="78">
        <v>1</v>
      </c>
      <c r="C27" s="78">
        <v>5</v>
      </c>
      <c r="D27" s="78">
        <v>2</v>
      </c>
      <c r="E27" s="99" t="s">
        <v>7</v>
      </c>
      <c r="F27" s="99" t="s">
        <v>10</v>
      </c>
      <c r="G27" s="30" t="s">
        <v>39</v>
      </c>
      <c r="H27" s="110">
        <v>7505.02</v>
      </c>
    </row>
    <row r="28" spans="1:8" ht="16.5" customHeight="1">
      <c r="A28" s="95">
        <v>2</v>
      </c>
      <c r="B28" s="78">
        <v>1</v>
      </c>
      <c r="C28" s="78">
        <v>5</v>
      </c>
      <c r="D28" s="78">
        <v>3</v>
      </c>
      <c r="E28" s="99" t="s">
        <v>7</v>
      </c>
      <c r="F28" s="99" t="s">
        <v>10</v>
      </c>
      <c r="G28" s="30" t="s">
        <v>40</v>
      </c>
      <c r="H28" s="110">
        <v>7014.51</v>
      </c>
    </row>
    <row r="29" spans="1:8" ht="16.5" customHeight="1">
      <c r="A29" s="95">
        <v>2</v>
      </c>
      <c r="B29" s="78">
        <v>2</v>
      </c>
      <c r="C29" s="78">
        <v>1</v>
      </c>
      <c r="D29" s="78">
        <v>1</v>
      </c>
      <c r="E29" s="99" t="s">
        <v>11</v>
      </c>
      <c r="F29" s="99" t="s">
        <v>109</v>
      </c>
      <c r="G29" s="30" t="s">
        <v>38</v>
      </c>
      <c r="H29" s="110">
        <v>2613.6</v>
      </c>
    </row>
    <row r="30" spans="1:8" ht="16.5" customHeight="1">
      <c r="A30" s="95">
        <v>2</v>
      </c>
      <c r="B30" s="78">
        <v>2</v>
      </c>
      <c r="C30" s="78">
        <v>1</v>
      </c>
      <c r="D30" s="78">
        <v>2</v>
      </c>
      <c r="E30" s="99" t="s">
        <v>11</v>
      </c>
      <c r="F30" s="99" t="s">
        <v>109</v>
      </c>
      <c r="G30" s="30" t="s">
        <v>39</v>
      </c>
      <c r="H30" s="110">
        <v>2237.21</v>
      </c>
    </row>
    <row r="31" spans="1:8" ht="16.5" customHeight="1">
      <c r="A31" s="95">
        <v>2</v>
      </c>
      <c r="B31" s="78">
        <v>2</v>
      </c>
      <c r="C31" s="78">
        <v>1</v>
      </c>
      <c r="D31" s="78">
        <v>3</v>
      </c>
      <c r="E31" s="99" t="s">
        <v>11</v>
      </c>
      <c r="F31" s="99" t="s">
        <v>109</v>
      </c>
      <c r="G31" s="30" t="s">
        <v>40</v>
      </c>
      <c r="H31" s="110">
        <v>1885.31</v>
      </c>
    </row>
    <row r="32" spans="1:8" ht="16.5" customHeight="1">
      <c r="A32" s="95">
        <v>2</v>
      </c>
      <c r="B32" s="78">
        <v>2</v>
      </c>
      <c r="C32" s="78">
        <v>2</v>
      </c>
      <c r="D32" s="78">
        <v>1</v>
      </c>
      <c r="E32" s="99" t="s">
        <v>11</v>
      </c>
      <c r="F32" s="99" t="s">
        <v>12</v>
      </c>
      <c r="G32" s="30" t="s">
        <v>38</v>
      </c>
      <c r="H32" s="110">
        <v>3568.29</v>
      </c>
    </row>
    <row r="33" spans="1:8" ht="16.5" customHeight="1">
      <c r="A33" s="95">
        <v>2</v>
      </c>
      <c r="B33" s="78">
        <v>2</v>
      </c>
      <c r="C33" s="78">
        <v>2</v>
      </c>
      <c r="D33" s="78">
        <v>2</v>
      </c>
      <c r="E33" s="99" t="s">
        <v>11</v>
      </c>
      <c r="F33" s="99" t="s">
        <v>12</v>
      </c>
      <c r="G33" s="30" t="s">
        <v>39</v>
      </c>
      <c r="H33" s="110">
        <v>2898.32</v>
      </c>
    </row>
    <row r="34" spans="1:8" ht="16.5" customHeight="1">
      <c r="A34" s="95">
        <v>2</v>
      </c>
      <c r="B34" s="78">
        <v>2</v>
      </c>
      <c r="C34" s="78">
        <v>2</v>
      </c>
      <c r="D34" s="78">
        <v>3</v>
      </c>
      <c r="E34" s="99" t="s">
        <v>11</v>
      </c>
      <c r="F34" s="99" t="s">
        <v>12</v>
      </c>
      <c r="G34" s="30" t="s">
        <v>40</v>
      </c>
      <c r="H34" s="110">
        <v>2288.94</v>
      </c>
    </row>
    <row r="35" spans="1:8" ht="16.5" customHeight="1">
      <c r="A35" s="95">
        <v>2</v>
      </c>
      <c r="B35" s="78">
        <v>2</v>
      </c>
      <c r="C35" s="78">
        <v>3</v>
      </c>
      <c r="D35" s="78">
        <v>1</v>
      </c>
      <c r="E35" s="99" t="s">
        <v>11</v>
      </c>
      <c r="F35" s="99" t="s">
        <v>9</v>
      </c>
      <c r="G35" s="30" t="s">
        <v>38</v>
      </c>
      <c r="H35" s="110">
        <v>5538.58</v>
      </c>
    </row>
    <row r="36" spans="1:8" ht="16.5" customHeight="1">
      <c r="A36" s="95">
        <v>2</v>
      </c>
      <c r="B36" s="78">
        <v>2</v>
      </c>
      <c r="C36" s="78">
        <v>3</v>
      </c>
      <c r="D36" s="78">
        <v>2</v>
      </c>
      <c r="E36" s="99" t="s">
        <v>11</v>
      </c>
      <c r="F36" s="99" t="s">
        <v>9</v>
      </c>
      <c r="G36" s="30" t="s">
        <v>39</v>
      </c>
      <c r="H36" s="110">
        <v>4683.0600000000004</v>
      </c>
    </row>
    <row r="37" spans="1:8" ht="16.5" customHeight="1">
      <c r="A37" s="95">
        <v>2</v>
      </c>
      <c r="B37" s="78">
        <v>2</v>
      </c>
      <c r="C37" s="78">
        <v>3</v>
      </c>
      <c r="D37" s="78">
        <v>3</v>
      </c>
      <c r="E37" s="99" t="s">
        <v>11</v>
      </c>
      <c r="F37" s="99" t="s">
        <v>9</v>
      </c>
      <c r="G37" s="30" t="s">
        <v>40</v>
      </c>
      <c r="H37" s="110">
        <v>4157.3599999999997</v>
      </c>
    </row>
    <row r="38" spans="1:8" ht="16.5" customHeight="1">
      <c r="A38" s="95">
        <v>2</v>
      </c>
      <c r="B38" s="78">
        <v>3</v>
      </c>
      <c r="C38" s="78">
        <v>1</v>
      </c>
      <c r="D38" s="78">
        <v>1</v>
      </c>
      <c r="E38" s="99" t="s">
        <v>13</v>
      </c>
      <c r="F38" s="99" t="s">
        <v>14</v>
      </c>
      <c r="G38" s="30" t="s">
        <v>38</v>
      </c>
      <c r="H38" s="110">
        <v>3247.86</v>
      </c>
    </row>
    <row r="39" spans="1:8" ht="16.5" customHeight="1">
      <c r="A39" s="95">
        <v>2</v>
      </c>
      <c r="B39" s="78">
        <v>3</v>
      </c>
      <c r="C39" s="78">
        <v>1</v>
      </c>
      <c r="D39" s="78">
        <v>2</v>
      </c>
      <c r="E39" s="99" t="s">
        <v>13</v>
      </c>
      <c r="F39" s="99" t="s">
        <v>14</v>
      </c>
      <c r="G39" s="30" t="s">
        <v>39</v>
      </c>
      <c r="H39" s="110">
        <v>2757.6</v>
      </c>
    </row>
    <row r="40" spans="1:8" ht="16.5" customHeight="1">
      <c r="A40" s="95">
        <v>2</v>
      </c>
      <c r="B40" s="78">
        <v>3</v>
      </c>
      <c r="C40" s="78">
        <v>1</v>
      </c>
      <c r="D40" s="78">
        <v>3</v>
      </c>
      <c r="E40" s="99" t="s">
        <v>13</v>
      </c>
      <c r="F40" s="99" t="s">
        <v>14</v>
      </c>
      <c r="G40" s="30" t="s">
        <v>40</v>
      </c>
      <c r="H40" s="110">
        <v>2535.16</v>
      </c>
    </row>
    <row r="41" spans="1:8" ht="16.5" customHeight="1">
      <c r="A41" s="95">
        <v>2</v>
      </c>
      <c r="B41" s="78">
        <v>3</v>
      </c>
      <c r="C41" s="78">
        <v>2</v>
      </c>
      <c r="D41" s="78">
        <v>1</v>
      </c>
      <c r="E41" s="99" t="s">
        <v>13</v>
      </c>
      <c r="F41" s="99" t="s">
        <v>12</v>
      </c>
      <c r="G41" s="30" t="s">
        <v>38</v>
      </c>
      <c r="H41" s="110">
        <v>3859.97</v>
      </c>
    </row>
    <row r="42" spans="1:8" ht="16.5" customHeight="1">
      <c r="A42" s="95">
        <v>2</v>
      </c>
      <c r="B42" s="78">
        <v>3</v>
      </c>
      <c r="C42" s="78">
        <v>2</v>
      </c>
      <c r="D42" s="78">
        <v>2</v>
      </c>
      <c r="E42" s="99" t="s">
        <v>13</v>
      </c>
      <c r="F42" s="99" t="s">
        <v>12</v>
      </c>
      <c r="G42" s="30" t="s">
        <v>39</v>
      </c>
      <c r="H42" s="110">
        <v>3596.42</v>
      </c>
    </row>
    <row r="43" spans="1:8" ht="16.5" customHeight="1" thickBot="1">
      <c r="A43" s="98">
        <v>2</v>
      </c>
      <c r="B43" s="32">
        <v>3</v>
      </c>
      <c r="C43" s="32">
        <v>2</v>
      </c>
      <c r="D43" s="32">
        <v>3</v>
      </c>
      <c r="E43" s="101" t="s">
        <v>13</v>
      </c>
      <c r="F43" s="101" t="s">
        <v>12</v>
      </c>
      <c r="G43" s="33" t="s">
        <v>40</v>
      </c>
      <c r="H43" s="111">
        <v>3466.2</v>
      </c>
    </row>
    <row r="44" spans="1:8" ht="16.5" customHeight="1">
      <c r="A44" s="34"/>
      <c r="B44" s="34"/>
      <c r="C44" s="34"/>
      <c r="D44" s="34"/>
      <c r="E44" s="35"/>
      <c r="F44" s="35"/>
      <c r="G44" s="35"/>
      <c r="H44" s="112"/>
    </row>
    <row r="45" spans="1:8" ht="16.5" customHeight="1">
      <c r="A45" s="34"/>
      <c r="B45" s="34"/>
      <c r="C45" s="34"/>
      <c r="D45" s="34"/>
      <c r="E45" s="35"/>
      <c r="F45" s="35"/>
      <c r="G45" s="35"/>
      <c r="H45" s="112"/>
    </row>
    <row r="46" spans="1:8" ht="16.5" customHeight="1">
      <c r="A46" s="34"/>
      <c r="B46" s="34"/>
      <c r="C46" s="34"/>
      <c r="D46" s="34"/>
      <c r="E46" s="35"/>
      <c r="F46" s="35"/>
      <c r="G46" s="35"/>
      <c r="H46" s="112"/>
    </row>
    <row r="47" spans="1:8" ht="14.25">
      <c r="A47" s="174"/>
      <c r="B47" s="174"/>
      <c r="C47" s="174"/>
      <c r="D47" s="174"/>
      <c r="E47" s="174"/>
      <c r="F47" s="174"/>
      <c r="G47" s="174"/>
      <c r="H47" s="174"/>
    </row>
    <row r="48" spans="1:8" ht="18.75">
      <c r="A48" s="175"/>
      <c r="B48" s="175"/>
      <c r="C48" s="175"/>
      <c r="D48" s="175"/>
      <c r="E48" s="175"/>
      <c r="F48" s="175"/>
      <c r="G48" s="175"/>
      <c r="H48" s="175"/>
    </row>
    <row r="49" spans="1:8" ht="14.25">
      <c r="A49" s="176"/>
      <c r="B49" s="176"/>
      <c r="C49" s="176"/>
      <c r="D49" s="176"/>
      <c r="E49" s="176"/>
      <c r="F49" s="176"/>
      <c r="G49" s="176"/>
      <c r="H49" s="176"/>
    </row>
    <row r="50" spans="1:8" ht="14.25">
      <c r="A50" s="176"/>
      <c r="B50" s="176"/>
      <c r="C50" s="176"/>
      <c r="D50" s="176"/>
      <c r="E50" s="176"/>
      <c r="F50" s="176"/>
      <c r="G50" s="176"/>
      <c r="H50" s="176"/>
    </row>
    <row r="51" spans="1:8" ht="14.25">
      <c r="A51" s="36"/>
      <c r="B51" s="36"/>
      <c r="C51" s="36"/>
      <c r="D51" s="36"/>
      <c r="E51" s="36"/>
      <c r="F51" s="36"/>
      <c r="G51" s="36"/>
      <c r="H51" s="113"/>
    </row>
    <row r="52" spans="1:8" ht="14.25">
      <c r="A52" s="176"/>
      <c r="B52" s="176"/>
      <c r="C52" s="176"/>
      <c r="D52" s="176"/>
      <c r="E52" s="176"/>
      <c r="F52" s="176"/>
      <c r="G52" s="176"/>
      <c r="H52" s="176"/>
    </row>
    <row r="53" spans="1:8" ht="14.25">
      <c r="A53" s="176"/>
      <c r="B53" s="176"/>
      <c r="C53" s="176"/>
      <c r="D53" s="176"/>
      <c r="E53" s="176"/>
      <c r="F53" s="176"/>
      <c r="G53" s="176"/>
      <c r="H53" s="176"/>
    </row>
    <row r="54" spans="1:8" ht="14.25">
      <c r="A54" s="176"/>
      <c r="B54" s="176"/>
      <c r="C54" s="176"/>
      <c r="D54" s="176"/>
      <c r="E54" s="176"/>
      <c r="F54" s="176"/>
      <c r="G54" s="176"/>
      <c r="H54" s="176"/>
    </row>
    <row r="55" spans="1:8" ht="14.25">
      <c r="A55" s="176"/>
      <c r="B55" s="176"/>
      <c r="C55" s="176"/>
      <c r="D55" s="176"/>
      <c r="E55" s="176"/>
      <c r="F55" s="176"/>
      <c r="G55" s="176"/>
      <c r="H55" s="176"/>
    </row>
    <row r="56" spans="1:8" ht="14.25">
      <c r="A56" s="37"/>
      <c r="B56" s="37"/>
      <c r="C56" s="37"/>
      <c r="D56" s="37"/>
      <c r="E56" s="37"/>
      <c r="F56" s="37"/>
      <c r="G56" s="37"/>
      <c r="H56" s="114"/>
    </row>
    <row r="57" spans="1:8" ht="14.25">
      <c r="A57" s="176"/>
      <c r="B57" s="176"/>
      <c r="C57" s="176"/>
      <c r="D57" s="176"/>
      <c r="E57" s="176"/>
      <c r="F57" s="176"/>
      <c r="G57" s="176"/>
      <c r="H57" s="176"/>
    </row>
    <row r="58" spans="1:8" ht="14.25">
      <c r="A58" s="37"/>
      <c r="B58" s="37"/>
      <c r="C58" s="37"/>
      <c r="D58" s="37"/>
      <c r="E58" s="37"/>
      <c r="F58" s="37"/>
      <c r="G58" s="37"/>
      <c r="H58" s="114"/>
    </row>
    <row r="59" spans="1:8" ht="14.25">
      <c r="A59" s="176"/>
      <c r="B59" s="176"/>
      <c r="C59" s="176"/>
      <c r="D59" s="176"/>
      <c r="E59" s="176"/>
      <c r="F59" s="176"/>
      <c r="G59" s="176"/>
      <c r="H59" s="176"/>
    </row>
    <row r="60" spans="1:8" ht="14.25">
      <c r="A60" s="37"/>
      <c r="B60" s="37"/>
      <c r="C60" s="37"/>
      <c r="D60" s="37"/>
      <c r="E60" s="37"/>
      <c r="F60" s="37"/>
      <c r="G60" s="37"/>
      <c r="H60" s="114"/>
    </row>
    <row r="61" spans="1:8" ht="14.25">
      <c r="A61" s="176"/>
      <c r="B61" s="176"/>
      <c r="C61" s="176"/>
      <c r="D61" s="176"/>
      <c r="E61" s="176"/>
      <c r="F61" s="176"/>
      <c r="G61" s="176"/>
      <c r="H61" s="176"/>
    </row>
    <row r="62" spans="1:8" ht="14.25">
      <c r="A62" s="37"/>
      <c r="B62" s="37"/>
      <c r="C62" s="37"/>
      <c r="D62" s="37"/>
      <c r="E62" s="37"/>
      <c r="F62" s="37"/>
      <c r="G62" s="37"/>
      <c r="H62" s="114"/>
    </row>
    <row r="63" spans="1:8" ht="14.25">
      <c r="A63" s="176"/>
      <c r="B63" s="176"/>
      <c r="C63" s="176"/>
      <c r="D63" s="176"/>
      <c r="E63" s="176"/>
      <c r="F63" s="176"/>
      <c r="G63" s="176"/>
      <c r="H63" s="176"/>
    </row>
    <row r="64" spans="1:8" ht="14.25">
      <c r="A64" s="37"/>
      <c r="B64" s="37"/>
      <c r="C64" s="37"/>
      <c r="D64" s="37"/>
      <c r="E64" s="37"/>
      <c r="F64" s="37"/>
      <c r="G64" s="37"/>
      <c r="H64" s="114"/>
    </row>
    <row r="65" spans="1:8" ht="14.25">
      <c r="A65" s="37"/>
      <c r="B65" s="37"/>
      <c r="C65" s="37"/>
      <c r="D65" s="37"/>
      <c r="E65" s="37"/>
      <c r="F65" s="37"/>
      <c r="G65" s="37"/>
      <c r="H65" s="114"/>
    </row>
    <row r="66" spans="1:8" ht="14.25">
      <c r="A66" s="37"/>
      <c r="B66" s="37"/>
      <c r="C66" s="37"/>
      <c r="D66" s="37"/>
      <c r="E66" s="37"/>
      <c r="F66" s="37"/>
      <c r="G66" s="37"/>
      <c r="H66" s="114"/>
    </row>
    <row r="67" spans="1:8" ht="14.25">
      <c r="A67" s="37"/>
      <c r="B67" s="37"/>
      <c r="C67" s="37"/>
      <c r="D67" s="37"/>
      <c r="E67" s="37"/>
      <c r="F67" s="37"/>
      <c r="G67" s="37"/>
      <c r="H67" s="114"/>
    </row>
    <row r="68" spans="1:8" ht="14.25">
      <c r="A68" s="37"/>
      <c r="B68" s="37"/>
      <c r="C68" s="37"/>
      <c r="D68" s="37"/>
      <c r="E68" s="37"/>
      <c r="F68" s="37"/>
      <c r="G68" s="37"/>
      <c r="H68" s="114"/>
    </row>
    <row r="69" spans="1:8" ht="14.25">
      <c r="A69" s="176"/>
      <c r="B69" s="176"/>
      <c r="C69" s="176"/>
      <c r="D69" s="176"/>
      <c r="E69" s="176"/>
      <c r="F69" s="176"/>
      <c r="G69" s="176"/>
      <c r="H69" s="176"/>
    </row>
    <row r="70" spans="1:8" ht="14.25">
      <c r="A70" s="37"/>
      <c r="B70" s="37"/>
      <c r="C70" s="37"/>
      <c r="D70" s="37"/>
      <c r="E70" s="37"/>
      <c r="F70" s="37"/>
      <c r="G70" s="37"/>
      <c r="H70" s="114"/>
    </row>
    <row r="71" spans="1:8" ht="14.25">
      <c r="A71" s="176"/>
      <c r="B71" s="176"/>
      <c r="C71" s="176"/>
      <c r="D71" s="176"/>
      <c r="E71" s="176"/>
      <c r="F71" s="176"/>
      <c r="G71" s="176"/>
      <c r="H71" s="176"/>
    </row>
    <row r="72" spans="1:8" ht="14.25">
      <c r="A72" s="37"/>
      <c r="B72" s="37"/>
      <c r="C72" s="37"/>
      <c r="D72" s="37"/>
      <c r="E72" s="37"/>
      <c r="F72" s="37"/>
      <c r="G72" s="37"/>
      <c r="H72" s="114"/>
    </row>
    <row r="73" spans="1:8" ht="14.25">
      <c r="A73" s="176"/>
      <c r="B73" s="176"/>
      <c r="C73" s="176"/>
      <c r="D73" s="176"/>
      <c r="E73" s="176"/>
      <c r="F73" s="176"/>
      <c r="G73" s="176"/>
      <c r="H73" s="176"/>
    </row>
    <row r="74" spans="1:8" ht="14.25">
      <c r="A74" s="37"/>
      <c r="B74" s="37"/>
      <c r="C74" s="37"/>
      <c r="D74" s="37"/>
      <c r="E74" s="37"/>
      <c r="F74" s="37"/>
      <c r="G74" s="37"/>
      <c r="H74" s="114"/>
    </row>
    <row r="75" spans="1:8" ht="14.25">
      <c r="A75" s="176"/>
      <c r="B75" s="176"/>
      <c r="C75" s="176"/>
      <c r="D75" s="176"/>
      <c r="E75" s="176"/>
      <c r="F75" s="176"/>
      <c r="G75" s="176"/>
      <c r="H75" s="176"/>
    </row>
    <row r="76" spans="1:8" ht="14.25">
      <c r="A76" s="37"/>
      <c r="B76" s="37"/>
      <c r="C76" s="37"/>
      <c r="D76" s="37"/>
      <c r="E76" s="37"/>
      <c r="F76" s="37"/>
      <c r="G76" s="37"/>
      <c r="H76" s="114"/>
    </row>
    <row r="77" spans="1:8" ht="14.25">
      <c r="A77" s="176"/>
      <c r="B77" s="176"/>
      <c r="C77" s="176"/>
      <c r="D77" s="176"/>
      <c r="E77" s="176"/>
      <c r="F77" s="176"/>
      <c r="G77" s="176"/>
      <c r="H77" s="176"/>
    </row>
    <row r="78" spans="1:8" ht="14.25">
      <c r="A78" s="37"/>
      <c r="B78" s="37"/>
      <c r="C78" s="37"/>
      <c r="D78" s="37"/>
      <c r="E78" s="37"/>
      <c r="F78" s="37"/>
      <c r="G78" s="37"/>
      <c r="H78" s="114"/>
    </row>
    <row r="79" spans="1:8" ht="14.25">
      <c r="A79" s="176"/>
      <c r="B79" s="176"/>
      <c r="C79" s="176"/>
      <c r="D79" s="176"/>
      <c r="E79" s="176"/>
      <c r="F79" s="176"/>
      <c r="G79" s="176"/>
      <c r="H79" s="176"/>
    </row>
    <row r="80" spans="1:8" ht="14.25">
      <c r="A80" s="37"/>
      <c r="B80" s="37"/>
      <c r="C80" s="37"/>
      <c r="D80" s="37"/>
      <c r="E80" s="37"/>
      <c r="F80" s="37"/>
      <c r="G80" s="37"/>
      <c r="H80" s="114"/>
    </row>
    <row r="81" spans="1:8" ht="14.25">
      <c r="A81" s="176"/>
      <c r="B81" s="176"/>
      <c r="C81" s="176"/>
      <c r="D81" s="176"/>
      <c r="E81" s="176"/>
      <c r="F81" s="176"/>
      <c r="G81" s="176"/>
      <c r="H81" s="176"/>
    </row>
    <row r="82" spans="1:8" ht="14.25">
      <c r="A82" s="37"/>
      <c r="B82" s="37"/>
      <c r="C82" s="37"/>
      <c r="D82" s="37"/>
      <c r="E82" s="37"/>
      <c r="F82" s="37"/>
      <c r="G82" s="37"/>
      <c r="H82" s="114"/>
    </row>
    <row r="83" spans="1:8" ht="14.25">
      <c r="A83" s="176"/>
      <c r="B83" s="176"/>
      <c r="C83" s="176"/>
      <c r="D83" s="176"/>
      <c r="E83" s="176"/>
      <c r="F83" s="176"/>
      <c r="G83" s="176"/>
      <c r="H83" s="176"/>
    </row>
    <row r="84" spans="1:8" ht="14.25">
      <c r="A84" s="37"/>
      <c r="B84" s="37"/>
      <c r="C84" s="37"/>
      <c r="D84" s="37"/>
      <c r="E84" s="37"/>
      <c r="F84" s="37"/>
      <c r="G84" s="37"/>
      <c r="H84" s="114"/>
    </row>
    <row r="85" spans="1:8" ht="14.25">
      <c r="A85" s="176"/>
      <c r="B85" s="176"/>
      <c r="C85" s="176"/>
      <c r="D85" s="176"/>
      <c r="E85" s="176"/>
      <c r="F85" s="176"/>
      <c r="G85" s="176"/>
      <c r="H85" s="176"/>
    </row>
    <row r="86" spans="1:8" ht="14.25">
      <c r="A86" s="37"/>
      <c r="B86" s="37"/>
      <c r="C86" s="37"/>
      <c r="D86" s="37"/>
      <c r="E86" s="37"/>
      <c r="F86" s="37"/>
      <c r="G86" s="37"/>
      <c r="H86" s="114"/>
    </row>
    <row r="87" spans="1:8" ht="14.25">
      <c r="A87" s="176"/>
      <c r="B87" s="176"/>
      <c r="C87" s="176"/>
      <c r="D87" s="176"/>
      <c r="E87" s="176"/>
      <c r="F87" s="176"/>
      <c r="G87" s="176"/>
      <c r="H87" s="176"/>
    </row>
    <row r="88" spans="1:8" ht="14.25">
      <c r="A88" s="37"/>
      <c r="B88" s="37"/>
      <c r="C88" s="37"/>
      <c r="D88" s="37"/>
      <c r="E88" s="37"/>
      <c r="F88" s="37"/>
      <c r="G88" s="37"/>
      <c r="H88" s="114"/>
    </row>
    <row r="89" spans="1:8" ht="14.25">
      <c r="A89" s="176"/>
      <c r="B89" s="176"/>
      <c r="C89" s="176"/>
      <c r="D89" s="176"/>
      <c r="E89" s="176"/>
      <c r="F89" s="176"/>
      <c r="G89" s="176"/>
      <c r="H89" s="176"/>
    </row>
    <row r="90" spans="1:8" ht="14.25">
      <c r="A90" s="37"/>
      <c r="B90" s="37"/>
      <c r="C90" s="37"/>
      <c r="D90" s="37"/>
      <c r="E90" s="37"/>
      <c r="F90" s="37"/>
      <c r="G90" s="37"/>
      <c r="H90" s="114"/>
    </row>
    <row r="91" spans="1:8" ht="14.25">
      <c r="A91" s="176"/>
      <c r="B91" s="176"/>
      <c r="C91" s="176"/>
      <c r="D91" s="176"/>
      <c r="E91" s="176"/>
      <c r="F91" s="176"/>
      <c r="G91" s="176"/>
      <c r="H91" s="176"/>
    </row>
    <row r="92" spans="1:8" ht="14.25">
      <c r="A92" s="37"/>
      <c r="B92" s="37"/>
      <c r="C92" s="37"/>
      <c r="D92" s="37"/>
      <c r="E92" s="37"/>
      <c r="F92" s="37"/>
      <c r="G92" s="37"/>
      <c r="H92" s="114"/>
    </row>
    <row r="93" spans="1:8" ht="14.25">
      <c r="A93" s="176"/>
      <c r="B93" s="176"/>
      <c r="C93" s="176"/>
      <c r="D93" s="176"/>
      <c r="E93" s="176"/>
      <c r="F93" s="176"/>
      <c r="G93" s="176"/>
      <c r="H93" s="176"/>
    </row>
    <row r="94" spans="1:8" ht="14.25">
      <c r="A94" s="37"/>
      <c r="B94" s="37"/>
      <c r="C94" s="37"/>
      <c r="D94" s="37"/>
      <c r="E94" s="37"/>
      <c r="F94" s="37"/>
      <c r="G94" s="37"/>
      <c r="H94" s="114"/>
    </row>
    <row r="95" spans="1:8" ht="14.25">
      <c r="A95" s="176"/>
      <c r="B95" s="176"/>
      <c r="C95" s="176"/>
      <c r="D95" s="176"/>
      <c r="E95" s="176"/>
      <c r="F95" s="176"/>
      <c r="G95" s="176"/>
      <c r="H95" s="176"/>
    </row>
    <row r="96" spans="1:8" ht="14.25">
      <c r="A96" s="37"/>
      <c r="B96" s="37"/>
      <c r="C96" s="37"/>
      <c r="D96" s="37"/>
      <c r="E96" s="37"/>
      <c r="F96" s="37"/>
      <c r="G96" s="37"/>
      <c r="H96" s="114"/>
    </row>
    <row r="97" spans="1:8" ht="14.25">
      <c r="A97" s="176"/>
      <c r="B97" s="176"/>
      <c r="C97" s="176"/>
      <c r="D97" s="176"/>
      <c r="E97" s="176"/>
      <c r="F97" s="176"/>
      <c r="G97" s="176"/>
      <c r="H97" s="176"/>
    </row>
    <row r="98" spans="1:8" ht="14.25">
      <c r="A98" s="37"/>
      <c r="B98" s="37"/>
      <c r="C98" s="37"/>
      <c r="D98" s="37"/>
      <c r="E98" s="37"/>
      <c r="F98" s="37"/>
      <c r="G98" s="37"/>
      <c r="H98" s="114"/>
    </row>
    <row r="99" spans="1:8" ht="14.25">
      <c r="A99" s="176"/>
      <c r="B99" s="176"/>
      <c r="C99" s="176"/>
      <c r="D99" s="176"/>
      <c r="E99" s="176"/>
      <c r="F99" s="176"/>
      <c r="G99" s="176"/>
      <c r="H99" s="176"/>
    </row>
    <row r="100" spans="1:8" ht="14.25">
      <c r="A100" s="37"/>
      <c r="B100" s="37"/>
      <c r="C100" s="37"/>
      <c r="D100" s="37"/>
      <c r="E100" s="37"/>
      <c r="F100" s="37"/>
      <c r="G100" s="37"/>
      <c r="H100" s="114"/>
    </row>
    <row r="101" spans="1:8" ht="14.25">
      <c r="A101" s="176"/>
      <c r="B101" s="176"/>
      <c r="C101" s="176"/>
      <c r="D101" s="176"/>
      <c r="E101" s="176"/>
      <c r="F101" s="176"/>
      <c r="G101" s="176"/>
      <c r="H101" s="176"/>
    </row>
    <row r="102" spans="1:8" ht="14.25">
      <c r="A102" s="37"/>
      <c r="B102" s="37"/>
      <c r="C102" s="37"/>
      <c r="D102" s="37"/>
      <c r="E102" s="37"/>
      <c r="F102" s="37"/>
      <c r="G102" s="37"/>
      <c r="H102" s="114"/>
    </row>
    <row r="103" spans="1:8" ht="14.25">
      <c r="A103" s="176"/>
      <c r="B103" s="176"/>
      <c r="C103" s="176"/>
      <c r="D103" s="176"/>
      <c r="E103" s="176"/>
      <c r="F103" s="176"/>
      <c r="G103" s="176"/>
      <c r="H103" s="176"/>
    </row>
    <row r="104" spans="1:8" ht="14.25">
      <c r="A104" s="37"/>
      <c r="B104" s="37"/>
      <c r="C104" s="37"/>
      <c r="D104" s="37"/>
      <c r="E104" s="37"/>
      <c r="F104" s="37"/>
      <c r="G104" s="37"/>
      <c r="H104" s="114"/>
    </row>
    <row r="105" spans="1:8" ht="14.25">
      <c r="A105" s="176"/>
      <c r="B105" s="176"/>
      <c r="C105" s="176"/>
      <c r="D105" s="176"/>
      <c r="E105" s="176"/>
      <c r="F105" s="176"/>
      <c r="G105" s="176"/>
      <c r="H105" s="176"/>
    </row>
    <row r="106" spans="1:8" ht="14.25">
      <c r="A106" s="37"/>
      <c r="B106" s="37"/>
      <c r="C106" s="37"/>
      <c r="D106" s="37"/>
      <c r="E106" s="37"/>
      <c r="F106" s="37"/>
      <c r="G106" s="37"/>
      <c r="H106" s="114"/>
    </row>
    <row r="107" spans="1:8" ht="14.25">
      <c r="A107" s="176"/>
      <c r="B107" s="176"/>
      <c r="C107" s="176"/>
      <c r="D107" s="176"/>
      <c r="E107" s="176"/>
      <c r="F107" s="176"/>
      <c r="G107" s="176"/>
      <c r="H107" s="176"/>
    </row>
    <row r="108" spans="1:8" ht="14.25">
      <c r="A108" s="37"/>
      <c r="B108" s="37"/>
      <c r="C108" s="37"/>
      <c r="D108" s="37"/>
      <c r="E108" s="37"/>
      <c r="F108" s="37"/>
      <c r="G108" s="37"/>
      <c r="H108" s="114"/>
    </row>
    <row r="109" spans="1:8" ht="14.25">
      <c r="A109" s="176"/>
      <c r="B109" s="176"/>
      <c r="C109" s="176"/>
      <c r="D109" s="176"/>
      <c r="E109" s="176"/>
      <c r="F109" s="176"/>
      <c r="G109" s="176"/>
      <c r="H109" s="176"/>
    </row>
    <row r="110" spans="1:8" ht="14.25">
      <c r="A110" s="37"/>
      <c r="B110" s="37"/>
      <c r="C110" s="37"/>
      <c r="D110" s="37"/>
      <c r="E110" s="37"/>
      <c r="F110" s="37"/>
      <c r="G110" s="37"/>
      <c r="H110" s="114"/>
    </row>
    <row r="111" spans="1:8" ht="14.25">
      <c r="A111" s="176"/>
      <c r="B111" s="176"/>
      <c r="C111" s="176"/>
      <c r="D111" s="176"/>
      <c r="E111" s="176"/>
      <c r="F111" s="176"/>
      <c r="G111" s="176"/>
      <c r="H111" s="176"/>
    </row>
    <row r="112" spans="1:8" ht="14.25">
      <c r="A112" s="37"/>
      <c r="B112" s="37"/>
      <c r="C112" s="37"/>
      <c r="D112" s="37"/>
      <c r="E112" s="37"/>
      <c r="F112" s="37"/>
      <c r="G112" s="37"/>
      <c r="H112" s="114"/>
    </row>
    <row r="113" spans="1:8" ht="14.25">
      <c r="A113" s="176"/>
      <c r="B113" s="176"/>
      <c r="C113" s="176"/>
      <c r="D113" s="176"/>
      <c r="E113" s="176"/>
      <c r="F113" s="176"/>
      <c r="G113" s="176"/>
      <c r="H113" s="176"/>
    </row>
    <row r="114" spans="1:8" ht="14.25">
      <c r="A114" s="37"/>
      <c r="B114" s="37"/>
      <c r="C114" s="37"/>
      <c r="D114" s="37"/>
      <c r="E114" s="37"/>
      <c r="F114" s="37"/>
      <c r="G114" s="37"/>
      <c r="H114" s="114"/>
    </row>
    <row r="115" spans="1:8" ht="14.25">
      <c r="A115" s="176"/>
      <c r="B115" s="176"/>
      <c r="C115" s="176"/>
      <c r="D115" s="176"/>
      <c r="E115" s="176"/>
      <c r="F115" s="176"/>
      <c r="G115" s="176"/>
      <c r="H115" s="176"/>
    </row>
    <row r="116" spans="1:8" ht="14.25">
      <c r="A116" s="37"/>
      <c r="B116" s="37"/>
      <c r="C116" s="37"/>
      <c r="D116" s="37"/>
      <c r="E116" s="37"/>
      <c r="F116" s="37"/>
      <c r="G116" s="37"/>
      <c r="H116" s="114"/>
    </row>
    <row r="117" spans="1:8" ht="14.25">
      <c r="A117" s="176"/>
      <c r="B117" s="176"/>
      <c r="C117" s="176"/>
      <c r="D117" s="176"/>
      <c r="E117" s="176"/>
      <c r="F117" s="176"/>
      <c r="G117" s="176"/>
      <c r="H117" s="176"/>
    </row>
    <row r="118" spans="1:8" ht="14.25">
      <c r="A118" s="37"/>
      <c r="B118" s="37"/>
      <c r="C118" s="37"/>
      <c r="D118" s="37"/>
      <c r="E118" s="37"/>
      <c r="F118" s="37"/>
      <c r="G118" s="37"/>
      <c r="H118" s="114"/>
    </row>
    <row r="119" spans="1:8" ht="14.25">
      <c r="A119" s="176"/>
      <c r="B119" s="176"/>
      <c r="C119" s="176"/>
      <c r="D119" s="176"/>
      <c r="E119" s="176"/>
      <c r="F119" s="176"/>
      <c r="G119" s="176"/>
      <c r="H119" s="176"/>
    </row>
    <row r="120" spans="1:8" ht="14.25">
      <c r="A120" s="37"/>
      <c r="B120" s="37"/>
      <c r="C120" s="37"/>
      <c r="D120" s="37"/>
      <c r="E120" s="37"/>
      <c r="F120" s="37"/>
      <c r="G120" s="37"/>
      <c r="H120" s="114"/>
    </row>
    <row r="121" spans="1:8" ht="14.25">
      <c r="A121" s="176"/>
      <c r="B121" s="176"/>
      <c r="C121" s="176"/>
      <c r="D121" s="176"/>
      <c r="E121" s="176"/>
      <c r="F121" s="176"/>
      <c r="G121" s="176"/>
      <c r="H121" s="176"/>
    </row>
    <row r="122" spans="1:8" ht="14.25">
      <c r="A122" s="37"/>
      <c r="B122" s="37"/>
      <c r="C122" s="37"/>
      <c r="D122" s="37"/>
      <c r="E122" s="37"/>
      <c r="F122" s="37"/>
      <c r="G122" s="37"/>
      <c r="H122" s="114"/>
    </row>
    <row r="123" spans="1:8" ht="14.25">
      <c r="A123" s="176"/>
      <c r="B123" s="176"/>
      <c r="C123" s="176"/>
      <c r="D123" s="176"/>
      <c r="E123" s="176"/>
      <c r="F123" s="176"/>
      <c r="G123" s="176"/>
      <c r="H123" s="176"/>
    </row>
    <row r="124" spans="1:8" ht="14.25">
      <c r="A124" s="37"/>
      <c r="B124" s="37"/>
      <c r="C124" s="37"/>
      <c r="D124" s="37"/>
      <c r="E124" s="37"/>
      <c r="F124" s="37"/>
      <c r="G124" s="37"/>
      <c r="H124" s="114"/>
    </row>
    <row r="125" spans="1:8" ht="14.25">
      <c r="A125" s="176"/>
      <c r="B125" s="176"/>
      <c r="C125" s="176"/>
      <c r="D125" s="176"/>
      <c r="E125" s="176"/>
      <c r="F125" s="176"/>
      <c r="G125" s="176"/>
      <c r="H125" s="176"/>
    </row>
    <row r="126" spans="1:8" ht="14.25">
      <c r="A126" s="37"/>
      <c r="B126" s="37"/>
      <c r="C126" s="37"/>
      <c r="D126" s="37"/>
      <c r="E126" s="37"/>
      <c r="F126" s="37"/>
      <c r="G126" s="37"/>
      <c r="H126" s="114"/>
    </row>
    <row r="127" spans="1:8" ht="14.25">
      <c r="A127" s="176"/>
      <c r="B127" s="176"/>
      <c r="C127" s="176"/>
      <c r="D127" s="176"/>
      <c r="E127" s="176"/>
      <c r="F127" s="176"/>
      <c r="G127" s="176"/>
      <c r="H127" s="176"/>
    </row>
    <row r="128" spans="1:8" ht="14.25">
      <c r="A128" s="37"/>
      <c r="B128" s="37"/>
      <c r="C128" s="37"/>
      <c r="D128" s="37"/>
      <c r="E128" s="37"/>
      <c r="F128" s="37"/>
      <c r="G128" s="37"/>
      <c r="H128" s="114"/>
    </row>
    <row r="129" spans="1:8" ht="14.25">
      <c r="A129" s="37"/>
      <c r="B129" s="37"/>
      <c r="C129" s="37"/>
      <c r="D129" s="37"/>
      <c r="E129" s="37"/>
      <c r="F129" s="37"/>
      <c r="G129" s="37"/>
      <c r="H129" s="114"/>
    </row>
    <row r="130" spans="1:8" ht="14.25">
      <c r="A130" s="37"/>
      <c r="B130" s="37"/>
      <c r="C130" s="37"/>
      <c r="D130" s="37"/>
      <c r="E130" s="37"/>
      <c r="F130" s="37"/>
      <c r="G130" s="37"/>
      <c r="H130" s="114"/>
    </row>
    <row r="131" spans="1:8" ht="14.25">
      <c r="A131" s="37"/>
      <c r="B131" s="37"/>
      <c r="C131" s="37"/>
      <c r="D131" s="37"/>
      <c r="E131" s="37"/>
      <c r="F131" s="37"/>
      <c r="G131" s="37"/>
      <c r="H131" s="114"/>
    </row>
    <row r="132" spans="1:8" ht="14.25">
      <c r="A132" s="37"/>
      <c r="B132" s="37"/>
      <c r="C132" s="37"/>
      <c r="D132" s="37"/>
      <c r="E132" s="37"/>
      <c r="F132" s="37"/>
      <c r="G132" s="37"/>
      <c r="H132" s="114"/>
    </row>
    <row r="133" spans="1:8" ht="14.25">
      <c r="A133" s="37"/>
      <c r="B133" s="37"/>
      <c r="C133" s="37"/>
      <c r="D133" s="37"/>
      <c r="E133" s="37"/>
      <c r="F133" s="37"/>
      <c r="G133" s="37"/>
      <c r="H133" s="114"/>
    </row>
    <row r="134" spans="1:8" ht="14.25">
      <c r="A134" s="176"/>
      <c r="B134" s="176"/>
      <c r="C134" s="176"/>
      <c r="D134" s="176"/>
      <c r="E134" s="176"/>
      <c r="F134" s="176"/>
      <c r="G134" s="176"/>
      <c r="H134" s="176"/>
    </row>
    <row r="135" spans="1:8" ht="14.25">
      <c r="A135" s="37"/>
      <c r="B135" s="37"/>
      <c r="C135" s="37"/>
      <c r="D135" s="37"/>
      <c r="E135" s="37"/>
      <c r="F135" s="37"/>
      <c r="G135" s="37"/>
      <c r="H135" s="114"/>
    </row>
    <row r="136" spans="1:8" ht="14.25">
      <c r="A136" s="176"/>
      <c r="B136" s="176"/>
      <c r="C136" s="176"/>
      <c r="D136" s="176"/>
      <c r="E136" s="176"/>
      <c r="F136" s="176"/>
      <c r="G136" s="176"/>
      <c r="H136" s="176"/>
    </row>
    <row r="137" spans="1:8" ht="14.25">
      <c r="A137" s="37"/>
      <c r="B137" s="37"/>
      <c r="C137" s="37"/>
      <c r="D137" s="37"/>
      <c r="E137" s="37"/>
      <c r="F137" s="37"/>
      <c r="G137" s="37"/>
      <c r="H137" s="114"/>
    </row>
    <row r="138" spans="1:8" ht="14.25">
      <c r="A138" s="176"/>
      <c r="B138" s="176"/>
      <c r="C138" s="176"/>
      <c r="D138" s="176"/>
      <c r="E138" s="176"/>
      <c r="F138" s="176"/>
      <c r="G138" s="176"/>
      <c r="H138" s="176"/>
    </row>
    <row r="139" spans="1:8" ht="14.25">
      <c r="A139" s="37"/>
      <c r="B139" s="37"/>
      <c r="C139" s="37"/>
      <c r="D139" s="37"/>
      <c r="E139" s="37"/>
      <c r="F139" s="37"/>
      <c r="G139" s="37"/>
      <c r="H139" s="114"/>
    </row>
    <row r="140" spans="1:8" ht="14.25">
      <c r="A140" s="176"/>
      <c r="B140" s="176"/>
      <c r="C140" s="176"/>
      <c r="D140" s="176"/>
      <c r="E140" s="176"/>
      <c r="F140" s="176"/>
      <c r="G140" s="176"/>
      <c r="H140" s="176"/>
    </row>
    <row r="141" spans="1:8" ht="14.25">
      <c r="A141" s="37"/>
      <c r="B141" s="37"/>
      <c r="C141" s="37"/>
      <c r="D141" s="37"/>
      <c r="E141" s="37"/>
      <c r="F141" s="37"/>
      <c r="G141" s="37"/>
      <c r="H141" s="114"/>
    </row>
    <row r="142" spans="1:8" ht="14.25">
      <c r="A142" s="176"/>
      <c r="B142" s="176"/>
      <c r="C142" s="176"/>
      <c r="D142" s="176"/>
      <c r="E142" s="176"/>
      <c r="F142" s="176"/>
      <c r="G142" s="176"/>
      <c r="H142" s="176"/>
    </row>
    <row r="143" spans="1:8" ht="14.25">
      <c r="A143" s="37"/>
      <c r="B143" s="37"/>
      <c r="C143" s="37"/>
      <c r="D143" s="37"/>
      <c r="E143" s="37"/>
      <c r="F143" s="37"/>
      <c r="G143" s="37"/>
      <c r="H143" s="114"/>
    </row>
    <row r="144" spans="1:8" ht="14.25">
      <c r="A144" s="176"/>
      <c r="B144" s="176"/>
      <c r="C144" s="176"/>
      <c r="D144" s="176"/>
      <c r="E144" s="176"/>
      <c r="F144" s="176"/>
      <c r="G144" s="176"/>
      <c r="H144" s="176"/>
    </row>
    <row r="145" spans="1:8" ht="14.25">
      <c r="A145" s="37"/>
      <c r="B145" s="37"/>
      <c r="C145" s="37"/>
      <c r="D145" s="37"/>
      <c r="E145" s="37"/>
      <c r="F145" s="37"/>
      <c r="G145" s="37"/>
      <c r="H145" s="114"/>
    </row>
    <row r="146" spans="1:8" ht="14.25">
      <c r="A146" s="176"/>
      <c r="B146" s="176"/>
      <c r="C146" s="176"/>
      <c r="D146" s="176"/>
      <c r="E146" s="176"/>
      <c r="F146" s="176"/>
      <c r="G146" s="176"/>
      <c r="H146" s="176"/>
    </row>
    <row r="147" spans="1:8" ht="14.25">
      <c r="A147" s="37"/>
      <c r="B147" s="37"/>
      <c r="C147" s="37"/>
      <c r="D147" s="37"/>
      <c r="E147" s="37"/>
      <c r="F147" s="37"/>
      <c r="G147" s="37"/>
      <c r="H147" s="114"/>
    </row>
    <row r="148" spans="1:8" ht="14.25">
      <c r="A148" s="176"/>
      <c r="B148" s="176"/>
      <c r="C148" s="176"/>
      <c r="D148" s="176"/>
      <c r="E148" s="176"/>
      <c r="F148" s="176"/>
      <c r="G148" s="176"/>
      <c r="H148" s="176"/>
    </row>
    <row r="149" spans="1:8" ht="14.25">
      <c r="A149" s="37"/>
      <c r="B149" s="37"/>
      <c r="C149" s="37"/>
      <c r="D149" s="37"/>
      <c r="E149" s="37"/>
      <c r="F149" s="37"/>
      <c r="G149" s="37"/>
      <c r="H149" s="114"/>
    </row>
    <row r="150" spans="1:8" ht="14.25">
      <c r="A150" s="176"/>
      <c r="B150" s="176"/>
      <c r="C150" s="176"/>
      <c r="D150" s="176"/>
      <c r="E150" s="176"/>
      <c r="F150" s="176"/>
      <c r="G150" s="176"/>
      <c r="H150" s="176"/>
    </row>
    <row r="151" spans="1:8" ht="14.25">
      <c r="A151" s="37"/>
      <c r="B151" s="37"/>
      <c r="C151" s="37"/>
      <c r="D151" s="37"/>
      <c r="E151" s="37"/>
      <c r="F151" s="37"/>
      <c r="G151" s="37"/>
      <c r="H151" s="114"/>
    </row>
    <row r="152" spans="1:8" ht="14.25">
      <c r="A152" s="176"/>
      <c r="B152" s="176"/>
      <c r="C152" s="176"/>
      <c r="D152" s="176"/>
      <c r="E152" s="176"/>
      <c r="F152" s="176"/>
      <c r="G152" s="176"/>
      <c r="H152" s="176"/>
    </row>
    <row r="153" spans="1:8" ht="14.25">
      <c r="A153" s="37"/>
      <c r="B153" s="37"/>
      <c r="C153" s="37"/>
      <c r="D153" s="37"/>
      <c r="E153" s="37"/>
      <c r="F153" s="37"/>
      <c r="G153" s="37"/>
      <c r="H153" s="114"/>
    </row>
    <row r="154" spans="1:8" ht="14.25">
      <c r="A154" s="176"/>
      <c r="B154" s="176"/>
      <c r="C154" s="176"/>
      <c r="D154" s="176"/>
      <c r="E154" s="176"/>
      <c r="F154" s="176"/>
      <c r="G154" s="176"/>
      <c r="H154" s="176"/>
    </row>
    <row r="155" spans="1:8" ht="14.25">
      <c r="A155" s="37"/>
      <c r="B155" s="37"/>
      <c r="C155" s="37"/>
      <c r="D155" s="37"/>
      <c r="E155" s="37"/>
      <c r="F155" s="37"/>
      <c r="G155" s="37"/>
      <c r="H155" s="114"/>
    </row>
    <row r="156" spans="1:8" ht="14.25">
      <c r="A156" s="176"/>
      <c r="B156" s="176"/>
      <c r="C156" s="176"/>
      <c r="D156" s="176"/>
      <c r="E156" s="176"/>
      <c r="F156" s="176"/>
      <c r="G156" s="176"/>
      <c r="H156" s="176"/>
    </row>
    <row r="157" spans="1:8" ht="14.25">
      <c r="A157" s="37"/>
      <c r="B157" s="37"/>
      <c r="C157" s="37"/>
      <c r="D157" s="37"/>
      <c r="E157" s="37"/>
      <c r="F157" s="37"/>
      <c r="G157" s="37"/>
      <c r="H157" s="114"/>
    </row>
    <row r="158" spans="1:8" ht="14.25">
      <c r="A158" s="176"/>
      <c r="B158" s="176"/>
      <c r="C158" s="176"/>
      <c r="D158" s="176"/>
      <c r="E158" s="176"/>
      <c r="F158" s="176"/>
      <c r="G158" s="176"/>
      <c r="H158" s="176"/>
    </row>
    <row r="159" spans="1:8" ht="14.25">
      <c r="A159" s="37"/>
      <c r="B159" s="37"/>
      <c r="C159" s="37"/>
      <c r="D159" s="37"/>
      <c r="E159" s="37"/>
      <c r="F159" s="37"/>
      <c r="G159" s="37"/>
      <c r="H159" s="114"/>
    </row>
    <row r="160" spans="1:8" ht="14.25">
      <c r="A160" s="176"/>
      <c r="B160" s="176"/>
      <c r="C160" s="176"/>
      <c r="D160" s="176"/>
      <c r="E160" s="176"/>
      <c r="F160" s="176"/>
      <c r="G160" s="176"/>
      <c r="H160" s="176"/>
    </row>
    <row r="161" spans="1:8" ht="14.25">
      <c r="A161" s="37"/>
      <c r="B161" s="37"/>
      <c r="C161" s="37"/>
      <c r="D161" s="37"/>
      <c r="E161" s="37"/>
      <c r="F161" s="37"/>
      <c r="G161" s="37"/>
      <c r="H161" s="114"/>
    </row>
    <row r="162" spans="1:8" ht="14.25">
      <c r="A162" s="176"/>
      <c r="B162" s="176"/>
      <c r="C162" s="176"/>
      <c r="D162" s="176"/>
      <c r="E162" s="176"/>
      <c r="F162" s="176"/>
      <c r="G162" s="176"/>
      <c r="H162" s="176"/>
    </row>
    <row r="163" spans="1:8" ht="14.25">
      <c r="A163" s="37"/>
      <c r="B163" s="37"/>
      <c r="C163" s="37"/>
      <c r="D163" s="37"/>
      <c r="E163" s="37"/>
      <c r="F163" s="37"/>
      <c r="G163" s="37"/>
      <c r="H163" s="114"/>
    </row>
    <row r="164" spans="1:8" ht="14.25">
      <c r="A164" s="176"/>
      <c r="B164" s="176"/>
      <c r="C164" s="176"/>
      <c r="D164" s="176"/>
      <c r="E164" s="176"/>
      <c r="F164" s="176"/>
      <c r="G164" s="176"/>
      <c r="H164" s="176"/>
    </row>
    <row r="165" spans="1:8" ht="14.25">
      <c r="A165" s="37"/>
      <c r="B165" s="37"/>
      <c r="C165" s="37"/>
      <c r="D165" s="37"/>
      <c r="E165" s="37"/>
      <c r="F165" s="37"/>
      <c r="G165" s="37"/>
      <c r="H165" s="114"/>
    </row>
    <row r="166" spans="1:8" ht="14.25">
      <c r="A166" s="176"/>
      <c r="B166" s="176"/>
      <c r="C166" s="176"/>
      <c r="D166" s="176"/>
      <c r="E166" s="176"/>
      <c r="F166" s="176"/>
      <c r="G166" s="176"/>
      <c r="H166" s="176"/>
    </row>
    <row r="167" spans="1:8" ht="14.25">
      <c r="A167" s="37"/>
      <c r="B167" s="37"/>
      <c r="C167" s="37"/>
      <c r="D167" s="37"/>
      <c r="E167" s="37"/>
      <c r="F167" s="37"/>
      <c r="G167" s="37"/>
      <c r="H167" s="114"/>
    </row>
    <row r="168" spans="1:8" ht="14.25">
      <c r="A168" s="176"/>
      <c r="B168" s="176"/>
      <c r="C168" s="176"/>
      <c r="D168" s="176"/>
      <c r="E168" s="176"/>
      <c r="F168" s="176"/>
      <c r="G168" s="176"/>
      <c r="H168" s="176"/>
    </row>
    <row r="169" spans="1:8" ht="14.25">
      <c r="A169" s="37"/>
      <c r="B169" s="37"/>
      <c r="C169" s="37"/>
      <c r="D169" s="37"/>
      <c r="E169" s="37"/>
      <c r="F169" s="37"/>
      <c r="G169" s="37"/>
      <c r="H169" s="114"/>
    </row>
    <row r="170" spans="1:8" ht="14.25">
      <c r="A170" s="176"/>
      <c r="B170" s="176"/>
      <c r="C170" s="176"/>
      <c r="D170" s="176"/>
      <c r="E170" s="176"/>
      <c r="F170" s="176"/>
      <c r="G170" s="176"/>
      <c r="H170" s="176"/>
    </row>
    <row r="171" spans="1:8" ht="14.25">
      <c r="A171" s="37"/>
      <c r="B171" s="37"/>
      <c r="C171" s="37"/>
      <c r="D171" s="37"/>
      <c r="E171" s="37"/>
      <c r="F171" s="37"/>
      <c r="G171" s="37"/>
      <c r="H171" s="114"/>
    </row>
    <row r="172" spans="1:8" ht="14.25">
      <c r="A172" s="176"/>
      <c r="B172" s="176"/>
      <c r="C172" s="176"/>
      <c r="D172" s="176"/>
      <c r="E172" s="176"/>
      <c r="F172" s="176"/>
      <c r="G172" s="176"/>
      <c r="H172" s="176"/>
    </row>
    <row r="173" spans="1:8" ht="14.25">
      <c r="A173" s="37"/>
      <c r="B173" s="37"/>
      <c r="C173" s="37"/>
      <c r="D173" s="37"/>
      <c r="E173" s="37"/>
      <c r="F173" s="37"/>
      <c r="G173" s="37"/>
      <c r="H173" s="114"/>
    </row>
    <row r="174" spans="1:8" ht="14.25">
      <c r="A174" s="176"/>
      <c r="B174" s="176"/>
      <c r="C174" s="176"/>
      <c r="D174" s="176"/>
      <c r="E174" s="176"/>
      <c r="F174" s="176"/>
      <c r="G174" s="176"/>
      <c r="H174" s="176"/>
    </row>
    <row r="175" spans="1:8" ht="14.25">
      <c r="A175" s="37"/>
      <c r="B175" s="37"/>
      <c r="C175" s="37"/>
      <c r="D175" s="37"/>
      <c r="E175" s="37"/>
      <c r="F175" s="37"/>
      <c r="G175" s="37"/>
      <c r="H175" s="114"/>
    </row>
    <row r="176" spans="1:8" ht="14.25">
      <c r="A176" s="176"/>
      <c r="B176" s="176"/>
      <c r="C176" s="176"/>
      <c r="D176" s="176"/>
      <c r="E176" s="176"/>
      <c r="F176" s="176"/>
      <c r="G176" s="176"/>
      <c r="H176" s="176"/>
    </row>
    <row r="177" spans="1:8" ht="14.25">
      <c r="A177" s="37"/>
      <c r="B177" s="37"/>
      <c r="C177" s="37"/>
      <c r="D177" s="37"/>
      <c r="E177" s="37"/>
      <c r="F177" s="37"/>
      <c r="G177" s="37"/>
      <c r="H177" s="114"/>
    </row>
    <row r="178" spans="1:8" ht="14.25">
      <c r="A178" s="176"/>
      <c r="B178" s="176"/>
      <c r="C178" s="176"/>
      <c r="D178" s="176"/>
      <c r="E178" s="176"/>
      <c r="F178" s="176"/>
      <c r="G178" s="176"/>
      <c r="H178" s="176"/>
    </row>
  </sheetData>
  <mergeCells count="76">
    <mergeCell ref="A170:H170"/>
    <mergeCell ref="A172:H172"/>
    <mergeCell ref="A174:H174"/>
    <mergeCell ref="A176:H176"/>
    <mergeCell ref="A178:H178"/>
    <mergeCell ref="A160:H160"/>
    <mergeCell ref="A162:H162"/>
    <mergeCell ref="A164:H164"/>
    <mergeCell ref="A166:H166"/>
    <mergeCell ref="A168:H168"/>
    <mergeCell ref="A150:H150"/>
    <mergeCell ref="A152:H152"/>
    <mergeCell ref="A154:H154"/>
    <mergeCell ref="A156:H156"/>
    <mergeCell ref="A158:H158"/>
    <mergeCell ref="A140:H140"/>
    <mergeCell ref="A142:H142"/>
    <mergeCell ref="A144:H144"/>
    <mergeCell ref="A146:H146"/>
    <mergeCell ref="A148:H148"/>
    <mergeCell ref="A125:H125"/>
    <mergeCell ref="A127:H127"/>
    <mergeCell ref="A134:H134"/>
    <mergeCell ref="A136:H136"/>
    <mergeCell ref="A138:H138"/>
    <mergeCell ref="A115:H115"/>
    <mergeCell ref="A117:H117"/>
    <mergeCell ref="A119:H119"/>
    <mergeCell ref="A121:H121"/>
    <mergeCell ref="A123:H123"/>
    <mergeCell ref="A105:H105"/>
    <mergeCell ref="A107:H107"/>
    <mergeCell ref="A109:H109"/>
    <mergeCell ref="A111:H111"/>
    <mergeCell ref="A113:H113"/>
    <mergeCell ref="A95:H95"/>
    <mergeCell ref="A97:H97"/>
    <mergeCell ref="A99:H99"/>
    <mergeCell ref="A101:H101"/>
    <mergeCell ref="A103:H103"/>
    <mergeCell ref="A85:H85"/>
    <mergeCell ref="A87:H87"/>
    <mergeCell ref="A89:H89"/>
    <mergeCell ref="A91:H91"/>
    <mergeCell ref="A93:H93"/>
    <mergeCell ref="A75:H75"/>
    <mergeCell ref="A77:H77"/>
    <mergeCell ref="A79:H79"/>
    <mergeCell ref="A81:H81"/>
    <mergeCell ref="A83:H83"/>
    <mergeCell ref="A61:H61"/>
    <mergeCell ref="A63:H63"/>
    <mergeCell ref="A69:H69"/>
    <mergeCell ref="A71:H71"/>
    <mergeCell ref="A73:H73"/>
    <mergeCell ref="A53:H53"/>
    <mergeCell ref="A54:H54"/>
    <mergeCell ref="A55:H55"/>
    <mergeCell ref="A57:H57"/>
    <mergeCell ref="A59:H59"/>
    <mergeCell ref="A47:H47"/>
    <mergeCell ref="A48:H48"/>
    <mergeCell ref="A49:H49"/>
    <mergeCell ref="A50:H50"/>
    <mergeCell ref="A52:H52"/>
    <mergeCell ref="A1:H1"/>
    <mergeCell ref="A2:H2"/>
    <mergeCell ref="E4:H4"/>
    <mergeCell ref="E3:H3"/>
    <mergeCell ref="E5:H6"/>
    <mergeCell ref="A7:D7"/>
    <mergeCell ref="E7:F7"/>
    <mergeCell ref="A3:A6"/>
    <mergeCell ref="B3:B6"/>
    <mergeCell ref="D3:D6"/>
    <mergeCell ref="C3:C6"/>
  </mergeCells>
  <phoneticPr fontId="5" type="noConversion"/>
  <printOptions horizontalCentered="1"/>
  <pageMargins left="0.38" right="0.19685039370078741" top="0.19685039370078741" bottom="0.19685039370078741" header="0.31496062992125984" footer="0.31496062992125984"/>
  <pageSetup fitToWidth="0" orientation="portrait" r:id="rId1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5AF3E"/>
  </sheetPr>
  <dimension ref="A1:I40"/>
  <sheetViews>
    <sheetView view="pageBreakPreview" zoomScaleSheetLayoutView="100" workbookViewId="0">
      <selection activeCell="E14" sqref="E14"/>
    </sheetView>
  </sheetViews>
  <sheetFormatPr baseColWidth="10" defaultRowHeight="13.5"/>
  <cols>
    <col min="1" max="1" width="8" style="44" customWidth="1"/>
    <col min="2" max="2" width="8.28515625" style="44" customWidth="1"/>
    <col min="3" max="3" width="8.7109375" style="44" customWidth="1"/>
    <col min="4" max="4" width="7.85546875" style="44" customWidth="1"/>
    <col min="5" max="5" width="22.7109375" style="44" customWidth="1"/>
    <col min="6" max="6" width="17" style="44" customWidth="1"/>
    <col min="7" max="7" width="7.28515625" style="44" customWidth="1"/>
    <col min="8" max="8" width="15.42578125" style="122" bestFit="1" customWidth="1"/>
    <col min="9" max="16384" width="11.42578125" style="3"/>
  </cols>
  <sheetData>
    <row r="1" spans="1:9" ht="19.5" customHeight="1">
      <c r="A1" s="166" t="s">
        <v>136</v>
      </c>
      <c r="B1" s="167"/>
      <c r="C1" s="167"/>
      <c r="D1" s="167"/>
      <c r="E1" s="167"/>
      <c r="F1" s="167"/>
      <c r="G1" s="167"/>
      <c r="H1" s="168"/>
      <c r="I1" s="1"/>
    </row>
    <row r="2" spans="1:9" ht="19.5" customHeight="1">
      <c r="A2" s="169" t="s">
        <v>155</v>
      </c>
      <c r="B2" s="170"/>
      <c r="C2" s="170"/>
      <c r="D2" s="170"/>
      <c r="E2" s="170"/>
      <c r="F2" s="170"/>
      <c r="G2" s="170"/>
      <c r="H2" s="171"/>
      <c r="I2" s="1"/>
    </row>
    <row r="3" spans="1:9" ht="21.75" customHeight="1">
      <c r="A3" s="160" t="s">
        <v>3</v>
      </c>
      <c r="B3" s="162" t="s">
        <v>36</v>
      </c>
      <c r="C3" s="162" t="s">
        <v>111</v>
      </c>
      <c r="D3" s="164" t="s">
        <v>4</v>
      </c>
      <c r="E3" s="149"/>
      <c r="F3" s="197"/>
      <c r="G3" s="197"/>
      <c r="H3" s="198"/>
    </row>
    <row r="4" spans="1:9">
      <c r="A4" s="161"/>
      <c r="B4" s="163"/>
      <c r="C4" s="163"/>
      <c r="D4" s="165"/>
      <c r="E4" s="172" t="s">
        <v>112</v>
      </c>
      <c r="F4" s="141"/>
      <c r="G4" s="141"/>
      <c r="H4" s="173"/>
    </row>
    <row r="5" spans="1:9">
      <c r="A5" s="161"/>
      <c r="B5" s="163"/>
      <c r="C5" s="163"/>
      <c r="D5" s="165"/>
      <c r="E5" s="172" t="s">
        <v>37</v>
      </c>
      <c r="F5" s="141"/>
      <c r="G5" s="141"/>
      <c r="H5" s="173"/>
    </row>
    <row r="6" spans="1:9">
      <c r="A6" s="161"/>
      <c r="B6" s="163"/>
      <c r="C6" s="163"/>
      <c r="D6" s="165"/>
      <c r="E6" s="147"/>
      <c r="F6" s="153"/>
      <c r="G6" s="153"/>
      <c r="H6" s="154"/>
    </row>
    <row r="7" spans="1:9" ht="21.75" customHeight="1">
      <c r="A7" s="207" t="s">
        <v>6</v>
      </c>
      <c r="B7" s="208"/>
      <c r="C7" s="208"/>
      <c r="D7" s="209"/>
      <c r="E7" s="210" t="s">
        <v>111</v>
      </c>
      <c r="F7" s="210"/>
      <c r="G7" s="38" t="s">
        <v>4</v>
      </c>
      <c r="H7" s="116" t="s">
        <v>132</v>
      </c>
    </row>
    <row r="8" spans="1:9" ht="20.25" customHeight="1">
      <c r="A8" s="71">
        <v>2</v>
      </c>
      <c r="B8" s="72">
        <v>3</v>
      </c>
      <c r="C8" s="72">
        <v>2</v>
      </c>
      <c r="D8" s="72">
        <v>1</v>
      </c>
      <c r="E8" s="104" t="s">
        <v>13</v>
      </c>
      <c r="F8" s="104" t="s">
        <v>12</v>
      </c>
      <c r="G8" s="74" t="s">
        <v>38</v>
      </c>
      <c r="H8" s="117">
        <v>3859.97</v>
      </c>
    </row>
    <row r="9" spans="1:9" ht="20.25" customHeight="1">
      <c r="A9" s="65">
        <v>2</v>
      </c>
      <c r="B9" s="90">
        <v>3</v>
      </c>
      <c r="C9" s="90">
        <v>2</v>
      </c>
      <c r="D9" s="90">
        <v>2</v>
      </c>
      <c r="E9" s="104" t="s">
        <v>13</v>
      </c>
      <c r="F9" s="104" t="s">
        <v>12</v>
      </c>
      <c r="G9" s="39" t="s">
        <v>39</v>
      </c>
      <c r="H9" s="118">
        <v>3596.42</v>
      </c>
    </row>
    <row r="10" spans="1:9" ht="20.25" customHeight="1">
      <c r="A10" s="69">
        <v>2</v>
      </c>
      <c r="B10" s="70">
        <v>3</v>
      </c>
      <c r="C10" s="70">
        <v>2</v>
      </c>
      <c r="D10" s="70">
        <v>3</v>
      </c>
      <c r="E10" s="105" t="s">
        <v>13</v>
      </c>
      <c r="F10" s="105" t="s">
        <v>12</v>
      </c>
      <c r="G10" s="40" t="s">
        <v>40</v>
      </c>
      <c r="H10" s="119">
        <v>3466.2</v>
      </c>
    </row>
    <row r="11" spans="1:9" ht="10.5" customHeight="1">
      <c r="A11" s="191"/>
      <c r="B11" s="192"/>
      <c r="C11" s="192"/>
      <c r="D11" s="192"/>
      <c r="E11" s="192"/>
      <c r="F11" s="192"/>
      <c r="G11" s="192"/>
      <c r="H11" s="193"/>
    </row>
    <row r="12" spans="1:9" ht="20.25" customHeight="1">
      <c r="A12" s="71">
        <v>2</v>
      </c>
      <c r="B12" s="72">
        <v>4</v>
      </c>
      <c r="C12" s="72">
        <v>1</v>
      </c>
      <c r="D12" s="72">
        <v>1</v>
      </c>
      <c r="E12" s="104" t="s">
        <v>90</v>
      </c>
      <c r="F12" s="104" t="s">
        <v>118</v>
      </c>
      <c r="G12" s="41" t="s">
        <v>38</v>
      </c>
      <c r="H12" s="120">
        <v>2538.54</v>
      </c>
    </row>
    <row r="13" spans="1:9" ht="20.25" customHeight="1">
      <c r="A13" s="65">
        <v>2</v>
      </c>
      <c r="B13" s="90">
        <v>4</v>
      </c>
      <c r="C13" s="90">
        <v>1</v>
      </c>
      <c r="D13" s="90">
        <v>2</v>
      </c>
      <c r="E13" s="104" t="s">
        <v>90</v>
      </c>
      <c r="F13" s="104" t="s">
        <v>118</v>
      </c>
      <c r="G13" s="39" t="s">
        <v>39</v>
      </c>
      <c r="H13" s="118">
        <v>2322.6799999999998</v>
      </c>
    </row>
    <row r="14" spans="1:9" ht="20.25" customHeight="1">
      <c r="A14" s="65">
        <v>2</v>
      </c>
      <c r="B14" s="90">
        <v>4</v>
      </c>
      <c r="C14" s="90">
        <v>1</v>
      </c>
      <c r="D14" s="90">
        <v>3</v>
      </c>
      <c r="E14" s="104" t="s">
        <v>90</v>
      </c>
      <c r="F14" s="104" t="s">
        <v>118</v>
      </c>
      <c r="G14" s="40" t="s">
        <v>40</v>
      </c>
      <c r="H14" s="118">
        <v>2106.8200000000002</v>
      </c>
    </row>
    <row r="15" spans="1:9" ht="10.5" customHeight="1">
      <c r="A15" s="194"/>
      <c r="B15" s="195"/>
      <c r="C15" s="195"/>
      <c r="D15" s="195"/>
      <c r="E15" s="195"/>
      <c r="F15" s="195"/>
      <c r="G15" s="195"/>
      <c r="H15" s="196"/>
    </row>
    <row r="16" spans="1:9" ht="20.25" customHeight="1">
      <c r="A16" s="102">
        <v>2</v>
      </c>
      <c r="B16" s="73">
        <v>4</v>
      </c>
      <c r="C16" s="73">
        <v>2</v>
      </c>
      <c r="D16" s="73">
        <v>1</v>
      </c>
      <c r="E16" s="106" t="s">
        <v>90</v>
      </c>
      <c r="F16" s="106" t="s">
        <v>91</v>
      </c>
      <c r="G16" s="41" t="s">
        <v>38</v>
      </c>
      <c r="H16" s="120">
        <v>1890.96</v>
      </c>
    </row>
    <row r="17" spans="1:8" ht="20.25" customHeight="1">
      <c r="A17" s="65">
        <v>2</v>
      </c>
      <c r="B17" s="90">
        <v>4</v>
      </c>
      <c r="C17" s="90">
        <v>2</v>
      </c>
      <c r="D17" s="90">
        <v>2</v>
      </c>
      <c r="E17" s="104" t="s">
        <v>90</v>
      </c>
      <c r="F17" s="104" t="s">
        <v>91</v>
      </c>
      <c r="G17" s="39" t="s">
        <v>39</v>
      </c>
      <c r="H17" s="118">
        <v>1675.1</v>
      </c>
    </row>
    <row r="18" spans="1:8" ht="20.25" customHeight="1">
      <c r="A18" s="69">
        <v>2</v>
      </c>
      <c r="B18" s="70">
        <v>4</v>
      </c>
      <c r="C18" s="70">
        <v>2</v>
      </c>
      <c r="D18" s="70">
        <v>3</v>
      </c>
      <c r="E18" s="105" t="s">
        <v>90</v>
      </c>
      <c r="F18" s="105" t="s">
        <v>91</v>
      </c>
      <c r="G18" s="40" t="s">
        <v>40</v>
      </c>
      <c r="H18" s="119">
        <v>1459.24</v>
      </c>
    </row>
    <row r="19" spans="1:8">
      <c r="A19" s="185" t="s">
        <v>92</v>
      </c>
      <c r="B19" s="186"/>
      <c r="C19" s="186"/>
      <c r="D19" s="186"/>
      <c r="E19" s="186"/>
      <c r="F19" s="186"/>
      <c r="G19" s="187"/>
      <c r="H19" s="204" t="s">
        <v>150</v>
      </c>
    </row>
    <row r="20" spans="1:8">
      <c r="A20" s="188"/>
      <c r="B20" s="189"/>
      <c r="C20" s="189"/>
      <c r="D20" s="189"/>
      <c r="E20" s="189"/>
      <c r="F20" s="189"/>
      <c r="G20" s="190"/>
      <c r="H20" s="204"/>
    </row>
    <row r="21" spans="1:8" ht="16.5" customHeight="1">
      <c r="A21" s="211" t="s">
        <v>141</v>
      </c>
      <c r="B21" s="212"/>
      <c r="C21" s="212"/>
      <c r="D21" s="213"/>
      <c r="E21" s="75" t="s">
        <v>93</v>
      </c>
      <c r="F21" s="76"/>
      <c r="G21" s="77"/>
      <c r="H21" s="117">
        <v>62.49</v>
      </c>
    </row>
    <row r="22" spans="1:8" ht="16.5" customHeight="1">
      <c r="A22" s="183" t="s">
        <v>141</v>
      </c>
      <c r="B22" s="184"/>
      <c r="C22" s="184"/>
      <c r="D22" s="184"/>
      <c r="E22" s="84" t="s">
        <v>119</v>
      </c>
      <c r="F22" s="85"/>
      <c r="G22" s="42"/>
      <c r="H22" s="118">
        <v>33.200000000000003</v>
      </c>
    </row>
    <row r="23" spans="1:8" ht="16.5" customHeight="1">
      <c r="A23" s="214" t="s">
        <v>141</v>
      </c>
      <c r="B23" s="215"/>
      <c r="C23" s="215"/>
      <c r="D23" s="215"/>
      <c r="E23" s="86" t="s">
        <v>94</v>
      </c>
      <c r="F23" s="87"/>
      <c r="G23" s="43"/>
      <c r="H23" s="118">
        <v>47.33</v>
      </c>
    </row>
    <row r="24" spans="1:8" ht="16.5" customHeight="1">
      <c r="A24" s="179" t="s">
        <v>141</v>
      </c>
      <c r="B24" s="180"/>
      <c r="C24" s="180"/>
      <c r="D24" s="180"/>
      <c r="E24" s="84" t="s">
        <v>95</v>
      </c>
      <c r="F24" s="85"/>
      <c r="G24" s="42"/>
      <c r="H24" s="118">
        <v>87.2</v>
      </c>
    </row>
    <row r="25" spans="1:8" ht="16.5" customHeight="1">
      <c r="A25" s="183" t="s">
        <v>141</v>
      </c>
      <c r="B25" s="184"/>
      <c r="C25" s="184"/>
      <c r="D25" s="184"/>
      <c r="E25" s="199" t="s">
        <v>120</v>
      </c>
      <c r="F25" s="200"/>
      <c r="G25" s="201"/>
      <c r="H25" s="118">
        <v>99.99</v>
      </c>
    </row>
    <row r="26" spans="1:8" ht="16.5" customHeight="1">
      <c r="A26" s="179" t="s">
        <v>141</v>
      </c>
      <c r="B26" s="180"/>
      <c r="C26" s="180"/>
      <c r="D26" s="180"/>
      <c r="E26" s="84" t="s">
        <v>96</v>
      </c>
      <c r="F26" s="85"/>
      <c r="G26" s="42"/>
      <c r="H26" s="118">
        <v>33.11</v>
      </c>
    </row>
    <row r="27" spans="1:8" ht="16.5" customHeight="1">
      <c r="A27" s="179" t="s">
        <v>141</v>
      </c>
      <c r="B27" s="180"/>
      <c r="C27" s="180"/>
      <c r="D27" s="180"/>
      <c r="E27" s="86" t="s">
        <v>121</v>
      </c>
      <c r="F27" s="87"/>
      <c r="G27" s="43"/>
      <c r="H27" s="118">
        <v>44.87</v>
      </c>
    </row>
    <row r="28" spans="1:8" ht="16.5" customHeight="1">
      <c r="A28" s="179" t="s">
        <v>141</v>
      </c>
      <c r="B28" s="180"/>
      <c r="C28" s="180"/>
      <c r="D28" s="180"/>
      <c r="E28" s="84" t="s">
        <v>97</v>
      </c>
      <c r="F28" s="85"/>
      <c r="G28" s="42"/>
      <c r="H28" s="118">
        <v>100.33</v>
      </c>
    </row>
    <row r="29" spans="1:8" ht="16.5" customHeight="1">
      <c r="A29" s="183" t="s">
        <v>141</v>
      </c>
      <c r="B29" s="184"/>
      <c r="C29" s="184"/>
      <c r="D29" s="184"/>
      <c r="E29" s="199" t="s">
        <v>122</v>
      </c>
      <c r="F29" s="200"/>
      <c r="G29" s="201"/>
      <c r="H29" s="118">
        <v>55.39</v>
      </c>
    </row>
    <row r="30" spans="1:8" ht="16.5" customHeight="1">
      <c r="A30" s="214" t="s">
        <v>141</v>
      </c>
      <c r="B30" s="215"/>
      <c r="C30" s="215"/>
      <c r="D30" s="215"/>
      <c r="E30" s="199" t="s">
        <v>98</v>
      </c>
      <c r="F30" s="200"/>
      <c r="G30" s="201"/>
      <c r="H30" s="118">
        <v>56.11</v>
      </c>
    </row>
    <row r="31" spans="1:8" ht="16.5" customHeight="1">
      <c r="A31" s="179" t="s">
        <v>141</v>
      </c>
      <c r="B31" s="180"/>
      <c r="C31" s="180"/>
      <c r="D31" s="180"/>
      <c r="E31" s="199" t="s">
        <v>99</v>
      </c>
      <c r="F31" s="200"/>
      <c r="G31" s="201"/>
      <c r="H31" s="118">
        <v>54.2</v>
      </c>
    </row>
    <row r="32" spans="1:8" ht="16.5" customHeight="1">
      <c r="A32" s="179" t="s">
        <v>141</v>
      </c>
      <c r="B32" s="180"/>
      <c r="C32" s="180"/>
      <c r="D32" s="180"/>
      <c r="E32" s="86" t="s">
        <v>123</v>
      </c>
      <c r="F32" s="87"/>
      <c r="G32" s="43"/>
      <c r="H32" s="118">
        <v>89.73</v>
      </c>
    </row>
    <row r="33" spans="1:8" ht="16.5" customHeight="1">
      <c r="A33" s="179" t="s">
        <v>141</v>
      </c>
      <c r="B33" s="180"/>
      <c r="C33" s="180"/>
      <c r="D33" s="180"/>
      <c r="E33" s="84" t="s">
        <v>124</v>
      </c>
      <c r="F33" s="85"/>
      <c r="G33" s="42"/>
      <c r="H33" s="118">
        <v>55.2</v>
      </c>
    </row>
    <row r="34" spans="1:8" ht="16.5" customHeight="1">
      <c r="A34" s="179" t="s">
        <v>141</v>
      </c>
      <c r="B34" s="180"/>
      <c r="C34" s="180"/>
      <c r="D34" s="180"/>
      <c r="E34" s="84" t="s">
        <v>125</v>
      </c>
      <c r="F34" s="85"/>
      <c r="G34" s="42"/>
      <c r="H34" s="118">
        <v>89.56</v>
      </c>
    </row>
    <row r="35" spans="1:8" ht="16.5" customHeight="1">
      <c r="A35" s="179" t="s">
        <v>141</v>
      </c>
      <c r="B35" s="180"/>
      <c r="C35" s="180"/>
      <c r="D35" s="180"/>
      <c r="E35" s="84" t="s">
        <v>100</v>
      </c>
      <c r="F35" s="85"/>
      <c r="G35" s="42"/>
      <c r="H35" s="118">
        <v>55.31</v>
      </c>
    </row>
    <row r="36" spans="1:8" ht="16.5" customHeight="1">
      <c r="A36" s="181" t="s">
        <v>141</v>
      </c>
      <c r="B36" s="182"/>
      <c r="C36" s="182"/>
      <c r="D36" s="182"/>
      <c r="E36" s="205" t="s">
        <v>101</v>
      </c>
      <c r="F36" s="206"/>
      <c r="G36" s="43"/>
      <c r="H36" s="118">
        <v>114.36</v>
      </c>
    </row>
    <row r="37" spans="1:8" ht="16.5" customHeight="1">
      <c r="A37" s="181" t="s">
        <v>141</v>
      </c>
      <c r="B37" s="182"/>
      <c r="C37" s="182"/>
      <c r="D37" s="182"/>
      <c r="E37" s="199" t="s">
        <v>126</v>
      </c>
      <c r="F37" s="200"/>
      <c r="G37" s="42"/>
      <c r="H37" s="118">
        <v>35.99</v>
      </c>
    </row>
    <row r="38" spans="1:8" ht="16.5" customHeight="1">
      <c r="A38" s="179" t="s">
        <v>141</v>
      </c>
      <c r="B38" s="180"/>
      <c r="C38" s="180"/>
      <c r="D38" s="180"/>
      <c r="E38" s="199" t="s">
        <v>102</v>
      </c>
      <c r="F38" s="200"/>
      <c r="G38" s="201"/>
      <c r="H38" s="118">
        <v>69.31</v>
      </c>
    </row>
    <row r="39" spans="1:8" ht="16.5" customHeight="1">
      <c r="A39" s="183" t="s">
        <v>141</v>
      </c>
      <c r="B39" s="184"/>
      <c r="C39" s="184"/>
      <c r="D39" s="184"/>
      <c r="E39" s="199" t="s">
        <v>103</v>
      </c>
      <c r="F39" s="200"/>
      <c r="G39" s="42"/>
      <c r="H39" s="118">
        <v>99.25</v>
      </c>
    </row>
    <row r="40" spans="1:8" ht="16.5" customHeight="1" thickBot="1">
      <c r="A40" s="177" t="s">
        <v>141</v>
      </c>
      <c r="B40" s="178"/>
      <c r="C40" s="178"/>
      <c r="D40" s="178"/>
      <c r="E40" s="202" t="s">
        <v>104</v>
      </c>
      <c r="F40" s="203"/>
      <c r="G40" s="103"/>
      <c r="H40" s="121">
        <v>66.5</v>
      </c>
    </row>
  </sheetData>
  <mergeCells count="45">
    <mergeCell ref="H19:H20"/>
    <mergeCell ref="E31:G31"/>
    <mergeCell ref="E36:F36"/>
    <mergeCell ref="A7:D7"/>
    <mergeCell ref="E7:F7"/>
    <mergeCell ref="A21:D21"/>
    <mergeCell ref="A22:D22"/>
    <mergeCell ref="A29:D29"/>
    <mergeCell ref="A30:D30"/>
    <mergeCell ref="A31:D31"/>
    <mergeCell ref="A32:D32"/>
    <mergeCell ref="A33:D33"/>
    <mergeCell ref="A34:D34"/>
    <mergeCell ref="A23:D23"/>
    <mergeCell ref="A24:D24"/>
    <mergeCell ref="A25:D25"/>
    <mergeCell ref="E37:F37"/>
    <mergeCell ref="E38:G38"/>
    <mergeCell ref="E39:F39"/>
    <mergeCell ref="E40:F40"/>
    <mergeCell ref="E25:G25"/>
    <mergeCell ref="E29:G29"/>
    <mergeCell ref="E30:G30"/>
    <mergeCell ref="A26:D26"/>
    <mergeCell ref="A27:D27"/>
    <mergeCell ref="A28:D28"/>
    <mergeCell ref="A19:G20"/>
    <mergeCell ref="A1:H1"/>
    <mergeCell ref="A2:H2"/>
    <mergeCell ref="A11:H11"/>
    <mergeCell ref="A15:H15"/>
    <mergeCell ref="A3:A6"/>
    <mergeCell ref="B3:B6"/>
    <mergeCell ref="C3:C6"/>
    <mergeCell ref="D3:D6"/>
    <mergeCell ref="E4:H4"/>
    <mergeCell ref="E5:H5"/>
    <mergeCell ref="E6:H6"/>
    <mergeCell ref="E3:H3"/>
    <mergeCell ref="A40:D40"/>
    <mergeCell ref="A35:D35"/>
    <mergeCell ref="A36:D36"/>
    <mergeCell ref="A37:D37"/>
    <mergeCell ref="A38:D38"/>
    <mergeCell ref="A39:D39"/>
  </mergeCells>
  <printOptions horizontalCentered="1"/>
  <pageMargins left="0.56999999999999995" right="0.19685039370078741" top="0.19685039370078741" bottom="0.19685039370078741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5AF3E"/>
  </sheetPr>
  <dimension ref="A1:H13"/>
  <sheetViews>
    <sheetView tabSelected="1" view="pageBreakPreview" zoomScaleSheetLayoutView="100" workbookViewId="0">
      <selection activeCell="E6" sqref="E6:F6"/>
    </sheetView>
  </sheetViews>
  <sheetFormatPr baseColWidth="10" defaultRowHeight="13.5"/>
  <cols>
    <col min="1" max="5" width="11.42578125" style="44"/>
    <col min="6" max="6" width="9" style="44" customWidth="1"/>
    <col min="7" max="7" width="11.42578125" style="44"/>
    <col min="8" max="8" width="17.42578125" style="122" customWidth="1"/>
    <col min="9" max="16384" width="11.42578125" style="3"/>
  </cols>
  <sheetData>
    <row r="1" spans="1:8" ht="21.75" customHeight="1">
      <c r="A1" s="216" t="s">
        <v>136</v>
      </c>
      <c r="B1" s="217"/>
      <c r="C1" s="217"/>
      <c r="D1" s="217"/>
      <c r="E1" s="217"/>
      <c r="F1" s="217"/>
      <c r="G1" s="217"/>
      <c r="H1" s="218"/>
    </row>
    <row r="2" spans="1:8" ht="21.75" customHeight="1">
      <c r="A2" s="219" t="s">
        <v>155</v>
      </c>
      <c r="B2" s="170"/>
      <c r="C2" s="170"/>
      <c r="D2" s="170"/>
      <c r="E2" s="170"/>
      <c r="F2" s="170"/>
      <c r="G2" s="170"/>
      <c r="H2" s="220"/>
    </row>
    <row r="3" spans="1:8" ht="27" customHeight="1">
      <c r="A3" s="222" t="s">
        <v>20</v>
      </c>
      <c r="B3" s="222"/>
      <c r="C3" s="222"/>
      <c r="D3" s="222"/>
      <c r="E3" s="222"/>
      <c r="F3" s="222"/>
      <c r="G3" s="222"/>
      <c r="H3" s="222"/>
    </row>
    <row r="4" spans="1:8" ht="31.5" customHeight="1">
      <c r="A4" s="221" t="s">
        <v>140</v>
      </c>
      <c r="B4" s="221"/>
      <c r="C4" s="221"/>
      <c r="D4" s="88" t="s">
        <v>21</v>
      </c>
      <c r="E4" s="221" t="s">
        <v>22</v>
      </c>
      <c r="F4" s="221"/>
      <c r="G4" s="88" t="s">
        <v>23</v>
      </c>
      <c r="H4" s="123" t="s">
        <v>149</v>
      </c>
    </row>
    <row r="5" spans="1:8" ht="30" customHeight="1">
      <c r="A5" s="208" t="s">
        <v>24</v>
      </c>
      <c r="B5" s="208"/>
      <c r="C5" s="208"/>
      <c r="D5" s="78" t="s">
        <v>25</v>
      </c>
      <c r="E5" s="302">
        <v>8</v>
      </c>
      <c r="F5" s="302"/>
      <c r="G5" s="67" t="s">
        <v>141</v>
      </c>
      <c r="H5" s="124">
        <v>10</v>
      </c>
    </row>
    <row r="6" spans="1:8" ht="30" customHeight="1">
      <c r="A6" s="208" t="s">
        <v>24</v>
      </c>
      <c r="B6" s="208"/>
      <c r="C6" s="208"/>
      <c r="D6" s="78" t="s">
        <v>26</v>
      </c>
      <c r="E6" s="303">
        <v>6</v>
      </c>
      <c r="F6" s="304"/>
      <c r="G6" s="67" t="s">
        <v>141</v>
      </c>
      <c r="H6" s="124">
        <v>8</v>
      </c>
    </row>
    <row r="7" spans="1:8" ht="30" customHeight="1">
      <c r="A7" s="208" t="s">
        <v>24</v>
      </c>
      <c r="B7" s="208"/>
      <c r="C7" s="208"/>
      <c r="D7" s="78" t="s">
        <v>27</v>
      </c>
      <c r="E7" s="302">
        <v>4</v>
      </c>
      <c r="F7" s="302"/>
      <c r="G7" s="67" t="s">
        <v>141</v>
      </c>
      <c r="H7" s="124">
        <v>6</v>
      </c>
    </row>
    <row r="8" spans="1:8" ht="30" customHeight="1">
      <c r="A8" s="208" t="s">
        <v>24</v>
      </c>
      <c r="B8" s="208"/>
      <c r="C8" s="208"/>
      <c r="D8" s="78" t="s">
        <v>44</v>
      </c>
      <c r="E8" s="302">
        <v>2</v>
      </c>
      <c r="F8" s="302"/>
      <c r="G8" s="78" t="s">
        <v>141</v>
      </c>
      <c r="H8" s="124">
        <v>4</v>
      </c>
    </row>
    <row r="9" spans="1:8" ht="30" customHeight="1">
      <c r="A9" s="208" t="s">
        <v>24</v>
      </c>
      <c r="B9" s="208"/>
      <c r="C9" s="208"/>
      <c r="D9" s="78" t="s">
        <v>45</v>
      </c>
      <c r="E9" s="302">
        <v>2</v>
      </c>
      <c r="F9" s="302"/>
      <c r="G9" s="78" t="s">
        <v>141</v>
      </c>
      <c r="H9" s="124">
        <v>4</v>
      </c>
    </row>
    <row r="10" spans="1:8" ht="30" customHeight="1">
      <c r="A10" s="208" t="s">
        <v>24</v>
      </c>
      <c r="B10" s="208"/>
      <c r="C10" s="208"/>
      <c r="D10" s="78" t="s">
        <v>46</v>
      </c>
      <c r="E10" s="302">
        <v>2</v>
      </c>
      <c r="F10" s="302"/>
      <c r="G10" s="78" t="s">
        <v>141</v>
      </c>
      <c r="H10" s="124">
        <v>4</v>
      </c>
    </row>
    <row r="11" spans="1:8" ht="30" customHeight="1">
      <c r="A11" s="208" t="s">
        <v>24</v>
      </c>
      <c r="B11" s="208"/>
      <c r="C11" s="208"/>
      <c r="D11" s="78" t="s">
        <v>47</v>
      </c>
      <c r="E11" s="302">
        <v>1</v>
      </c>
      <c r="F11" s="302"/>
      <c r="G11" s="78" t="s">
        <v>141</v>
      </c>
      <c r="H11" s="124">
        <v>2</v>
      </c>
    </row>
    <row r="13" spans="1:8">
      <c r="A13" s="45"/>
      <c r="B13" s="45"/>
      <c r="C13" s="45"/>
      <c r="D13" s="45"/>
      <c r="E13" s="45"/>
      <c r="F13" s="45"/>
      <c r="G13" s="45"/>
      <c r="H13" s="125"/>
    </row>
  </sheetData>
  <mergeCells count="19">
    <mergeCell ref="A1:H1"/>
    <mergeCell ref="A2:H2"/>
    <mergeCell ref="A6:C6"/>
    <mergeCell ref="E6:F6"/>
    <mergeCell ref="E4:F4"/>
    <mergeCell ref="A5:C5"/>
    <mergeCell ref="E5:F5"/>
    <mergeCell ref="A3:H3"/>
    <mergeCell ref="A4:C4"/>
    <mergeCell ref="A11:C11"/>
    <mergeCell ref="E11:F11"/>
    <mergeCell ref="A9:C9"/>
    <mergeCell ref="A10:C10"/>
    <mergeCell ref="A7:C7"/>
    <mergeCell ref="E7:F7"/>
    <mergeCell ref="A8:C8"/>
    <mergeCell ref="E8:F8"/>
    <mergeCell ref="E9:F9"/>
    <mergeCell ref="E10:F10"/>
  </mergeCells>
  <phoneticPr fontId="4" type="noConversion"/>
  <printOptions horizontalCentered="1"/>
  <pageMargins left="0.31" right="0.19685039370078741" top="0.19685039370078741" bottom="0.19685039370078741" header="0" footer="0"/>
  <pageSetup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5AF3E"/>
  </sheetPr>
  <dimension ref="A1:H35"/>
  <sheetViews>
    <sheetView workbookViewId="0">
      <selection sqref="A1:H1"/>
    </sheetView>
  </sheetViews>
  <sheetFormatPr baseColWidth="10" defaultRowHeight="13.5"/>
  <cols>
    <col min="1" max="1" width="8.28515625" style="44" customWidth="1"/>
    <col min="2" max="2" width="10.28515625" style="44" customWidth="1"/>
    <col min="3" max="3" width="8.140625" style="44" customWidth="1"/>
    <col min="4" max="5" width="11.42578125" style="44"/>
    <col min="6" max="6" width="6.28515625" style="44" customWidth="1"/>
    <col min="7" max="7" width="10.42578125" style="44" customWidth="1"/>
    <col min="8" max="8" width="23.140625" style="44" customWidth="1"/>
    <col min="9" max="16384" width="11.42578125" style="3"/>
  </cols>
  <sheetData>
    <row r="1" spans="1:8" ht="24.95" customHeight="1">
      <c r="A1" s="166" t="s">
        <v>136</v>
      </c>
      <c r="B1" s="167"/>
      <c r="C1" s="167"/>
      <c r="D1" s="167"/>
      <c r="E1" s="167"/>
      <c r="F1" s="167"/>
      <c r="G1" s="167"/>
      <c r="H1" s="168"/>
    </row>
    <row r="2" spans="1:8" ht="20.100000000000001" customHeight="1">
      <c r="A2" s="169" t="s">
        <v>155</v>
      </c>
      <c r="B2" s="170"/>
      <c r="C2" s="170"/>
      <c r="D2" s="170"/>
      <c r="E2" s="170"/>
      <c r="F2" s="170"/>
      <c r="G2" s="170"/>
      <c r="H2" s="171"/>
    </row>
    <row r="3" spans="1:8" ht="23.1" customHeight="1">
      <c r="A3" s="269" t="s">
        <v>130</v>
      </c>
      <c r="B3" s="270"/>
      <c r="C3" s="270"/>
      <c r="D3" s="270"/>
      <c r="E3" s="270"/>
      <c r="F3" s="270"/>
      <c r="G3" s="270"/>
      <c r="H3" s="271"/>
    </row>
    <row r="4" spans="1:8" ht="8.25" customHeight="1">
      <c r="A4" s="91"/>
      <c r="B4" s="92"/>
      <c r="C4" s="92"/>
      <c r="D4" s="92"/>
      <c r="E4" s="92"/>
      <c r="F4" s="92"/>
      <c r="G4" s="92"/>
      <c r="H4" s="93"/>
    </row>
    <row r="5" spans="1:8">
      <c r="A5" s="241" t="s">
        <v>128</v>
      </c>
      <c r="B5" s="242"/>
      <c r="C5" s="242"/>
      <c r="D5" s="242"/>
      <c r="E5" s="242"/>
      <c r="F5" s="242"/>
      <c r="G5" s="242"/>
      <c r="H5" s="243"/>
    </row>
    <row r="6" spans="1:8">
      <c r="A6" s="241" t="s">
        <v>16</v>
      </c>
      <c r="B6" s="242"/>
      <c r="C6" s="242"/>
      <c r="D6" s="242"/>
      <c r="E6" s="242"/>
      <c r="F6" s="242"/>
      <c r="G6" s="242"/>
      <c r="H6" s="243"/>
    </row>
    <row r="7" spans="1:8" ht="17.25" customHeight="1" thickBot="1">
      <c r="A7" s="259"/>
      <c r="B7" s="260"/>
      <c r="C7" s="260"/>
      <c r="D7" s="260"/>
      <c r="E7" s="260"/>
      <c r="F7" s="260"/>
      <c r="G7" s="260"/>
      <c r="H7" s="261"/>
    </row>
    <row r="8" spans="1:8" ht="16.5" customHeight="1" thickBot="1">
      <c r="A8" s="262" t="s">
        <v>17</v>
      </c>
      <c r="B8" s="263"/>
      <c r="C8" s="264"/>
      <c r="D8" s="262" t="s">
        <v>18</v>
      </c>
      <c r="E8" s="263"/>
      <c r="F8" s="265"/>
      <c r="G8" s="266" t="s">
        <v>15</v>
      </c>
      <c r="H8" s="265"/>
    </row>
    <row r="9" spans="1:8" ht="16.5" customHeight="1">
      <c r="A9" s="277">
        <v>0.01</v>
      </c>
      <c r="B9" s="268"/>
      <c r="C9" s="268"/>
      <c r="D9" s="267">
        <v>1000</v>
      </c>
      <c r="E9" s="268"/>
      <c r="F9" s="268"/>
      <c r="G9" s="253">
        <v>1</v>
      </c>
      <c r="H9" s="254"/>
    </row>
    <row r="10" spans="1:8" ht="16.5" customHeight="1">
      <c r="A10" s="278">
        <v>1000.01</v>
      </c>
      <c r="B10" s="279"/>
      <c r="C10" s="279"/>
      <c r="D10" s="280">
        <v>2000</v>
      </c>
      <c r="E10" s="180"/>
      <c r="F10" s="180"/>
      <c r="G10" s="235">
        <v>0.95</v>
      </c>
      <c r="H10" s="236"/>
    </row>
    <row r="11" spans="1:8" ht="16.5" customHeight="1">
      <c r="A11" s="274">
        <v>2000.01</v>
      </c>
      <c r="B11" s="275"/>
      <c r="C11" s="275"/>
      <c r="D11" s="276">
        <v>3000</v>
      </c>
      <c r="E11" s="215"/>
      <c r="F11" s="215"/>
      <c r="G11" s="235">
        <v>0.9</v>
      </c>
      <c r="H11" s="236"/>
    </row>
    <row r="12" spans="1:8" ht="16.5" customHeight="1">
      <c r="A12" s="258">
        <v>3000.01</v>
      </c>
      <c r="B12" s="256"/>
      <c r="C12" s="257"/>
      <c r="D12" s="255">
        <v>4000</v>
      </c>
      <c r="E12" s="256"/>
      <c r="F12" s="257"/>
      <c r="G12" s="235">
        <v>0.85</v>
      </c>
      <c r="H12" s="236"/>
    </row>
    <row r="13" spans="1:8" ht="16.5" customHeight="1">
      <c r="A13" s="272">
        <v>4000.01</v>
      </c>
      <c r="B13" s="273"/>
      <c r="C13" s="273"/>
      <c r="D13" s="273">
        <v>5000</v>
      </c>
      <c r="E13" s="273"/>
      <c r="F13" s="273"/>
      <c r="G13" s="235">
        <v>0.8</v>
      </c>
      <c r="H13" s="236"/>
    </row>
    <row r="14" spans="1:8" ht="16.5" customHeight="1" thickBot="1">
      <c r="A14" s="237">
        <v>5000.01</v>
      </c>
      <c r="B14" s="238"/>
      <c r="C14" s="238"/>
      <c r="D14" s="238">
        <v>10000</v>
      </c>
      <c r="E14" s="238"/>
      <c r="F14" s="238"/>
      <c r="G14" s="228">
        <v>0.6</v>
      </c>
      <c r="H14" s="229"/>
    </row>
    <row r="15" spans="1:8" ht="15" customHeight="1">
      <c r="A15" s="46"/>
      <c r="B15" s="47"/>
      <c r="C15" s="47"/>
      <c r="D15" s="47"/>
      <c r="E15" s="47"/>
      <c r="F15" s="47"/>
      <c r="G15" s="47"/>
      <c r="H15" s="48"/>
    </row>
    <row r="16" spans="1:8">
      <c r="A16" s="241" t="s">
        <v>128</v>
      </c>
      <c r="B16" s="242"/>
      <c r="C16" s="242"/>
      <c r="D16" s="242"/>
      <c r="E16" s="242"/>
      <c r="F16" s="242"/>
      <c r="G16" s="242"/>
      <c r="H16" s="243"/>
    </row>
    <row r="17" spans="1:8">
      <c r="A17" s="241" t="s">
        <v>151</v>
      </c>
      <c r="B17" s="242"/>
      <c r="C17" s="242"/>
      <c r="D17" s="242"/>
      <c r="E17" s="242"/>
      <c r="F17" s="242"/>
      <c r="G17" s="242"/>
      <c r="H17" s="243"/>
    </row>
    <row r="18" spans="1:8">
      <c r="A18" s="241" t="s">
        <v>19</v>
      </c>
      <c r="B18" s="242"/>
      <c r="C18" s="242"/>
      <c r="D18" s="242"/>
      <c r="E18" s="242"/>
      <c r="F18" s="242"/>
      <c r="G18" s="242"/>
      <c r="H18" s="243"/>
    </row>
    <row r="19" spans="1:8" ht="15" customHeight="1" thickBot="1">
      <c r="A19" s="91"/>
      <c r="B19" s="92"/>
      <c r="C19" s="92"/>
      <c r="D19" s="92"/>
      <c r="E19" s="92"/>
      <c r="F19" s="92"/>
      <c r="G19" s="92"/>
      <c r="H19" s="93"/>
    </row>
    <row r="20" spans="1:8" ht="16.5" customHeight="1" thickBot="1">
      <c r="A20" s="244" t="s">
        <v>17</v>
      </c>
      <c r="B20" s="245"/>
      <c r="C20" s="246"/>
      <c r="D20" s="244" t="s">
        <v>18</v>
      </c>
      <c r="E20" s="245"/>
      <c r="F20" s="247"/>
      <c r="G20" s="244" t="s">
        <v>15</v>
      </c>
      <c r="H20" s="247"/>
    </row>
    <row r="21" spans="1:8" ht="16.5" customHeight="1">
      <c r="A21" s="277">
        <v>0.01</v>
      </c>
      <c r="B21" s="268"/>
      <c r="C21" s="268"/>
      <c r="D21" s="284">
        <v>1000</v>
      </c>
      <c r="E21" s="285"/>
      <c r="F21" s="286"/>
      <c r="G21" s="253">
        <v>1</v>
      </c>
      <c r="H21" s="254"/>
    </row>
    <row r="22" spans="1:8" ht="16.5" customHeight="1">
      <c r="A22" s="278">
        <v>1000.01</v>
      </c>
      <c r="B22" s="279"/>
      <c r="C22" s="279"/>
      <c r="D22" s="281">
        <v>2000</v>
      </c>
      <c r="E22" s="282"/>
      <c r="F22" s="283"/>
      <c r="G22" s="235">
        <v>0.95</v>
      </c>
      <c r="H22" s="236"/>
    </row>
    <row r="23" spans="1:8" ht="16.5" customHeight="1">
      <c r="A23" s="274">
        <v>2000.01</v>
      </c>
      <c r="B23" s="275"/>
      <c r="C23" s="275"/>
      <c r="D23" s="281">
        <v>3000</v>
      </c>
      <c r="E23" s="282"/>
      <c r="F23" s="283"/>
      <c r="G23" s="235">
        <v>0.9</v>
      </c>
      <c r="H23" s="236"/>
    </row>
    <row r="24" spans="1:8" ht="16.5" customHeight="1">
      <c r="A24" s="258">
        <v>3000.01</v>
      </c>
      <c r="B24" s="256"/>
      <c r="C24" s="257"/>
      <c r="D24" s="255">
        <v>4000</v>
      </c>
      <c r="E24" s="282"/>
      <c r="F24" s="283"/>
      <c r="G24" s="235">
        <v>0.85</v>
      </c>
      <c r="H24" s="236"/>
    </row>
    <row r="25" spans="1:8" ht="16.5" customHeight="1">
      <c r="A25" s="272">
        <v>4000.01</v>
      </c>
      <c r="B25" s="273"/>
      <c r="C25" s="273"/>
      <c r="D25" s="255">
        <v>5000</v>
      </c>
      <c r="E25" s="256"/>
      <c r="F25" s="257"/>
      <c r="G25" s="235">
        <v>0.8</v>
      </c>
      <c r="H25" s="236"/>
    </row>
    <row r="26" spans="1:8" ht="16.5" customHeight="1" thickBot="1">
      <c r="A26" s="237">
        <v>5000.01</v>
      </c>
      <c r="B26" s="238"/>
      <c r="C26" s="238"/>
      <c r="D26" s="239">
        <v>10000</v>
      </c>
      <c r="E26" s="226"/>
      <c r="F26" s="240"/>
      <c r="G26" s="228">
        <v>0.6</v>
      </c>
      <c r="H26" s="229"/>
    </row>
    <row r="27" spans="1:8" ht="15" customHeight="1">
      <c r="A27" s="91"/>
      <c r="B27" s="92"/>
      <c r="C27" s="92"/>
      <c r="D27" s="92"/>
      <c r="E27" s="92"/>
      <c r="F27" s="92"/>
      <c r="G27" s="92"/>
      <c r="H27" s="93"/>
    </row>
    <row r="28" spans="1:8">
      <c r="A28" s="241" t="s">
        <v>128</v>
      </c>
      <c r="B28" s="242"/>
      <c r="C28" s="242"/>
      <c r="D28" s="242"/>
      <c r="E28" s="242"/>
      <c r="F28" s="242"/>
      <c r="G28" s="242"/>
      <c r="H28" s="243"/>
    </row>
    <row r="29" spans="1:8">
      <c r="A29" s="241" t="s">
        <v>129</v>
      </c>
      <c r="B29" s="242"/>
      <c r="C29" s="242"/>
      <c r="D29" s="242"/>
      <c r="E29" s="242"/>
      <c r="F29" s="242"/>
      <c r="G29" s="242"/>
      <c r="H29" s="243"/>
    </row>
    <row r="30" spans="1:8" ht="15" customHeight="1" thickBot="1">
      <c r="A30" s="91"/>
      <c r="B30" s="92"/>
      <c r="C30" s="92"/>
      <c r="D30" s="92"/>
      <c r="E30" s="92"/>
      <c r="F30" s="92"/>
      <c r="G30" s="92"/>
      <c r="H30" s="93"/>
    </row>
    <row r="31" spans="1:8" ht="16.5" customHeight="1" thickBot="1">
      <c r="A31" s="244" t="s">
        <v>17</v>
      </c>
      <c r="B31" s="245"/>
      <c r="C31" s="246"/>
      <c r="D31" s="244" t="s">
        <v>18</v>
      </c>
      <c r="E31" s="245"/>
      <c r="F31" s="247"/>
      <c r="G31" s="244" t="s">
        <v>15</v>
      </c>
      <c r="H31" s="247"/>
    </row>
    <row r="32" spans="1:8" ht="16.5" customHeight="1">
      <c r="A32" s="248">
        <v>1000</v>
      </c>
      <c r="B32" s="249"/>
      <c r="C32" s="249"/>
      <c r="D32" s="250">
        <v>2000</v>
      </c>
      <c r="E32" s="251"/>
      <c r="F32" s="252"/>
      <c r="G32" s="253">
        <v>2</v>
      </c>
      <c r="H32" s="254"/>
    </row>
    <row r="33" spans="1:8" ht="16.5" customHeight="1">
      <c r="A33" s="230">
        <v>2000.01</v>
      </c>
      <c r="B33" s="231"/>
      <c r="C33" s="231"/>
      <c r="D33" s="232">
        <v>5000</v>
      </c>
      <c r="E33" s="233"/>
      <c r="F33" s="234"/>
      <c r="G33" s="235">
        <v>1.95</v>
      </c>
      <c r="H33" s="236"/>
    </row>
    <row r="34" spans="1:8" ht="16.5" customHeight="1">
      <c r="A34" s="230">
        <v>5000.01</v>
      </c>
      <c r="B34" s="231"/>
      <c r="C34" s="231"/>
      <c r="D34" s="232">
        <v>10000</v>
      </c>
      <c r="E34" s="233"/>
      <c r="F34" s="234"/>
      <c r="G34" s="235">
        <v>1.9</v>
      </c>
      <c r="H34" s="236"/>
    </row>
    <row r="35" spans="1:8" ht="16.5" customHeight="1" thickBot="1">
      <c r="A35" s="223">
        <v>10000.01</v>
      </c>
      <c r="B35" s="224"/>
      <c r="C35" s="224"/>
      <c r="D35" s="225">
        <v>20000</v>
      </c>
      <c r="E35" s="226"/>
      <c r="F35" s="227"/>
      <c r="G35" s="228">
        <v>1.85</v>
      </c>
      <c r="H35" s="229"/>
    </row>
  </sheetData>
  <mergeCells count="68">
    <mergeCell ref="A21:C21"/>
    <mergeCell ref="D21:F21"/>
    <mergeCell ref="G21:H21"/>
    <mergeCell ref="A22:C22"/>
    <mergeCell ref="D22:F22"/>
    <mergeCell ref="G22:H22"/>
    <mergeCell ref="A23:C23"/>
    <mergeCell ref="D23:F23"/>
    <mergeCell ref="G23:H23"/>
    <mergeCell ref="A24:C24"/>
    <mergeCell ref="A25:C25"/>
    <mergeCell ref="D24:F24"/>
    <mergeCell ref="D25:F25"/>
    <mergeCell ref="G24:H24"/>
    <mergeCell ref="G25:H25"/>
    <mergeCell ref="A17:H17"/>
    <mergeCell ref="A16:H16"/>
    <mergeCell ref="A20:C20"/>
    <mergeCell ref="D20:F20"/>
    <mergeCell ref="G20:H20"/>
    <mergeCell ref="A18:H18"/>
    <mergeCell ref="A1:H1"/>
    <mergeCell ref="A2:H2"/>
    <mergeCell ref="A3:H3"/>
    <mergeCell ref="A13:C13"/>
    <mergeCell ref="D13:F13"/>
    <mergeCell ref="G10:H10"/>
    <mergeCell ref="A11:C11"/>
    <mergeCell ref="A5:H5"/>
    <mergeCell ref="A6:H6"/>
    <mergeCell ref="D11:F11"/>
    <mergeCell ref="G11:H11"/>
    <mergeCell ref="A9:C9"/>
    <mergeCell ref="G13:H13"/>
    <mergeCell ref="A10:C10"/>
    <mergeCell ref="D10:F10"/>
    <mergeCell ref="G12:H12"/>
    <mergeCell ref="D12:F12"/>
    <mergeCell ref="A12:C12"/>
    <mergeCell ref="A14:C14"/>
    <mergeCell ref="A7:H7"/>
    <mergeCell ref="A8:C8"/>
    <mergeCell ref="D8:F8"/>
    <mergeCell ref="G8:H8"/>
    <mergeCell ref="D9:F9"/>
    <mergeCell ref="G9:H9"/>
    <mergeCell ref="D14:F14"/>
    <mergeCell ref="G14:H14"/>
    <mergeCell ref="A31:C31"/>
    <mergeCell ref="D31:F31"/>
    <mergeCell ref="G31:H31"/>
    <mergeCell ref="A32:C32"/>
    <mergeCell ref="D32:F32"/>
    <mergeCell ref="G32:H32"/>
    <mergeCell ref="A26:C26"/>
    <mergeCell ref="D26:F26"/>
    <mergeCell ref="G26:H26"/>
    <mergeCell ref="A28:H28"/>
    <mergeCell ref="A29:H29"/>
    <mergeCell ref="A35:C35"/>
    <mergeCell ref="D35:F35"/>
    <mergeCell ref="G35:H35"/>
    <mergeCell ref="A33:C33"/>
    <mergeCell ref="D33:F33"/>
    <mergeCell ref="D34:F34"/>
    <mergeCell ref="G34:H34"/>
    <mergeCell ref="A34:C34"/>
    <mergeCell ref="G33:H33"/>
  </mergeCells>
  <phoneticPr fontId="4" type="noConversion"/>
  <printOptions horizontalCentered="1" verticalCentered="1"/>
  <pageMargins left="0.19685039370078741" right="0.19685039370078741" top="0.19685039370078741" bottom="0.19685039370078741" header="0" footer="0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5AF3E"/>
  </sheetPr>
  <dimension ref="A1:I34"/>
  <sheetViews>
    <sheetView view="pageBreakPreview" topLeftCell="A13" zoomScaleSheetLayoutView="100" workbookViewId="0">
      <selection activeCell="G9" sqref="G9"/>
    </sheetView>
  </sheetViews>
  <sheetFormatPr baseColWidth="10" defaultRowHeight="13.5"/>
  <cols>
    <col min="1" max="1" width="7.28515625" style="44" customWidth="1"/>
    <col min="2" max="2" width="8.140625" style="44" customWidth="1"/>
    <col min="3" max="4" width="7.5703125" style="44" customWidth="1"/>
    <col min="5" max="5" width="25.140625" style="44" customWidth="1"/>
    <col min="6" max="6" width="12.140625" style="44" customWidth="1"/>
    <col min="7" max="8" width="11.42578125" style="44"/>
    <col min="9" max="9" width="14.28515625" style="122" customWidth="1"/>
    <col min="10" max="16384" width="11.42578125" style="3"/>
  </cols>
  <sheetData>
    <row r="1" spans="1:9" ht="18" customHeight="1">
      <c r="A1" s="166" t="s">
        <v>136</v>
      </c>
      <c r="B1" s="167"/>
      <c r="C1" s="167"/>
      <c r="D1" s="167"/>
      <c r="E1" s="167"/>
      <c r="F1" s="167"/>
      <c r="G1" s="167"/>
      <c r="H1" s="167"/>
      <c r="I1" s="168"/>
    </row>
    <row r="2" spans="1:9" ht="18.75" customHeight="1">
      <c r="A2" s="169" t="s">
        <v>155</v>
      </c>
      <c r="B2" s="170"/>
      <c r="C2" s="170"/>
      <c r="D2" s="170"/>
      <c r="E2" s="170"/>
      <c r="F2" s="170"/>
      <c r="G2" s="170"/>
      <c r="H2" s="170"/>
      <c r="I2" s="171"/>
    </row>
    <row r="3" spans="1:9" ht="20.25" customHeight="1">
      <c r="A3" s="289" t="s">
        <v>114</v>
      </c>
      <c r="B3" s="292" t="s">
        <v>29</v>
      </c>
      <c r="C3" s="292" t="s">
        <v>28</v>
      </c>
      <c r="D3" s="292" t="s">
        <v>3</v>
      </c>
      <c r="E3" s="149"/>
      <c r="F3" s="197"/>
      <c r="G3" s="197"/>
      <c r="H3" s="197"/>
      <c r="I3" s="198"/>
    </row>
    <row r="4" spans="1:9" ht="16.5" customHeight="1">
      <c r="A4" s="290"/>
      <c r="B4" s="293"/>
      <c r="C4" s="293"/>
      <c r="D4" s="293"/>
      <c r="E4" s="287" t="s">
        <v>115</v>
      </c>
      <c r="F4" s="287"/>
      <c r="G4" s="287"/>
      <c r="H4" s="287"/>
      <c r="I4" s="288"/>
    </row>
    <row r="5" spans="1:9" ht="16.5" customHeight="1">
      <c r="A5" s="290"/>
      <c r="B5" s="293"/>
      <c r="C5" s="293"/>
      <c r="D5" s="293"/>
      <c r="E5" s="287" t="s">
        <v>113</v>
      </c>
      <c r="F5" s="287"/>
      <c r="G5" s="287"/>
      <c r="H5" s="287"/>
      <c r="I5" s="288"/>
    </row>
    <row r="6" spans="1:9" ht="16.5" customHeight="1">
      <c r="A6" s="290"/>
      <c r="B6" s="293"/>
      <c r="C6" s="293"/>
      <c r="D6" s="293"/>
      <c r="E6" s="287"/>
      <c r="F6" s="287"/>
      <c r="G6" s="287"/>
      <c r="H6" s="287"/>
      <c r="I6" s="288"/>
    </row>
    <row r="7" spans="1:9" ht="16.5" customHeight="1">
      <c r="A7" s="291"/>
      <c r="B7" s="294"/>
      <c r="C7" s="294" t="s">
        <v>4</v>
      </c>
      <c r="D7" s="294" t="s">
        <v>5</v>
      </c>
      <c r="E7" s="147"/>
      <c r="F7" s="153"/>
      <c r="G7" s="153"/>
      <c r="H7" s="153"/>
      <c r="I7" s="154"/>
    </row>
    <row r="8" spans="1:9" s="6" customFormat="1" ht="30.75" customHeight="1">
      <c r="A8" s="157" t="s">
        <v>6</v>
      </c>
      <c r="B8" s="158"/>
      <c r="C8" s="158"/>
      <c r="D8" s="158"/>
      <c r="E8" s="83" t="s">
        <v>114</v>
      </c>
      <c r="F8" s="83" t="s">
        <v>48</v>
      </c>
      <c r="G8" s="83" t="s">
        <v>28</v>
      </c>
      <c r="H8" s="83" t="s">
        <v>33</v>
      </c>
      <c r="I8" s="126" t="s">
        <v>131</v>
      </c>
    </row>
    <row r="9" spans="1:9" ht="18.75" customHeight="1">
      <c r="A9" s="53">
        <v>1</v>
      </c>
      <c r="B9" s="54">
        <v>1</v>
      </c>
      <c r="C9" s="54">
        <v>1</v>
      </c>
      <c r="D9" s="54">
        <v>1</v>
      </c>
      <c r="E9" s="81" t="s">
        <v>30</v>
      </c>
      <c r="F9" s="80" t="s">
        <v>154</v>
      </c>
      <c r="G9" s="55">
        <v>1</v>
      </c>
      <c r="H9" s="81" t="s">
        <v>141</v>
      </c>
      <c r="I9" s="127" t="s">
        <v>134</v>
      </c>
    </row>
    <row r="10" spans="1:9" ht="18.75" customHeight="1">
      <c r="A10" s="49">
        <v>1</v>
      </c>
      <c r="B10" s="88">
        <v>1</v>
      </c>
      <c r="C10" s="88">
        <v>2</v>
      </c>
      <c r="D10" s="88">
        <v>1</v>
      </c>
      <c r="E10" s="78" t="s">
        <v>30</v>
      </c>
      <c r="F10" s="79" t="s">
        <v>154</v>
      </c>
      <c r="G10" s="50">
        <v>2</v>
      </c>
      <c r="H10" s="30" t="s">
        <v>141</v>
      </c>
      <c r="I10" s="110" t="s">
        <v>134</v>
      </c>
    </row>
    <row r="11" spans="1:9" ht="18.75" customHeight="1">
      <c r="A11" s="49">
        <v>1</v>
      </c>
      <c r="B11" s="88">
        <v>1</v>
      </c>
      <c r="C11" s="88">
        <v>3</v>
      </c>
      <c r="D11" s="88">
        <v>1</v>
      </c>
      <c r="E11" s="78" t="s">
        <v>30</v>
      </c>
      <c r="F11" s="79" t="s">
        <v>154</v>
      </c>
      <c r="G11" s="50">
        <v>3</v>
      </c>
      <c r="H11" s="30" t="s">
        <v>141</v>
      </c>
      <c r="I11" s="110" t="s">
        <v>134</v>
      </c>
    </row>
    <row r="12" spans="1:9" ht="18.75" customHeight="1">
      <c r="A12" s="49">
        <v>1</v>
      </c>
      <c r="B12" s="88">
        <v>1</v>
      </c>
      <c r="C12" s="88">
        <v>4</v>
      </c>
      <c r="D12" s="88">
        <v>1</v>
      </c>
      <c r="E12" s="78" t="s">
        <v>30</v>
      </c>
      <c r="F12" s="79" t="s">
        <v>154</v>
      </c>
      <c r="G12" s="50">
        <v>4</v>
      </c>
      <c r="H12" s="30" t="s">
        <v>141</v>
      </c>
      <c r="I12" s="110" t="s">
        <v>134</v>
      </c>
    </row>
    <row r="13" spans="1:9" ht="18.75" customHeight="1">
      <c r="A13" s="53">
        <v>2</v>
      </c>
      <c r="B13" s="54">
        <v>1</v>
      </c>
      <c r="C13" s="54">
        <v>1</v>
      </c>
      <c r="D13" s="54">
        <v>1</v>
      </c>
      <c r="E13" s="81" t="s">
        <v>31</v>
      </c>
      <c r="F13" s="80" t="s">
        <v>154</v>
      </c>
      <c r="G13" s="55">
        <v>1</v>
      </c>
      <c r="H13" s="81" t="s">
        <v>141</v>
      </c>
      <c r="I13" s="127" t="s">
        <v>134</v>
      </c>
    </row>
    <row r="14" spans="1:9" ht="18.75" customHeight="1">
      <c r="A14" s="49">
        <v>2</v>
      </c>
      <c r="B14" s="88">
        <v>1</v>
      </c>
      <c r="C14" s="88">
        <v>2</v>
      </c>
      <c r="D14" s="88">
        <v>1</v>
      </c>
      <c r="E14" s="78" t="s">
        <v>31</v>
      </c>
      <c r="F14" s="79" t="s">
        <v>154</v>
      </c>
      <c r="G14" s="50">
        <v>2</v>
      </c>
      <c r="H14" s="30" t="s">
        <v>141</v>
      </c>
      <c r="I14" s="110" t="s">
        <v>134</v>
      </c>
    </row>
    <row r="15" spans="1:9" ht="18.75" customHeight="1">
      <c r="A15" s="49">
        <v>2</v>
      </c>
      <c r="B15" s="88">
        <v>1</v>
      </c>
      <c r="C15" s="88">
        <v>3</v>
      </c>
      <c r="D15" s="88">
        <v>1</v>
      </c>
      <c r="E15" s="78" t="s">
        <v>31</v>
      </c>
      <c r="F15" s="79" t="s">
        <v>154</v>
      </c>
      <c r="G15" s="50">
        <v>3</v>
      </c>
      <c r="H15" s="30" t="s">
        <v>141</v>
      </c>
      <c r="I15" s="110" t="s">
        <v>134</v>
      </c>
    </row>
    <row r="16" spans="1:9" ht="18.75" customHeight="1">
      <c r="A16" s="49">
        <v>2</v>
      </c>
      <c r="B16" s="88">
        <v>1</v>
      </c>
      <c r="C16" s="88">
        <v>4</v>
      </c>
      <c r="D16" s="88">
        <v>1</v>
      </c>
      <c r="E16" s="78" t="s">
        <v>31</v>
      </c>
      <c r="F16" s="79" t="s">
        <v>154</v>
      </c>
      <c r="G16" s="50">
        <v>4</v>
      </c>
      <c r="H16" s="30" t="s">
        <v>141</v>
      </c>
      <c r="I16" s="110" t="s">
        <v>134</v>
      </c>
    </row>
    <row r="17" spans="1:9" ht="18.75" customHeight="1">
      <c r="A17" s="53">
        <v>3</v>
      </c>
      <c r="B17" s="54">
        <v>1</v>
      </c>
      <c r="C17" s="54">
        <v>1</v>
      </c>
      <c r="D17" s="54">
        <v>1</v>
      </c>
      <c r="E17" s="31" t="s">
        <v>116</v>
      </c>
      <c r="F17" s="107" t="s">
        <v>154</v>
      </c>
      <c r="G17" s="38">
        <v>1</v>
      </c>
      <c r="H17" s="31" t="s">
        <v>141</v>
      </c>
      <c r="I17" s="128" t="s">
        <v>134</v>
      </c>
    </row>
    <row r="18" spans="1:9" ht="18.75" customHeight="1">
      <c r="A18" s="49">
        <v>3</v>
      </c>
      <c r="B18" s="88">
        <v>1</v>
      </c>
      <c r="C18" s="88">
        <v>2</v>
      </c>
      <c r="D18" s="88">
        <v>1</v>
      </c>
      <c r="E18" s="30" t="s">
        <v>116</v>
      </c>
      <c r="F18" s="57" t="s">
        <v>154</v>
      </c>
      <c r="G18" s="89">
        <v>2</v>
      </c>
      <c r="H18" s="30" t="s">
        <v>141</v>
      </c>
      <c r="I18" s="110" t="s">
        <v>134</v>
      </c>
    </row>
    <row r="19" spans="1:9" ht="18.75" customHeight="1">
      <c r="A19" s="49">
        <v>3</v>
      </c>
      <c r="B19" s="88">
        <v>1</v>
      </c>
      <c r="C19" s="88">
        <v>3</v>
      </c>
      <c r="D19" s="88">
        <v>1</v>
      </c>
      <c r="E19" s="30" t="s">
        <v>116</v>
      </c>
      <c r="F19" s="57" t="s">
        <v>154</v>
      </c>
      <c r="G19" s="89">
        <v>3</v>
      </c>
      <c r="H19" s="30" t="s">
        <v>141</v>
      </c>
      <c r="I19" s="110" t="s">
        <v>134</v>
      </c>
    </row>
    <row r="20" spans="1:9" ht="18.75" customHeight="1">
      <c r="A20" s="53">
        <v>5</v>
      </c>
      <c r="B20" s="54">
        <v>1</v>
      </c>
      <c r="C20" s="54">
        <v>1</v>
      </c>
      <c r="D20" s="54">
        <v>1</v>
      </c>
      <c r="E20" s="31" t="s">
        <v>117</v>
      </c>
      <c r="F20" s="107" t="s">
        <v>154</v>
      </c>
      <c r="G20" s="38">
        <v>1</v>
      </c>
      <c r="H20" s="31" t="s">
        <v>141</v>
      </c>
      <c r="I20" s="128" t="s">
        <v>134</v>
      </c>
    </row>
    <row r="21" spans="1:9" ht="18.75" customHeight="1">
      <c r="A21" s="49">
        <v>5</v>
      </c>
      <c r="B21" s="88">
        <v>1</v>
      </c>
      <c r="C21" s="88">
        <v>2</v>
      </c>
      <c r="D21" s="88">
        <v>1</v>
      </c>
      <c r="E21" s="30" t="s">
        <v>117</v>
      </c>
      <c r="F21" s="57" t="s">
        <v>154</v>
      </c>
      <c r="G21" s="89">
        <v>2</v>
      </c>
      <c r="H21" s="30" t="s">
        <v>141</v>
      </c>
      <c r="I21" s="110" t="s">
        <v>134</v>
      </c>
    </row>
    <row r="22" spans="1:9" ht="18.75" customHeight="1">
      <c r="A22" s="49">
        <v>5</v>
      </c>
      <c r="B22" s="88">
        <v>1</v>
      </c>
      <c r="C22" s="88">
        <v>3</v>
      </c>
      <c r="D22" s="88">
        <v>1</v>
      </c>
      <c r="E22" s="30" t="s">
        <v>117</v>
      </c>
      <c r="F22" s="57" t="s">
        <v>154</v>
      </c>
      <c r="G22" s="89">
        <v>3</v>
      </c>
      <c r="H22" s="30" t="s">
        <v>141</v>
      </c>
      <c r="I22" s="110" t="s">
        <v>134</v>
      </c>
    </row>
    <row r="23" spans="1:9" ht="18.75" customHeight="1">
      <c r="A23" s="53">
        <v>7</v>
      </c>
      <c r="B23" s="54">
        <v>1</v>
      </c>
      <c r="C23" s="54">
        <v>1</v>
      </c>
      <c r="D23" s="54">
        <v>1</v>
      </c>
      <c r="E23" s="31" t="s">
        <v>32</v>
      </c>
      <c r="F23" s="81" t="s">
        <v>154</v>
      </c>
      <c r="G23" s="38">
        <v>1</v>
      </c>
      <c r="H23" s="59" t="s">
        <v>141</v>
      </c>
      <c r="I23" s="128">
        <v>5123</v>
      </c>
    </row>
    <row r="24" spans="1:9" ht="18.75" customHeight="1">
      <c r="A24" s="49">
        <v>7</v>
      </c>
      <c r="B24" s="88">
        <v>1</v>
      </c>
      <c r="C24" s="88">
        <v>2</v>
      </c>
      <c r="D24" s="88">
        <v>1</v>
      </c>
      <c r="E24" s="30" t="s">
        <v>32</v>
      </c>
      <c r="F24" s="78" t="s">
        <v>154</v>
      </c>
      <c r="G24" s="89">
        <v>2</v>
      </c>
      <c r="H24" s="60" t="s">
        <v>141</v>
      </c>
      <c r="I24" s="110">
        <v>4099</v>
      </c>
    </row>
    <row r="25" spans="1:9" ht="18.75" customHeight="1">
      <c r="A25" s="49">
        <v>7</v>
      </c>
      <c r="B25" s="88">
        <v>1</v>
      </c>
      <c r="C25" s="88">
        <v>3</v>
      </c>
      <c r="D25" s="88">
        <v>1</v>
      </c>
      <c r="E25" s="30" t="s">
        <v>32</v>
      </c>
      <c r="F25" s="78" t="s">
        <v>154</v>
      </c>
      <c r="G25" s="89">
        <v>3</v>
      </c>
      <c r="H25" s="60" t="s">
        <v>141</v>
      </c>
      <c r="I25" s="110">
        <v>3279</v>
      </c>
    </row>
    <row r="26" spans="1:9" ht="18.75" customHeight="1">
      <c r="A26" s="49">
        <v>7</v>
      </c>
      <c r="B26" s="88">
        <v>1</v>
      </c>
      <c r="C26" s="88">
        <v>4</v>
      </c>
      <c r="D26" s="88">
        <v>1</v>
      </c>
      <c r="E26" s="30" t="s">
        <v>32</v>
      </c>
      <c r="F26" s="78" t="s">
        <v>154</v>
      </c>
      <c r="G26" s="89">
        <v>4</v>
      </c>
      <c r="H26" s="60" t="s">
        <v>141</v>
      </c>
      <c r="I26" s="110">
        <v>2623</v>
      </c>
    </row>
    <row r="27" spans="1:9" ht="18.75" customHeight="1">
      <c r="A27" s="53">
        <v>8</v>
      </c>
      <c r="B27" s="54">
        <v>1</v>
      </c>
      <c r="C27" s="54">
        <v>1</v>
      </c>
      <c r="D27" s="54">
        <v>1</v>
      </c>
      <c r="E27" s="31" t="s">
        <v>34</v>
      </c>
      <c r="F27" s="81" t="s">
        <v>154</v>
      </c>
      <c r="G27" s="38">
        <v>1</v>
      </c>
      <c r="H27" s="108" t="s">
        <v>141</v>
      </c>
      <c r="I27" s="128">
        <v>1025</v>
      </c>
    </row>
    <row r="28" spans="1:9" ht="18.75" customHeight="1">
      <c r="A28" s="49">
        <v>8</v>
      </c>
      <c r="B28" s="88">
        <v>1</v>
      </c>
      <c r="C28" s="88">
        <v>2</v>
      </c>
      <c r="D28" s="88">
        <v>1</v>
      </c>
      <c r="E28" s="30" t="s">
        <v>34</v>
      </c>
      <c r="F28" s="78" t="s">
        <v>154</v>
      </c>
      <c r="G28" s="89">
        <v>2</v>
      </c>
      <c r="H28" s="61" t="s">
        <v>141</v>
      </c>
      <c r="I28" s="110">
        <v>838</v>
      </c>
    </row>
    <row r="29" spans="1:9" ht="18.75" customHeight="1">
      <c r="A29" s="49">
        <v>8</v>
      </c>
      <c r="B29" s="88">
        <v>1</v>
      </c>
      <c r="C29" s="88">
        <v>3</v>
      </c>
      <c r="D29" s="88">
        <v>1</v>
      </c>
      <c r="E29" s="30" t="s">
        <v>34</v>
      </c>
      <c r="F29" s="78" t="s">
        <v>154</v>
      </c>
      <c r="G29" s="89">
        <v>3</v>
      </c>
      <c r="H29" s="61" t="s">
        <v>141</v>
      </c>
      <c r="I29" s="110">
        <v>727</v>
      </c>
    </row>
    <row r="30" spans="1:9" ht="18.75" customHeight="1">
      <c r="A30" s="49">
        <v>8</v>
      </c>
      <c r="B30" s="88">
        <v>1</v>
      </c>
      <c r="C30" s="88">
        <v>4</v>
      </c>
      <c r="D30" s="88">
        <v>1</v>
      </c>
      <c r="E30" s="30" t="s">
        <v>34</v>
      </c>
      <c r="F30" s="78" t="s">
        <v>154</v>
      </c>
      <c r="G30" s="89">
        <v>4</v>
      </c>
      <c r="H30" s="61" t="s">
        <v>141</v>
      </c>
      <c r="I30" s="110">
        <v>258</v>
      </c>
    </row>
    <row r="31" spans="1:9" ht="18.75" customHeight="1">
      <c r="A31" s="53">
        <v>9</v>
      </c>
      <c r="B31" s="54">
        <v>1</v>
      </c>
      <c r="C31" s="54">
        <v>1</v>
      </c>
      <c r="D31" s="54">
        <v>1</v>
      </c>
      <c r="E31" s="31" t="s">
        <v>35</v>
      </c>
      <c r="F31" s="81" t="s">
        <v>154</v>
      </c>
      <c r="G31" s="38">
        <v>1</v>
      </c>
      <c r="H31" s="31" t="s">
        <v>141</v>
      </c>
      <c r="I31" s="128">
        <v>1221</v>
      </c>
    </row>
    <row r="32" spans="1:9" ht="18.75" customHeight="1">
      <c r="A32" s="49">
        <v>9</v>
      </c>
      <c r="B32" s="88">
        <v>1</v>
      </c>
      <c r="C32" s="88">
        <v>2</v>
      </c>
      <c r="D32" s="88">
        <v>1</v>
      </c>
      <c r="E32" s="30" t="s">
        <v>35</v>
      </c>
      <c r="F32" s="78" t="s">
        <v>154</v>
      </c>
      <c r="G32" s="89">
        <v>2</v>
      </c>
      <c r="H32" s="30" t="s">
        <v>141</v>
      </c>
      <c r="I32" s="110">
        <v>1127</v>
      </c>
    </row>
    <row r="33" spans="1:9" ht="18.75" customHeight="1">
      <c r="A33" s="49">
        <v>9</v>
      </c>
      <c r="B33" s="88">
        <v>1</v>
      </c>
      <c r="C33" s="88">
        <v>3</v>
      </c>
      <c r="D33" s="88">
        <v>1</v>
      </c>
      <c r="E33" s="30" t="s">
        <v>35</v>
      </c>
      <c r="F33" s="78" t="s">
        <v>154</v>
      </c>
      <c r="G33" s="89">
        <v>3</v>
      </c>
      <c r="H33" s="30" t="s">
        <v>141</v>
      </c>
      <c r="I33" s="110">
        <v>852</v>
      </c>
    </row>
    <row r="34" spans="1:9" ht="18.75" customHeight="1" thickBot="1">
      <c r="A34" s="51">
        <v>9</v>
      </c>
      <c r="B34" s="52">
        <v>1</v>
      </c>
      <c r="C34" s="52">
        <v>4</v>
      </c>
      <c r="D34" s="52">
        <v>1</v>
      </c>
      <c r="E34" s="33" t="s">
        <v>35</v>
      </c>
      <c r="F34" s="32" t="s">
        <v>154</v>
      </c>
      <c r="G34" s="58">
        <v>4</v>
      </c>
      <c r="H34" s="33" t="s">
        <v>141</v>
      </c>
      <c r="I34" s="111">
        <v>719</v>
      </c>
    </row>
  </sheetData>
  <mergeCells count="12">
    <mergeCell ref="A1:I1"/>
    <mergeCell ref="A2:I2"/>
    <mergeCell ref="A8:D8"/>
    <mergeCell ref="E4:I4"/>
    <mergeCell ref="E5:I5"/>
    <mergeCell ref="E7:I7"/>
    <mergeCell ref="A3:A7"/>
    <mergeCell ref="D3:D7"/>
    <mergeCell ref="C3:C7"/>
    <mergeCell ref="B3:B7"/>
    <mergeCell ref="E6:I6"/>
    <mergeCell ref="E3:I3"/>
  </mergeCells>
  <phoneticPr fontId="5" type="noConversion"/>
  <printOptions horizontalCentered="1"/>
  <pageMargins left="0.4" right="0.19685039370078741" top="0.19685039370078741" bottom="0.19685039370078741" header="0.31496062992125984" footer="0.31496062992125984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5AF3E"/>
  </sheetPr>
  <dimension ref="B1:H92"/>
  <sheetViews>
    <sheetView view="pageBreakPreview" zoomScaleSheetLayoutView="100" workbookViewId="0">
      <selection activeCell="I6" sqref="I6"/>
    </sheetView>
  </sheetViews>
  <sheetFormatPr baseColWidth="10" defaultRowHeight="13.5"/>
  <cols>
    <col min="1" max="1" width="1.5703125" style="24" customWidth="1"/>
    <col min="2" max="2" width="14.140625" style="64" customWidth="1"/>
    <col min="3" max="6" width="17.7109375" style="64" customWidth="1"/>
    <col min="7" max="16384" width="11.42578125" style="24"/>
  </cols>
  <sheetData>
    <row r="1" spans="2:8">
      <c r="B1" s="216" t="s">
        <v>135</v>
      </c>
      <c r="C1" s="217"/>
      <c r="D1" s="217"/>
      <c r="E1" s="217"/>
      <c r="F1" s="218"/>
    </row>
    <row r="2" spans="2:8">
      <c r="B2" s="298" t="s">
        <v>156</v>
      </c>
      <c r="C2" s="270"/>
      <c r="D2" s="270"/>
      <c r="E2" s="270"/>
      <c r="F2" s="299"/>
    </row>
    <row r="3" spans="2:8">
      <c r="B3" s="295" t="s">
        <v>133</v>
      </c>
      <c r="C3" s="296"/>
      <c r="D3" s="296"/>
      <c r="E3" s="296"/>
      <c r="F3" s="297"/>
    </row>
    <row r="4" spans="2:8" ht="21" customHeight="1">
      <c r="B4" s="56" t="s">
        <v>89</v>
      </c>
      <c r="C4" s="56">
        <v>55</v>
      </c>
      <c r="D4" s="56">
        <v>65</v>
      </c>
      <c r="E4" s="56">
        <v>75</v>
      </c>
      <c r="F4" s="56">
        <v>85</v>
      </c>
    </row>
    <row r="5" spans="2:8">
      <c r="B5" s="62">
        <v>1</v>
      </c>
      <c r="C5" s="62">
        <v>0.99219999999999997</v>
      </c>
      <c r="D5" s="62">
        <v>0.99219999999999997</v>
      </c>
      <c r="E5" s="62">
        <v>0.99319999999999997</v>
      </c>
      <c r="F5" s="63">
        <v>0.99399999999999999</v>
      </c>
    </row>
    <row r="6" spans="2:8">
      <c r="B6" s="62">
        <v>2</v>
      </c>
      <c r="C6" s="62">
        <v>0.98409999999999997</v>
      </c>
      <c r="D6" s="62">
        <v>0.98409999999999997</v>
      </c>
      <c r="E6" s="62">
        <v>0.98629999999999995</v>
      </c>
      <c r="F6" s="63">
        <v>0.98799999999999999</v>
      </c>
    </row>
    <row r="7" spans="2:8">
      <c r="B7" s="62">
        <v>3</v>
      </c>
      <c r="C7" s="62">
        <v>0.97589999999999999</v>
      </c>
      <c r="D7" s="62">
        <v>0.97589999999999999</v>
      </c>
      <c r="E7" s="62">
        <v>0.97919999999999996</v>
      </c>
      <c r="F7" s="62">
        <v>0.98170000000000002</v>
      </c>
    </row>
    <row r="8" spans="2:8">
      <c r="B8" s="62">
        <v>4</v>
      </c>
      <c r="C8" s="62">
        <v>0.96730000000000005</v>
      </c>
      <c r="D8" s="62">
        <v>0.96730000000000005</v>
      </c>
      <c r="E8" s="62">
        <v>0.97189999999999999</v>
      </c>
      <c r="F8" s="62">
        <v>0.97540000000000004</v>
      </c>
      <c r="H8" s="4"/>
    </row>
    <row r="9" spans="2:8">
      <c r="B9" s="62">
        <v>5</v>
      </c>
      <c r="C9" s="62">
        <v>0.95860000000000001</v>
      </c>
      <c r="D9" s="62">
        <v>0.95860000000000001</v>
      </c>
      <c r="E9" s="62">
        <v>0.96440000000000003</v>
      </c>
      <c r="F9" s="62">
        <v>0.96889999999999998</v>
      </c>
      <c r="H9" s="4"/>
    </row>
    <row r="10" spans="2:8">
      <c r="B10" s="62">
        <v>6</v>
      </c>
      <c r="C10" s="62">
        <v>0.9496</v>
      </c>
      <c r="D10" s="62">
        <v>0.9496</v>
      </c>
      <c r="E10" s="62">
        <v>0.95679999999999998</v>
      </c>
      <c r="F10" s="62">
        <v>0.96220000000000006</v>
      </c>
      <c r="H10" s="4"/>
    </row>
    <row r="11" spans="2:8">
      <c r="B11" s="62">
        <v>7</v>
      </c>
      <c r="C11" s="62">
        <v>0.94040000000000001</v>
      </c>
      <c r="D11" s="62">
        <v>0.94040000000000001</v>
      </c>
      <c r="E11" s="63">
        <v>0.94899999999999995</v>
      </c>
      <c r="F11" s="62">
        <v>0.95540000000000003</v>
      </c>
    </row>
    <row r="12" spans="2:8">
      <c r="B12" s="62">
        <v>8</v>
      </c>
      <c r="C12" s="62">
        <v>0.93089999999999995</v>
      </c>
      <c r="D12" s="62">
        <v>0.93089999999999995</v>
      </c>
      <c r="E12" s="63">
        <v>0.94099999999999995</v>
      </c>
      <c r="F12" s="62">
        <v>0.94850000000000001</v>
      </c>
    </row>
    <row r="13" spans="2:8">
      <c r="B13" s="62">
        <v>9</v>
      </c>
      <c r="C13" s="62">
        <v>0.92120000000000002</v>
      </c>
      <c r="D13" s="62">
        <v>0.92120000000000002</v>
      </c>
      <c r="E13" s="62">
        <v>0.93279999999999996</v>
      </c>
      <c r="F13" s="62">
        <v>0.9415</v>
      </c>
    </row>
    <row r="14" spans="2:8">
      <c r="B14" s="62">
        <v>10</v>
      </c>
      <c r="C14" s="62">
        <v>0.91120000000000001</v>
      </c>
      <c r="D14" s="62">
        <v>0.91120000000000001</v>
      </c>
      <c r="E14" s="62">
        <v>0.9244</v>
      </c>
      <c r="F14" s="62">
        <v>0.93430000000000002</v>
      </c>
    </row>
    <row r="15" spans="2:8">
      <c r="B15" s="62">
        <v>11</v>
      </c>
      <c r="C15" s="62">
        <v>0.90110000000000001</v>
      </c>
      <c r="D15" s="62">
        <v>0.90110000000000001</v>
      </c>
      <c r="E15" s="62">
        <v>0.91590000000000005</v>
      </c>
      <c r="F15" s="62">
        <v>0.92689999999999995</v>
      </c>
    </row>
    <row r="16" spans="2:8">
      <c r="B16" s="62">
        <v>12</v>
      </c>
      <c r="C16" s="62">
        <v>0.89070000000000005</v>
      </c>
      <c r="D16" s="62">
        <v>0.89070000000000005</v>
      </c>
      <c r="E16" s="62">
        <v>0.90720000000000001</v>
      </c>
      <c r="F16" s="62">
        <v>0.9194</v>
      </c>
    </row>
    <row r="17" spans="2:6">
      <c r="B17" s="62">
        <v>13</v>
      </c>
      <c r="C17" s="63">
        <v>0.88</v>
      </c>
      <c r="D17" s="63">
        <v>0.88</v>
      </c>
      <c r="E17" s="62">
        <v>0.89829999999999999</v>
      </c>
      <c r="F17" s="62">
        <v>0.91180000000000005</v>
      </c>
    </row>
    <row r="18" spans="2:6">
      <c r="B18" s="62">
        <v>14</v>
      </c>
      <c r="C18" s="62">
        <v>0.86909999999999998</v>
      </c>
      <c r="D18" s="62">
        <v>0.86909999999999998</v>
      </c>
      <c r="E18" s="62">
        <v>0.88919999999999999</v>
      </c>
      <c r="F18" s="62">
        <v>0.90410000000000001</v>
      </c>
    </row>
    <row r="19" spans="2:6">
      <c r="B19" s="62">
        <v>15</v>
      </c>
      <c r="C19" s="63">
        <v>0.85799999999999998</v>
      </c>
      <c r="D19" s="63">
        <v>0.85799999999999998</v>
      </c>
      <c r="E19" s="63">
        <v>0.88</v>
      </c>
      <c r="F19" s="62">
        <v>0.8962</v>
      </c>
    </row>
    <row r="20" spans="2:6">
      <c r="B20" s="62">
        <v>16</v>
      </c>
      <c r="C20" s="62">
        <v>0.84660000000000002</v>
      </c>
      <c r="D20" s="62">
        <v>0.84660000000000002</v>
      </c>
      <c r="E20" s="62">
        <v>0.87060000000000004</v>
      </c>
      <c r="F20" s="62">
        <v>0.88819999999999999</v>
      </c>
    </row>
    <row r="21" spans="2:6">
      <c r="B21" s="62">
        <v>17</v>
      </c>
      <c r="C21" s="63">
        <v>0.83499999999999996</v>
      </c>
      <c r="D21" s="63">
        <v>0.83499999999999996</v>
      </c>
      <c r="E21" s="63">
        <v>0.86099999999999999</v>
      </c>
      <c r="F21" s="63">
        <v>0.88</v>
      </c>
    </row>
    <row r="22" spans="2:6">
      <c r="B22" s="62">
        <v>18</v>
      </c>
      <c r="C22" s="62">
        <v>0.82320000000000004</v>
      </c>
      <c r="D22" s="62">
        <v>0.82320000000000004</v>
      </c>
      <c r="E22" s="62">
        <v>0.85119999999999996</v>
      </c>
      <c r="F22" s="62">
        <v>0.87170000000000003</v>
      </c>
    </row>
    <row r="23" spans="2:6">
      <c r="B23" s="62">
        <v>19</v>
      </c>
      <c r="C23" s="63">
        <v>0.81110000000000004</v>
      </c>
      <c r="D23" s="63">
        <v>0.81110000000000004</v>
      </c>
      <c r="E23" s="63">
        <v>0.84119999999999995</v>
      </c>
      <c r="F23" s="63">
        <v>0.86329999999999996</v>
      </c>
    </row>
    <row r="24" spans="2:6">
      <c r="B24" s="62">
        <v>20</v>
      </c>
      <c r="C24" s="62">
        <v>0.79879999999999995</v>
      </c>
      <c r="D24" s="62">
        <v>0.79879999999999995</v>
      </c>
      <c r="E24" s="62">
        <v>0.83109999999999995</v>
      </c>
      <c r="F24" s="62">
        <v>0.85470000000000002</v>
      </c>
    </row>
    <row r="25" spans="2:6">
      <c r="B25" s="62">
        <v>21</v>
      </c>
      <c r="C25" s="63">
        <v>0.7863</v>
      </c>
      <c r="D25" s="63">
        <v>0.7863</v>
      </c>
      <c r="E25" s="63">
        <v>0.82079999999999997</v>
      </c>
      <c r="F25" s="63">
        <v>0.84599999999999997</v>
      </c>
    </row>
    <row r="26" spans="2:6">
      <c r="B26" s="62">
        <v>22</v>
      </c>
      <c r="C26" s="62">
        <v>0.77349999999999997</v>
      </c>
      <c r="D26" s="62">
        <v>0.77349999999999997</v>
      </c>
      <c r="E26" s="62">
        <v>0.81030000000000002</v>
      </c>
      <c r="F26" s="62">
        <v>0.83709999999999996</v>
      </c>
    </row>
    <row r="27" spans="2:6">
      <c r="B27" s="62">
        <v>23</v>
      </c>
      <c r="C27" s="63">
        <v>0.76049999999999995</v>
      </c>
      <c r="D27" s="63">
        <v>0.76049999999999995</v>
      </c>
      <c r="E27" s="63">
        <v>0.79959999999999998</v>
      </c>
      <c r="F27" s="63">
        <v>0.82809999999999995</v>
      </c>
    </row>
    <row r="28" spans="2:6">
      <c r="B28" s="62">
        <v>24</v>
      </c>
      <c r="C28" s="62">
        <v>0.74719999999999998</v>
      </c>
      <c r="D28" s="62">
        <v>0.74719999999999998</v>
      </c>
      <c r="E28" s="62">
        <v>0.78879999999999995</v>
      </c>
      <c r="F28" s="63">
        <v>0.81899999999999995</v>
      </c>
    </row>
    <row r="29" spans="2:6">
      <c r="B29" s="62">
        <v>25</v>
      </c>
      <c r="C29" s="63">
        <v>0.73370000000000002</v>
      </c>
      <c r="D29" s="63">
        <v>0.73370000000000002</v>
      </c>
      <c r="E29" s="63">
        <v>0.77780000000000005</v>
      </c>
      <c r="F29" s="63">
        <v>0.80969999999999998</v>
      </c>
    </row>
    <row r="30" spans="2:6">
      <c r="B30" s="62">
        <v>26</v>
      </c>
      <c r="C30" s="63">
        <v>0.72</v>
      </c>
      <c r="D30" s="63">
        <v>0.72</v>
      </c>
      <c r="E30" s="62">
        <v>0.76659999999999995</v>
      </c>
      <c r="F30" s="63">
        <v>0.80030000000000001</v>
      </c>
    </row>
    <row r="31" spans="2:6">
      <c r="B31" s="62">
        <v>27</v>
      </c>
      <c r="C31" s="63">
        <v>0.70599999999999996</v>
      </c>
      <c r="D31" s="63">
        <v>0.70599999999999996</v>
      </c>
      <c r="E31" s="63">
        <v>0.75519999999999998</v>
      </c>
      <c r="F31" s="63">
        <v>0.79069999999999996</v>
      </c>
    </row>
    <row r="32" spans="2:6">
      <c r="B32" s="62">
        <v>28</v>
      </c>
      <c r="C32" s="63">
        <v>0.69179999999999997</v>
      </c>
      <c r="D32" s="63">
        <v>0.69179999999999997</v>
      </c>
      <c r="E32" s="62">
        <v>0.74360000000000004</v>
      </c>
      <c r="F32" s="63">
        <v>0.78100000000000003</v>
      </c>
    </row>
    <row r="33" spans="2:6">
      <c r="B33" s="62">
        <v>29</v>
      </c>
      <c r="C33" s="63">
        <v>0.6774</v>
      </c>
      <c r="D33" s="63">
        <v>0.6774</v>
      </c>
      <c r="E33" s="63">
        <v>0.7319</v>
      </c>
      <c r="F33" s="63">
        <v>0.7712</v>
      </c>
    </row>
    <row r="34" spans="2:6">
      <c r="B34" s="62">
        <v>30</v>
      </c>
      <c r="C34" s="63">
        <v>0.66269999999999996</v>
      </c>
      <c r="D34" s="63">
        <v>0.66269999999999996</v>
      </c>
      <c r="E34" s="63">
        <v>0.72</v>
      </c>
      <c r="F34" s="63">
        <v>0.76119999999999999</v>
      </c>
    </row>
    <row r="35" spans="2:6">
      <c r="B35" s="62">
        <v>31</v>
      </c>
      <c r="C35" s="63">
        <v>0.64780000000000004</v>
      </c>
      <c r="D35" s="63">
        <v>0.64780000000000004</v>
      </c>
      <c r="E35" s="63">
        <v>0.70789999999999997</v>
      </c>
      <c r="F35" s="63">
        <v>0.75109999999999999</v>
      </c>
    </row>
    <row r="36" spans="2:6">
      <c r="B36" s="62">
        <v>32</v>
      </c>
      <c r="C36" s="63">
        <v>0.63270000000000004</v>
      </c>
      <c r="D36" s="63">
        <v>0.63270000000000004</v>
      </c>
      <c r="E36" s="63">
        <v>0.6956</v>
      </c>
      <c r="F36" s="63">
        <v>0.7409</v>
      </c>
    </row>
    <row r="37" spans="2:6">
      <c r="B37" s="62">
        <v>33</v>
      </c>
      <c r="C37" s="63">
        <v>0.61729999999999996</v>
      </c>
      <c r="D37" s="63">
        <v>0.61729999999999996</v>
      </c>
      <c r="E37" s="63">
        <v>0.68320000000000003</v>
      </c>
      <c r="F37" s="63">
        <v>0.73050000000000004</v>
      </c>
    </row>
    <row r="38" spans="2:6">
      <c r="B38" s="62">
        <v>34</v>
      </c>
      <c r="C38" s="63">
        <v>0.60170000000000001</v>
      </c>
      <c r="D38" s="63">
        <v>0.60170000000000001</v>
      </c>
      <c r="E38" s="63">
        <v>0.67059999999999997</v>
      </c>
      <c r="F38" s="63">
        <v>0.72</v>
      </c>
    </row>
    <row r="39" spans="2:6">
      <c r="B39" s="62">
        <v>35</v>
      </c>
      <c r="C39" s="63">
        <v>0.58579999999999999</v>
      </c>
      <c r="D39" s="63">
        <v>0.58579999999999999</v>
      </c>
      <c r="E39" s="63">
        <v>0.65780000000000005</v>
      </c>
      <c r="F39" s="63">
        <v>0.70930000000000004</v>
      </c>
    </row>
    <row r="40" spans="2:6">
      <c r="B40" s="62">
        <v>36</v>
      </c>
      <c r="C40" s="63">
        <v>0.56969999999999998</v>
      </c>
      <c r="D40" s="63">
        <v>0.56969999999999998</v>
      </c>
      <c r="E40" s="63">
        <v>0.64480000000000004</v>
      </c>
      <c r="F40" s="63">
        <v>0.69850000000000001</v>
      </c>
    </row>
    <row r="41" spans="2:6">
      <c r="B41" s="62">
        <v>37</v>
      </c>
      <c r="C41" s="63">
        <v>0.5534</v>
      </c>
      <c r="D41" s="63">
        <v>0.5534</v>
      </c>
      <c r="E41" s="63">
        <v>0.63160000000000005</v>
      </c>
      <c r="F41" s="63">
        <v>0.68759999999999999</v>
      </c>
    </row>
    <row r="42" spans="2:6">
      <c r="B42" s="62">
        <v>38</v>
      </c>
      <c r="C42" s="63">
        <v>0.53680000000000005</v>
      </c>
      <c r="D42" s="63">
        <v>0.53680000000000005</v>
      </c>
      <c r="E42" s="63">
        <v>0.61829999999999996</v>
      </c>
      <c r="F42" s="63">
        <v>0.67649999999999999</v>
      </c>
    </row>
    <row r="43" spans="2:6">
      <c r="B43" s="62">
        <v>39</v>
      </c>
      <c r="C43" s="63">
        <v>0.52</v>
      </c>
      <c r="D43" s="63">
        <v>0.52</v>
      </c>
      <c r="E43" s="63">
        <v>0.6048</v>
      </c>
      <c r="F43" s="63">
        <v>0.6653</v>
      </c>
    </row>
    <row r="44" spans="2:6">
      <c r="B44" s="62">
        <v>40</v>
      </c>
      <c r="C44" s="63">
        <v>0.503</v>
      </c>
      <c r="D44" s="63">
        <v>0.503</v>
      </c>
      <c r="E44" s="63">
        <v>0.59109999999999996</v>
      </c>
      <c r="F44" s="63">
        <v>0.65400000000000003</v>
      </c>
    </row>
    <row r="45" spans="2:6">
      <c r="B45" s="62">
        <v>41</v>
      </c>
      <c r="C45" s="63">
        <v>0.48570000000000002</v>
      </c>
      <c r="D45" s="63">
        <v>0.48570000000000002</v>
      </c>
      <c r="E45" s="63">
        <v>0.57720000000000005</v>
      </c>
      <c r="F45" s="63">
        <v>0.64249999999999996</v>
      </c>
    </row>
    <row r="46" spans="2:6">
      <c r="B46" s="62">
        <v>42</v>
      </c>
      <c r="C46" s="63">
        <v>0.46820000000000001</v>
      </c>
      <c r="D46" s="63">
        <v>0.46820000000000001</v>
      </c>
      <c r="E46" s="63">
        <v>0.56320000000000003</v>
      </c>
      <c r="F46" s="63">
        <v>0.63090000000000002</v>
      </c>
    </row>
    <row r="47" spans="2:6">
      <c r="B47" s="62">
        <v>43</v>
      </c>
      <c r="C47" s="63">
        <v>0.45040000000000002</v>
      </c>
      <c r="D47" s="63">
        <v>0.45040000000000002</v>
      </c>
      <c r="E47" s="63">
        <v>0.54900000000000004</v>
      </c>
      <c r="F47" s="63">
        <v>0.61909999999999998</v>
      </c>
    </row>
    <row r="48" spans="2:6">
      <c r="B48" s="62">
        <v>44</v>
      </c>
      <c r="C48" s="63">
        <v>0.43240000000000001</v>
      </c>
      <c r="D48" s="63">
        <v>0.43240000000000001</v>
      </c>
      <c r="E48" s="63">
        <v>0.53459999999999996</v>
      </c>
      <c r="F48" s="63">
        <v>0.60719999999999996</v>
      </c>
    </row>
    <row r="49" spans="2:6">
      <c r="B49" s="62">
        <v>45</v>
      </c>
      <c r="C49" s="63">
        <v>0.41420000000000001</v>
      </c>
      <c r="D49" s="63">
        <v>0.41420000000000001</v>
      </c>
      <c r="E49" s="63">
        <v>0.52</v>
      </c>
      <c r="F49" s="63">
        <v>0.59519999999999995</v>
      </c>
    </row>
    <row r="50" spans="2:6">
      <c r="B50" s="62">
        <v>46</v>
      </c>
      <c r="C50" s="63">
        <v>0.3957</v>
      </c>
      <c r="D50" s="63">
        <v>0.3957</v>
      </c>
      <c r="E50" s="63">
        <v>0.50519999999999998</v>
      </c>
      <c r="F50" s="63">
        <v>0.58299999999999996</v>
      </c>
    </row>
    <row r="51" spans="2:6">
      <c r="B51" s="62">
        <v>47</v>
      </c>
      <c r="C51" s="63">
        <v>0.377</v>
      </c>
      <c r="D51" s="63">
        <v>0.377</v>
      </c>
      <c r="E51" s="63">
        <v>0.49030000000000001</v>
      </c>
      <c r="F51" s="63">
        <v>0.57069999999999999</v>
      </c>
    </row>
    <row r="52" spans="2:6">
      <c r="B52" s="62">
        <v>48</v>
      </c>
      <c r="C52" s="63">
        <v>0.35809999999999997</v>
      </c>
      <c r="D52" s="63">
        <v>0.35809999999999997</v>
      </c>
      <c r="E52" s="63">
        <v>0.47520000000000001</v>
      </c>
      <c r="F52" s="63">
        <v>0.55820000000000003</v>
      </c>
    </row>
    <row r="53" spans="2:6">
      <c r="B53" s="62">
        <v>49</v>
      </c>
      <c r="C53" s="63">
        <v>0.33889999999999998</v>
      </c>
      <c r="D53" s="63">
        <v>0.33889999999999998</v>
      </c>
      <c r="E53" s="63">
        <v>0.45989999999999998</v>
      </c>
      <c r="F53" s="63">
        <v>0.54559999999999997</v>
      </c>
    </row>
    <row r="54" spans="2:6">
      <c r="B54" s="62">
        <v>50</v>
      </c>
      <c r="C54" s="63">
        <v>0.31950000000000001</v>
      </c>
      <c r="D54" s="63">
        <v>0.31950000000000001</v>
      </c>
      <c r="E54" s="63">
        <v>0.44440000000000002</v>
      </c>
      <c r="F54" s="63">
        <v>0.53290000000000004</v>
      </c>
    </row>
    <row r="55" spans="2:6">
      <c r="B55" s="62">
        <v>51</v>
      </c>
      <c r="C55" s="63">
        <v>0.2999</v>
      </c>
      <c r="D55" s="63">
        <v>0.2999</v>
      </c>
      <c r="E55" s="63">
        <v>0.42880000000000001</v>
      </c>
      <c r="F55" s="63">
        <v>0.52</v>
      </c>
    </row>
    <row r="56" spans="2:6">
      <c r="B56" s="62">
        <v>52</v>
      </c>
      <c r="C56" s="63">
        <v>0.28000000000000003</v>
      </c>
      <c r="D56" s="63">
        <v>0.28000000000000003</v>
      </c>
      <c r="E56" s="63">
        <v>0.41299999999999998</v>
      </c>
      <c r="F56" s="63">
        <v>0.50700000000000001</v>
      </c>
    </row>
    <row r="57" spans="2:6">
      <c r="B57" s="62">
        <v>53</v>
      </c>
      <c r="C57" s="63">
        <v>0.25990000000000002</v>
      </c>
      <c r="D57" s="63">
        <v>0.25990000000000002</v>
      </c>
      <c r="E57" s="63">
        <v>0.39700000000000002</v>
      </c>
      <c r="F57" s="63">
        <v>0.49380000000000002</v>
      </c>
    </row>
    <row r="58" spans="2:6">
      <c r="B58" s="62">
        <v>54</v>
      </c>
      <c r="C58" s="63">
        <v>0.23949999999999999</v>
      </c>
      <c r="D58" s="63">
        <v>0.23949999999999999</v>
      </c>
      <c r="E58" s="63">
        <v>0.38080000000000003</v>
      </c>
      <c r="F58" s="63">
        <v>0.48060000000000003</v>
      </c>
    </row>
    <row r="59" spans="2:6">
      <c r="B59" s="62">
        <v>55</v>
      </c>
      <c r="C59" s="63">
        <v>0.21890000000000001</v>
      </c>
      <c r="D59" s="63">
        <v>0.21890000000000001</v>
      </c>
      <c r="E59" s="63">
        <v>0.3644</v>
      </c>
      <c r="F59" s="63">
        <v>0.46710000000000002</v>
      </c>
    </row>
    <row r="60" spans="2:6">
      <c r="B60" s="62">
        <v>56</v>
      </c>
      <c r="C60" s="62"/>
      <c r="D60" s="63">
        <v>0.1981</v>
      </c>
      <c r="E60" s="63">
        <v>0.34789999999999999</v>
      </c>
      <c r="F60" s="63">
        <v>0.4536</v>
      </c>
    </row>
    <row r="61" spans="2:6">
      <c r="B61" s="62">
        <v>57</v>
      </c>
      <c r="C61" s="62"/>
      <c r="D61" s="63">
        <v>0.17699999999999999</v>
      </c>
      <c r="E61" s="63">
        <v>0.33119999999999999</v>
      </c>
      <c r="F61" s="63">
        <v>0.43990000000000001</v>
      </c>
    </row>
    <row r="62" spans="2:6">
      <c r="B62" s="62">
        <v>58</v>
      </c>
      <c r="C62" s="62"/>
      <c r="D62" s="63">
        <v>0.15570000000000001</v>
      </c>
      <c r="E62" s="63">
        <v>0.31430000000000002</v>
      </c>
      <c r="F62" s="63">
        <v>0.42599999999999999</v>
      </c>
    </row>
    <row r="63" spans="2:6">
      <c r="B63" s="62">
        <v>59</v>
      </c>
      <c r="C63" s="62"/>
      <c r="D63" s="63">
        <v>0.13420000000000001</v>
      </c>
      <c r="E63" s="63">
        <v>0.29720000000000002</v>
      </c>
      <c r="F63" s="63">
        <v>0.41199999999999998</v>
      </c>
    </row>
    <row r="64" spans="2:6">
      <c r="B64" s="62">
        <v>60</v>
      </c>
      <c r="C64" s="62"/>
      <c r="D64" s="63">
        <v>0.1124</v>
      </c>
      <c r="E64" s="63">
        <v>0.28000000000000003</v>
      </c>
      <c r="F64" s="63">
        <v>0.39789999999999998</v>
      </c>
    </row>
    <row r="65" spans="2:6">
      <c r="B65" s="62">
        <v>61</v>
      </c>
      <c r="C65" s="62"/>
      <c r="D65" s="63">
        <v>9.0399999999999994E-2</v>
      </c>
      <c r="E65" s="63">
        <v>0.2626</v>
      </c>
      <c r="F65" s="63">
        <v>0.38369999999999999</v>
      </c>
    </row>
    <row r="66" spans="2:6">
      <c r="B66" s="62">
        <v>62</v>
      </c>
      <c r="C66" s="62"/>
      <c r="D66" s="63">
        <v>6.8199999999999997E-2</v>
      </c>
      <c r="E66" s="63">
        <v>0.245</v>
      </c>
      <c r="F66" s="63">
        <v>0.36930000000000002</v>
      </c>
    </row>
    <row r="67" spans="2:6">
      <c r="B67" s="62">
        <v>63</v>
      </c>
      <c r="C67" s="62"/>
      <c r="D67" s="63">
        <v>4.5699999999999998E-2</v>
      </c>
      <c r="E67" s="63">
        <v>0.22720000000000001</v>
      </c>
      <c r="F67" s="63">
        <v>0.35470000000000002</v>
      </c>
    </row>
    <row r="68" spans="2:6">
      <c r="B68" s="62">
        <v>64</v>
      </c>
      <c r="C68" s="62"/>
      <c r="D68" s="63">
        <v>2.3E-2</v>
      </c>
      <c r="E68" s="63">
        <v>0.2092</v>
      </c>
      <c r="F68" s="63">
        <v>0.34010000000000001</v>
      </c>
    </row>
    <row r="69" spans="2:6">
      <c r="B69" s="62">
        <v>65</v>
      </c>
      <c r="C69" s="62"/>
      <c r="D69" s="63">
        <v>0</v>
      </c>
      <c r="E69" s="63">
        <v>0.19109999999999999</v>
      </c>
      <c r="F69" s="63">
        <v>0.32529999999999998</v>
      </c>
    </row>
    <row r="70" spans="2:6">
      <c r="B70" s="62">
        <v>66</v>
      </c>
      <c r="C70" s="62"/>
      <c r="D70" s="62"/>
      <c r="E70" s="63">
        <v>0.17180000000000001</v>
      </c>
      <c r="F70" s="63">
        <v>0.31159999999999999</v>
      </c>
    </row>
    <row r="71" spans="2:6">
      <c r="B71" s="62">
        <v>67</v>
      </c>
      <c r="C71" s="62"/>
      <c r="D71" s="62"/>
      <c r="E71" s="63">
        <v>0.15429999999999999</v>
      </c>
      <c r="F71" s="63">
        <v>0.29520000000000002</v>
      </c>
    </row>
    <row r="72" spans="2:6">
      <c r="B72" s="62">
        <v>68</v>
      </c>
      <c r="C72" s="62"/>
      <c r="D72" s="62"/>
      <c r="E72" s="63">
        <v>0.1356</v>
      </c>
      <c r="F72" s="63">
        <v>0.28000000000000003</v>
      </c>
    </row>
    <row r="73" spans="2:6">
      <c r="B73" s="62">
        <v>69</v>
      </c>
      <c r="C73" s="62"/>
      <c r="D73" s="62"/>
      <c r="E73" s="63">
        <v>0.1168</v>
      </c>
      <c r="F73" s="63">
        <v>0.2646</v>
      </c>
    </row>
    <row r="74" spans="2:6">
      <c r="B74" s="62">
        <v>70</v>
      </c>
      <c r="C74" s="62"/>
      <c r="D74" s="62"/>
      <c r="E74" s="63">
        <v>9.7799999999999998E-2</v>
      </c>
      <c r="F74" s="63">
        <v>0.24909999999999999</v>
      </c>
    </row>
    <row r="75" spans="2:6">
      <c r="B75" s="62">
        <v>71</v>
      </c>
      <c r="C75" s="62"/>
      <c r="D75" s="62"/>
      <c r="E75" s="63">
        <v>7.8600000000000003E-2</v>
      </c>
      <c r="F75" s="63">
        <v>0.23350000000000001</v>
      </c>
    </row>
    <row r="76" spans="2:6">
      <c r="B76" s="62">
        <v>72</v>
      </c>
      <c r="C76" s="62"/>
      <c r="D76" s="62"/>
      <c r="E76" s="63">
        <v>5.9200000000000003E-2</v>
      </c>
      <c r="F76" s="63">
        <v>0.2177</v>
      </c>
    </row>
    <row r="77" spans="2:6">
      <c r="B77" s="62">
        <v>73</v>
      </c>
      <c r="C77" s="62"/>
      <c r="D77" s="62"/>
      <c r="E77" s="63">
        <v>3.9600000000000003E-2</v>
      </c>
      <c r="F77" s="63">
        <v>0.20180000000000001</v>
      </c>
    </row>
    <row r="78" spans="2:6">
      <c r="B78" s="62">
        <v>74</v>
      </c>
      <c r="C78" s="62"/>
      <c r="D78" s="62"/>
      <c r="E78" s="63">
        <v>1.9900000000000001E-2</v>
      </c>
      <c r="F78" s="63">
        <v>0.1857</v>
      </c>
    </row>
    <row r="79" spans="2:6">
      <c r="B79" s="62">
        <v>75</v>
      </c>
      <c r="C79" s="62"/>
      <c r="D79" s="62"/>
      <c r="E79" s="63">
        <v>0</v>
      </c>
      <c r="F79" s="63">
        <v>0.1696</v>
      </c>
    </row>
    <row r="80" spans="2:6">
      <c r="B80" s="62">
        <v>76</v>
      </c>
      <c r="C80" s="62"/>
      <c r="D80" s="62"/>
      <c r="E80" s="62"/>
      <c r="F80" s="63">
        <v>0.1532</v>
      </c>
    </row>
    <row r="81" spans="2:6">
      <c r="B81" s="62">
        <v>77</v>
      </c>
      <c r="C81" s="62"/>
      <c r="D81" s="62"/>
      <c r="E81" s="62"/>
      <c r="F81" s="63">
        <v>0.13669999999999999</v>
      </c>
    </row>
    <row r="82" spans="2:6">
      <c r="B82" s="62">
        <v>78</v>
      </c>
      <c r="C82" s="62"/>
      <c r="D82" s="62"/>
      <c r="E82" s="62"/>
      <c r="F82" s="63">
        <v>0.1201</v>
      </c>
    </row>
    <row r="83" spans="2:6">
      <c r="B83" s="62">
        <v>79</v>
      </c>
      <c r="C83" s="62"/>
      <c r="D83" s="62"/>
      <c r="E83" s="62"/>
      <c r="F83" s="63">
        <v>0.10340000000000001</v>
      </c>
    </row>
    <row r="84" spans="2:6">
      <c r="B84" s="62">
        <v>80</v>
      </c>
      <c r="C84" s="62"/>
      <c r="D84" s="62"/>
      <c r="E84" s="62"/>
      <c r="F84" s="63">
        <v>8.6499999999999994E-2</v>
      </c>
    </row>
    <row r="85" spans="2:6">
      <c r="B85" s="62">
        <v>81</v>
      </c>
      <c r="C85" s="62"/>
      <c r="D85" s="62"/>
      <c r="E85" s="62"/>
      <c r="F85" s="63">
        <v>6.9599999999999995E-2</v>
      </c>
    </row>
    <row r="86" spans="2:6">
      <c r="B86" s="62">
        <v>82</v>
      </c>
      <c r="C86" s="62"/>
      <c r="D86" s="62"/>
      <c r="E86" s="62"/>
      <c r="F86" s="63">
        <v>5.2299999999999999E-2</v>
      </c>
    </row>
    <row r="87" spans="2:6">
      <c r="B87" s="62">
        <v>83</v>
      </c>
      <c r="C87" s="62"/>
      <c r="D87" s="62"/>
      <c r="E87" s="62"/>
      <c r="F87" s="63">
        <v>3.5000000000000003E-2</v>
      </c>
    </row>
    <row r="88" spans="2:6">
      <c r="B88" s="62">
        <v>84</v>
      </c>
      <c r="C88" s="62"/>
      <c r="D88" s="62"/>
      <c r="E88" s="62"/>
      <c r="F88" s="63">
        <v>1.7600000000000001E-2</v>
      </c>
    </row>
    <row r="89" spans="2:6">
      <c r="B89" s="62">
        <v>85</v>
      </c>
      <c r="C89" s="62"/>
      <c r="D89" s="62"/>
      <c r="E89" s="62"/>
      <c r="F89" s="63">
        <v>0</v>
      </c>
    </row>
    <row r="91" spans="2:6">
      <c r="B91" s="300" t="s">
        <v>147</v>
      </c>
      <c r="C91" s="300"/>
      <c r="D91" s="300"/>
      <c r="E91" s="300"/>
      <c r="F91" s="300"/>
    </row>
    <row r="92" spans="2:6">
      <c r="B92" s="300" t="s">
        <v>148</v>
      </c>
      <c r="C92" s="300"/>
      <c r="D92" s="300"/>
      <c r="E92" s="300"/>
      <c r="F92" s="300"/>
    </row>
  </sheetData>
  <mergeCells count="5">
    <mergeCell ref="B1:F1"/>
    <mergeCell ref="B3:F3"/>
    <mergeCell ref="B2:F2"/>
    <mergeCell ref="B91:F91"/>
    <mergeCell ref="B92:F9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5AF3E"/>
  </sheetPr>
  <dimension ref="A1:L56"/>
  <sheetViews>
    <sheetView view="pageBreakPreview" topLeftCell="A7" zoomScaleSheetLayoutView="100" workbookViewId="0"/>
  </sheetViews>
  <sheetFormatPr baseColWidth="10" defaultRowHeight="12.75"/>
  <cols>
    <col min="1" max="1" width="9" style="9" customWidth="1"/>
    <col min="2" max="2" width="8" style="9" customWidth="1"/>
    <col min="3" max="3" width="7.28515625" style="9" customWidth="1"/>
    <col min="4" max="4" width="8.28515625" style="9" customWidth="1"/>
    <col min="5" max="5" width="8" style="9" customWidth="1"/>
    <col min="6" max="6" width="11.85546875" style="9" customWidth="1"/>
    <col min="7" max="7" width="12" style="9" customWidth="1"/>
    <col min="8" max="8" width="11.5703125" style="9" customWidth="1"/>
    <col min="9" max="9" width="11.42578125" style="9" customWidth="1"/>
    <col min="10" max="10" width="9.85546875" style="9" customWidth="1"/>
    <col min="11" max="12" width="3.5703125" style="23" customWidth="1"/>
    <col min="13" max="16384" width="11.42578125" style="9"/>
  </cols>
  <sheetData>
    <row r="1" spans="1:12">
      <c r="A1" s="25" t="s">
        <v>75</v>
      </c>
      <c r="B1" s="26">
        <v>65</v>
      </c>
      <c r="C1" s="8"/>
      <c r="D1" s="8"/>
      <c r="E1" s="8"/>
      <c r="F1" s="8"/>
      <c r="G1" s="8"/>
      <c r="H1" s="8"/>
      <c r="I1" s="8"/>
      <c r="J1" s="8"/>
      <c r="K1" s="20"/>
      <c r="L1" s="20"/>
    </row>
    <row r="2" spans="1:12" ht="7.5" customHeight="1">
      <c r="A2" s="10"/>
      <c r="B2" s="11"/>
      <c r="C2" s="12"/>
      <c r="D2" s="12"/>
      <c r="E2" s="12"/>
      <c r="F2" s="12"/>
      <c r="G2" s="12"/>
      <c r="H2" s="12"/>
      <c r="I2" s="12"/>
      <c r="J2" s="12"/>
      <c r="K2" s="21"/>
      <c r="L2" s="20"/>
    </row>
    <row r="3" spans="1:12" ht="15" customHeight="1">
      <c r="A3" s="7"/>
      <c r="B3" s="301" t="s">
        <v>76</v>
      </c>
      <c r="C3" s="301"/>
      <c r="D3" s="301"/>
      <c r="E3" s="301"/>
      <c r="F3" s="301"/>
      <c r="G3" s="301"/>
      <c r="H3" s="301"/>
      <c r="I3" s="301"/>
      <c r="J3" s="301"/>
      <c r="K3" s="20"/>
      <c r="L3" s="20"/>
    </row>
    <row r="4" spans="1:12" ht="37.5" customHeight="1">
      <c r="A4" s="27" t="s">
        <v>77</v>
      </c>
      <c r="B4" s="27" t="s">
        <v>78</v>
      </c>
      <c r="C4" s="28" t="s">
        <v>79</v>
      </c>
      <c r="D4" s="28" t="s">
        <v>80</v>
      </c>
      <c r="E4" s="28" t="s">
        <v>81</v>
      </c>
      <c r="F4" s="28" t="s">
        <v>82</v>
      </c>
      <c r="G4" s="28" t="s">
        <v>83</v>
      </c>
      <c r="H4" s="28" t="s">
        <v>84</v>
      </c>
      <c r="I4" s="28" t="s">
        <v>85</v>
      </c>
      <c r="J4" s="28" t="s">
        <v>127</v>
      </c>
      <c r="K4" s="20"/>
      <c r="L4" s="20"/>
    </row>
    <row r="5" spans="1:12" ht="1.5" hidden="1" customHeight="1" thickTop="1" thickBot="1">
      <c r="A5" s="14"/>
      <c r="B5" s="15">
        <v>1</v>
      </c>
      <c r="C5" s="15">
        <f>1-0.0032</f>
        <v>0.99680000000000002</v>
      </c>
      <c r="D5" s="15">
        <f>1-0.0252</f>
        <v>0.9748</v>
      </c>
      <c r="E5" s="15">
        <f>1-0.0809</f>
        <v>0.91910000000000003</v>
      </c>
      <c r="F5" s="15">
        <f>1-0.1801</f>
        <v>0.81989999999999996</v>
      </c>
      <c r="G5" s="15">
        <f>1-0.332</f>
        <v>0.66799999999999993</v>
      </c>
      <c r="H5" s="15">
        <f>1-0.526</f>
        <v>0.47399999999999998</v>
      </c>
      <c r="I5" s="15">
        <f>1-0.752</f>
        <v>0.248</v>
      </c>
      <c r="J5" s="15">
        <v>0.1</v>
      </c>
      <c r="K5" s="22"/>
      <c r="L5" s="22"/>
    </row>
    <row r="6" spans="1:12" ht="12.75" customHeight="1">
      <c r="A6" s="13">
        <v>0</v>
      </c>
      <c r="B6" s="16">
        <v>1</v>
      </c>
      <c r="C6" s="17">
        <v>0.99</v>
      </c>
      <c r="D6" s="17">
        <v>0.97499999999999998</v>
      </c>
      <c r="E6" s="17">
        <v>0.92</v>
      </c>
      <c r="F6" s="17">
        <v>0.82</v>
      </c>
      <c r="G6" s="17">
        <v>0.66</v>
      </c>
      <c r="H6" s="17">
        <v>0.47</v>
      </c>
      <c r="I6" s="17">
        <v>0.25</v>
      </c>
      <c r="J6" s="17">
        <v>0.13500000000000001</v>
      </c>
      <c r="K6" s="22"/>
      <c r="L6" s="22"/>
    </row>
    <row r="7" spans="1:12">
      <c r="A7" s="13">
        <v>1</v>
      </c>
      <c r="B7" s="18">
        <f>(1-(A7/L7)^1.4)*1</f>
        <v>0.99710318139767862</v>
      </c>
      <c r="C7" s="18">
        <f>(1-(A7/L7)^1.4)*0.99</f>
        <v>0.98713214958370177</v>
      </c>
      <c r="D7" s="18">
        <f>(1-(K7/L7)^1.4)*0.975</f>
        <v>0.97217560186273666</v>
      </c>
      <c r="E7" s="18">
        <f>(1-((K7/L7)^1.4))*0.92</f>
        <v>0.91733492688586438</v>
      </c>
      <c r="F7" s="18">
        <f>(1-((K7/L7)^1.4))*0.82</f>
        <v>0.81762460874609644</v>
      </c>
      <c r="G7" s="18">
        <f t="shared" ref="G7:G56" si="0">(1-((K7/L7)^1.4))*0.66</f>
        <v>0.65808809972246796</v>
      </c>
      <c r="H7" s="18">
        <f>(1-((K7/L7)^1.4))*0.47</f>
        <v>0.46863849525690893</v>
      </c>
      <c r="I7" s="18">
        <f>(1-(K7/L7)^1.4)*0.25</f>
        <v>0.24927579534941965</v>
      </c>
      <c r="J7" s="18">
        <f>(1-((A7/L7)^1.4))*0.135</f>
        <v>0.13460892948868663</v>
      </c>
      <c r="K7" s="19">
        <v>1</v>
      </c>
      <c r="L7" s="22">
        <v>65</v>
      </c>
    </row>
    <row r="8" spans="1:12">
      <c r="A8" s="13">
        <v>2</v>
      </c>
      <c r="B8" s="18">
        <f>(1-(A8/L8)^1.4)*1</f>
        <v>0.99235524987632573</v>
      </c>
      <c r="C8" s="18">
        <f>(1-(A8/L8)^1.4)*0.99</f>
        <v>0.98243169737756242</v>
      </c>
      <c r="D8" s="18">
        <f>(1-(K8/L8)^1.4)*0.975</f>
        <v>0.96754636862941756</v>
      </c>
      <c r="E8" s="18">
        <f t="shared" ref="E8:E55" si="1">(1-((K8/L8)^1.4))*0.92</f>
        <v>0.91296682988621969</v>
      </c>
      <c r="F8" s="18">
        <f t="shared" ref="F8:F56" si="2">(1-((K8/L8)^1.4))*0.82</f>
        <v>0.81373130489858703</v>
      </c>
      <c r="G8" s="18">
        <f t="shared" si="0"/>
        <v>0.65495446491837506</v>
      </c>
      <c r="H8" s="18">
        <f t="shared" ref="H8:H56" si="3">(1-((K8/L8)^1.4))*0.47</f>
        <v>0.46640696744187304</v>
      </c>
      <c r="I8" s="18">
        <f>(1-(K8/L8)^1.4)*0.25</f>
        <v>0.24808881246908143</v>
      </c>
      <c r="J8" s="18">
        <f>(1-((A8/L8)^1.4))*0.135</f>
        <v>0.13396795873330397</v>
      </c>
      <c r="K8" s="19">
        <v>2</v>
      </c>
      <c r="L8" s="22">
        <v>65</v>
      </c>
    </row>
    <row r="9" spans="1:12">
      <c r="A9" s="13">
        <v>3</v>
      </c>
      <c r="B9" s="18">
        <f>(1-(A9/L9)^1.4)*1</f>
        <v>0.98651375462065571</v>
      </c>
      <c r="C9" s="18">
        <f>(1-(A9/L9)^1.4)*0.99</f>
        <v>0.97664861707444917</v>
      </c>
      <c r="D9" s="18">
        <f t="shared" ref="D9:D56" si="4">(1-(K9/L9)^1.4)*0.975</f>
        <v>0.96185091075513929</v>
      </c>
      <c r="E9" s="18">
        <f t="shared" si="1"/>
        <v>0.90759265425100333</v>
      </c>
      <c r="F9" s="18">
        <f t="shared" si="2"/>
        <v>0.80894127878893762</v>
      </c>
      <c r="G9" s="18">
        <f t="shared" si="0"/>
        <v>0.65109907804963285</v>
      </c>
      <c r="H9" s="18">
        <f t="shared" si="3"/>
        <v>0.46366146467170816</v>
      </c>
      <c r="I9" s="18">
        <f>(1-(K9/L9)^1.4)*0.25</f>
        <v>0.24662843865516393</v>
      </c>
      <c r="J9" s="18">
        <f t="shared" ref="J9:J56" si="5">(1-((A9/L9)^1.4))*0.135</f>
        <v>0.13317935687378854</v>
      </c>
      <c r="K9" s="19">
        <v>3</v>
      </c>
      <c r="L9" s="22">
        <v>65</v>
      </c>
    </row>
    <row r="10" spans="1:12">
      <c r="A10" s="13">
        <v>4</v>
      </c>
      <c r="B10" s="18">
        <f>(1-(A10/L10)^1.4)*1</f>
        <v>0.97982538347185943</v>
      </c>
      <c r="C10" s="18">
        <f t="shared" ref="C10:C47" si="6">(1-(A10/L10)^1.4)*0.99</f>
        <v>0.97002712963714088</v>
      </c>
      <c r="D10" s="18">
        <f t="shared" si="4"/>
        <v>0.95532974888506295</v>
      </c>
      <c r="E10" s="18">
        <f t="shared" si="1"/>
        <v>0.90143935279411069</v>
      </c>
      <c r="F10" s="18">
        <f t="shared" si="2"/>
        <v>0.80345681444692474</v>
      </c>
      <c r="G10" s="18">
        <f t="shared" si="0"/>
        <v>0.64668475309142726</v>
      </c>
      <c r="H10" s="18">
        <f t="shared" si="3"/>
        <v>0.4605179302317739</v>
      </c>
      <c r="I10" s="18">
        <f t="shared" ref="I10:I32" si="7">(1-(K10/L10)^1.4)*0.25</f>
        <v>0.24495634586796486</v>
      </c>
      <c r="J10" s="18">
        <f t="shared" si="5"/>
        <v>0.13227642676870102</v>
      </c>
      <c r="K10" s="19">
        <v>4</v>
      </c>
      <c r="L10" s="22">
        <v>65</v>
      </c>
    </row>
    <row r="11" spans="1:12">
      <c r="A11" s="13">
        <v>5</v>
      </c>
      <c r="B11" s="18">
        <f>(1-(A11/L11)^1.4)*1</f>
        <v>0.97242729928972738</v>
      </c>
      <c r="C11" s="18">
        <f t="shared" si="6"/>
        <v>0.96270302629683013</v>
      </c>
      <c r="D11" s="18">
        <f t="shared" si="4"/>
        <v>0.94811661680748416</v>
      </c>
      <c r="E11" s="18">
        <f t="shared" si="1"/>
        <v>0.89463311534654921</v>
      </c>
      <c r="F11" s="18">
        <f t="shared" si="2"/>
        <v>0.79739038541757645</v>
      </c>
      <c r="G11" s="18">
        <f t="shared" si="0"/>
        <v>0.64180201753122013</v>
      </c>
      <c r="H11" s="18">
        <f t="shared" si="3"/>
        <v>0.45704083066617185</v>
      </c>
      <c r="I11" s="18">
        <f t="shared" si="7"/>
        <v>0.24310682482243184</v>
      </c>
      <c r="J11" s="18">
        <f t="shared" si="5"/>
        <v>0.13127768540411319</v>
      </c>
      <c r="K11" s="19">
        <v>5</v>
      </c>
      <c r="L11" s="22">
        <v>65</v>
      </c>
    </row>
    <row r="12" spans="1:12">
      <c r="A12" s="13">
        <v>6</v>
      </c>
      <c r="B12" s="18">
        <f t="shared" ref="B12:B19" si="8">(1-(A12/L12)^1.4)*1</f>
        <v>0.96440958507066155</v>
      </c>
      <c r="C12" s="18">
        <f t="shared" si="6"/>
        <v>0.95476548921995497</v>
      </c>
      <c r="D12" s="18">
        <f t="shared" si="4"/>
        <v>0.94029934544389504</v>
      </c>
      <c r="E12" s="18">
        <f t="shared" si="1"/>
        <v>0.88725681826500868</v>
      </c>
      <c r="F12" s="18">
        <f t="shared" si="2"/>
        <v>0.79081585975794244</v>
      </c>
      <c r="G12" s="18">
        <f t="shared" si="0"/>
        <v>0.63651032614663661</v>
      </c>
      <c r="H12" s="18">
        <f t="shared" si="3"/>
        <v>0.45327250498321092</v>
      </c>
      <c r="I12" s="18">
        <f t="shared" si="7"/>
        <v>0.24110239626766539</v>
      </c>
      <c r="J12" s="18">
        <f t="shared" si="5"/>
        <v>0.13019529398453933</v>
      </c>
      <c r="K12" s="19">
        <v>6</v>
      </c>
      <c r="L12" s="22">
        <v>65</v>
      </c>
    </row>
    <row r="13" spans="1:12">
      <c r="A13" s="13">
        <v>7</v>
      </c>
      <c r="B13" s="18">
        <f t="shared" si="8"/>
        <v>0.95583700108810132</v>
      </c>
      <c r="C13" s="18">
        <f t="shared" si="6"/>
        <v>0.94627863107722032</v>
      </c>
      <c r="D13" s="18">
        <f t="shared" si="4"/>
        <v>0.93194107606089882</v>
      </c>
      <c r="E13" s="18">
        <f t="shared" si="1"/>
        <v>0.8793700410010532</v>
      </c>
      <c r="F13" s="18">
        <f t="shared" si="2"/>
        <v>0.78378634089224308</v>
      </c>
      <c r="G13" s="18">
        <f t="shared" si="0"/>
        <v>0.63085242071814696</v>
      </c>
      <c r="H13" s="18">
        <f t="shared" si="3"/>
        <v>0.4492433905114076</v>
      </c>
      <c r="I13" s="18">
        <f t="shared" si="7"/>
        <v>0.23895925027202533</v>
      </c>
      <c r="J13" s="18">
        <f t="shared" si="5"/>
        <v>0.12903799514689368</v>
      </c>
      <c r="K13" s="19">
        <v>7</v>
      </c>
      <c r="L13" s="22">
        <v>65</v>
      </c>
    </row>
    <row r="14" spans="1:12">
      <c r="A14" s="13">
        <v>8</v>
      </c>
      <c r="B14" s="18">
        <f t="shared" si="8"/>
        <v>0.94675886778861795</v>
      </c>
      <c r="C14" s="18">
        <f t="shared" si="6"/>
        <v>0.93729127911073173</v>
      </c>
      <c r="D14" s="18">
        <f t="shared" si="4"/>
        <v>0.92308989609390246</v>
      </c>
      <c r="E14" s="18">
        <f t="shared" si="1"/>
        <v>0.87101815836552854</v>
      </c>
      <c r="F14" s="18">
        <f t="shared" si="2"/>
        <v>0.77634227158666669</v>
      </c>
      <c r="G14" s="18">
        <f t="shared" si="0"/>
        <v>0.62486085274048786</v>
      </c>
      <c r="H14" s="18">
        <f t="shared" si="3"/>
        <v>0.44497666786065043</v>
      </c>
      <c r="I14" s="18">
        <f t="shared" si="7"/>
        <v>0.23668971694715449</v>
      </c>
      <c r="J14" s="18">
        <f t="shared" si="5"/>
        <v>0.12781244715146342</v>
      </c>
      <c r="K14" s="19">
        <v>8</v>
      </c>
      <c r="L14" s="22">
        <v>65</v>
      </c>
    </row>
    <row r="15" spans="1:12">
      <c r="A15" s="13">
        <v>9</v>
      </c>
      <c r="B15" s="18">
        <f t="shared" si="8"/>
        <v>0.93721428939798412</v>
      </c>
      <c r="C15" s="18">
        <f t="shared" si="6"/>
        <v>0.92784214650400432</v>
      </c>
      <c r="D15" s="18">
        <f t="shared" si="4"/>
        <v>0.91378393216303455</v>
      </c>
      <c r="E15" s="18">
        <f t="shared" si="1"/>
        <v>0.86223714624614545</v>
      </c>
      <c r="F15" s="18">
        <f t="shared" si="2"/>
        <v>0.76851571730634693</v>
      </c>
      <c r="G15" s="18">
        <f t="shared" si="0"/>
        <v>0.61856143100266958</v>
      </c>
      <c r="H15" s="18">
        <f t="shared" si="3"/>
        <v>0.44049071601705253</v>
      </c>
      <c r="I15" s="18">
        <f t="shared" si="7"/>
        <v>0.23430357234949603</v>
      </c>
      <c r="J15" s="18">
        <f>(1-((A15/L15)^1.4))*0.135</f>
        <v>0.12652392906872786</v>
      </c>
      <c r="K15" s="19">
        <v>9</v>
      </c>
      <c r="L15" s="22">
        <v>65</v>
      </c>
    </row>
    <row r="16" spans="1:12">
      <c r="A16" s="13">
        <v>10</v>
      </c>
      <c r="B16" s="18">
        <f t="shared" si="8"/>
        <v>0.92723520658284386</v>
      </c>
      <c r="C16" s="18">
        <f t="shared" si="6"/>
        <v>0.91796285451701543</v>
      </c>
      <c r="D16" s="18">
        <f t="shared" si="4"/>
        <v>0.90405432641827277</v>
      </c>
      <c r="E16" s="18">
        <f t="shared" si="1"/>
        <v>0.85305639005621636</v>
      </c>
      <c r="F16" s="18">
        <f t="shared" si="2"/>
        <v>0.76033286939793188</v>
      </c>
      <c r="G16" s="18">
        <f t="shared" si="0"/>
        <v>0.61197523634467699</v>
      </c>
      <c r="H16" s="18">
        <f t="shared" si="3"/>
        <v>0.43580054709393656</v>
      </c>
      <c r="I16" s="18">
        <f t="shared" si="7"/>
        <v>0.23180880164571097</v>
      </c>
      <c r="J16" s="18">
        <f t="shared" si="5"/>
        <v>0.12517675288868393</v>
      </c>
      <c r="K16" s="19">
        <v>10</v>
      </c>
      <c r="L16" s="22">
        <v>65</v>
      </c>
    </row>
    <row r="17" spans="1:12">
      <c r="A17" s="13">
        <v>11</v>
      </c>
      <c r="B17" s="18">
        <f t="shared" si="8"/>
        <v>0.916848313916511</v>
      </c>
      <c r="C17" s="18">
        <f>(1-(A17/L17)^1.4)*0.99</f>
        <v>0.90767983077734593</v>
      </c>
      <c r="D17" s="18">
        <f t="shared" si="4"/>
        <v>0.89392710606859815</v>
      </c>
      <c r="E17" s="18">
        <f t="shared" si="1"/>
        <v>0.84350044880319019</v>
      </c>
      <c r="F17" s="18">
        <f t="shared" si="2"/>
        <v>0.75181561741153902</v>
      </c>
      <c r="G17" s="18">
        <f t="shared" si="0"/>
        <v>0.60511988718489729</v>
      </c>
      <c r="H17" s="18">
        <f t="shared" si="3"/>
        <v>0.43091870754076017</v>
      </c>
      <c r="I17" s="18">
        <f t="shared" si="7"/>
        <v>0.22921207847912775</v>
      </c>
      <c r="J17" s="18">
        <f t="shared" si="5"/>
        <v>0.12377452237872899</v>
      </c>
      <c r="K17" s="19">
        <v>11</v>
      </c>
      <c r="L17" s="22">
        <v>65</v>
      </c>
    </row>
    <row r="18" spans="1:12">
      <c r="A18" s="13">
        <v>12</v>
      </c>
      <c r="B18" s="18">
        <f t="shared" si="8"/>
        <v>0.90607633190609638</v>
      </c>
      <c r="C18" s="18">
        <f t="shared" si="6"/>
        <v>0.89701556858703535</v>
      </c>
      <c r="D18" s="18">
        <f t="shared" si="4"/>
        <v>0.88342442360844398</v>
      </c>
      <c r="E18" s="18">
        <f t="shared" si="1"/>
        <v>0.83359022535360872</v>
      </c>
      <c r="F18" s="18">
        <f t="shared" si="2"/>
        <v>0.742982592162999</v>
      </c>
      <c r="G18" s="18">
        <f t="shared" si="0"/>
        <v>0.59801037905802368</v>
      </c>
      <c r="H18" s="18">
        <f t="shared" si="3"/>
        <v>0.42585587599586527</v>
      </c>
      <c r="I18" s="18">
        <f t="shared" si="7"/>
        <v>0.22651908297652409</v>
      </c>
      <c r="J18" s="18">
        <f t="shared" si="5"/>
        <v>0.12232030480732302</v>
      </c>
      <c r="K18" s="19">
        <v>12</v>
      </c>
      <c r="L18" s="22">
        <v>65</v>
      </c>
    </row>
    <row r="19" spans="1:12">
      <c r="A19" s="13">
        <v>13</v>
      </c>
      <c r="B19" s="18">
        <f t="shared" si="8"/>
        <v>0.89493888782384934</v>
      </c>
      <c r="C19" s="18">
        <f t="shared" si="6"/>
        <v>0.88598949894561085</v>
      </c>
      <c r="D19" s="18">
        <f t="shared" si="4"/>
        <v>0.87256541562825307</v>
      </c>
      <c r="E19" s="18">
        <f t="shared" si="1"/>
        <v>0.82334377679794146</v>
      </c>
      <c r="F19" s="18">
        <f t="shared" si="2"/>
        <v>0.7338498880155564</v>
      </c>
      <c r="G19" s="18">
        <f t="shared" si="0"/>
        <v>0.59065966596374064</v>
      </c>
      <c r="H19" s="18">
        <f t="shared" si="3"/>
        <v>0.42062127727720916</v>
      </c>
      <c r="I19" s="18">
        <f t="shared" si="7"/>
        <v>0.22373472195596233</v>
      </c>
      <c r="J19" s="18">
        <f t="shared" si="5"/>
        <v>0.12081674985621967</v>
      </c>
      <c r="K19" s="19">
        <v>13</v>
      </c>
      <c r="L19" s="22">
        <v>65</v>
      </c>
    </row>
    <row r="20" spans="1:12">
      <c r="A20" s="13">
        <v>14</v>
      </c>
      <c r="B20" s="18">
        <f>(1-(A20/L20)^1.4)*1</f>
        <v>0.88345314714458989</v>
      </c>
      <c r="C20" s="18">
        <f t="shared" si="6"/>
        <v>0.87461861567314403</v>
      </c>
      <c r="D20" s="18">
        <f t="shared" si="4"/>
        <v>0.86136681846597507</v>
      </c>
      <c r="E20" s="18">
        <f t="shared" si="1"/>
        <v>0.81277689537302278</v>
      </c>
      <c r="F20" s="18">
        <f t="shared" si="2"/>
        <v>0.72443158065856361</v>
      </c>
      <c r="G20" s="18">
        <f t="shared" si="0"/>
        <v>0.58307907711542939</v>
      </c>
      <c r="H20" s="18">
        <f t="shared" si="3"/>
        <v>0.41522297915795725</v>
      </c>
      <c r="I20" s="18">
        <f t="shared" si="7"/>
        <v>0.22086328678614747</v>
      </c>
      <c r="J20" s="18">
        <f t="shared" si="5"/>
        <v>0.11926617486451964</v>
      </c>
      <c r="K20" s="19">
        <v>14</v>
      </c>
      <c r="L20" s="22">
        <v>65</v>
      </c>
    </row>
    <row r="21" spans="1:12">
      <c r="A21" s="13">
        <v>15</v>
      </c>
      <c r="B21" s="18">
        <f>(1-(A21/L21)^1.4)*1</f>
        <v>0.87163427932561177</v>
      </c>
      <c r="C21" s="18">
        <f t="shared" si="6"/>
        <v>0.8629179365323556</v>
      </c>
      <c r="D21" s="18">
        <f t="shared" si="4"/>
        <v>0.84984342234247146</v>
      </c>
      <c r="E21" s="18">
        <f t="shared" si="1"/>
        <v>0.80190353697956285</v>
      </c>
      <c r="F21" s="18">
        <f t="shared" si="2"/>
        <v>0.71474010904700158</v>
      </c>
      <c r="G21" s="18">
        <f t="shared" si="0"/>
        <v>0.57527862435490384</v>
      </c>
      <c r="H21" s="18">
        <f t="shared" si="3"/>
        <v>0.40966811128303748</v>
      </c>
      <c r="I21" s="18">
        <f t="shared" si="7"/>
        <v>0.21790856983140294</v>
      </c>
      <c r="J21" s="18">
        <f>(1-((A21/L21)^1.4))*0.135</f>
        <v>0.1176706277089576</v>
      </c>
      <c r="K21" s="19">
        <v>15</v>
      </c>
      <c r="L21" s="22">
        <v>65</v>
      </c>
    </row>
    <row r="22" spans="1:12">
      <c r="A22" s="13">
        <v>16</v>
      </c>
      <c r="B22" s="18">
        <f t="shared" ref="B22:B27" si="9">(1-(A22/L22)^1.4)*1</f>
        <v>0.85949580973715167</v>
      </c>
      <c r="C22" s="18">
        <f t="shared" si="6"/>
        <v>0.85090085163978013</v>
      </c>
      <c r="D22" s="18">
        <f t="shared" si="4"/>
        <v>0.83800841449372288</v>
      </c>
      <c r="E22" s="18">
        <f t="shared" si="1"/>
        <v>0.79073614495817957</v>
      </c>
      <c r="F22" s="18">
        <f t="shared" si="2"/>
        <v>0.70478656398446438</v>
      </c>
      <c r="G22" s="18">
        <f t="shared" si="0"/>
        <v>0.56726723442652016</v>
      </c>
      <c r="H22" s="18">
        <f t="shared" si="3"/>
        <v>0.40396303057646127</v>
      </c>
      <c r="I22" s="18">
        <f t="shared" si="7"/>
        <v>0.21487395243428792</v>
      </c>
      <c r="J22" s="18">
        <f t="shared" si="5"/>
        <v>0.11603193431451549</v>
      </c>
      <c r="K22" s="19">
        <v>16</v>
      </c>
      <c r="L22" s="22">
        <v>65</v>
      </c>
    </row>
    <row r="23" spans="1:12">
      <c r="A23" s="13">
        <v>17</v>
      </c>
      <c r="B23" s="18">
        <f t="shared" si="9"/>
        <v>0.84704989106743633</v>
      </c>
      <c r="C23" s="18">
        <f t="shared" si="6"/>
        <v>0.83857939215676192</v>
      </c>
      <c r="D23" s="18">
        <f t="shared" si="4"/>
        <v>0.82587364379075046</v>
      </c>
      <c r="E23" s="18">
        <f t="shared" si="1"/>
        <v>0.77928589978204144</v>
      </c>
      <c r="F23" s="18">
        <f t="shared" si="2"/>
        <v>0.6945809106752977</v>
      </c>
      <c r="G23" s="18">
        <f t="shared" si="0"/>
        <v>0.55905292810450802</v>
      </c>
      <c r="H23" s="18">
        <f t="shared" si="3"/>
        <v>0.39811344880169508</v>
      </c>
      <c r="I23" s="18">
        <f t="shared" si="7"/>
        <v>0.21176247276685908</v>
      </c>
      <c r="J23" s="18">
        <f t="shared" si="5"/>
        <v>0.11435173529410392</v>
      </c>
      <c r="K23" s="19">
        <v>17</v>
      </c>
      <c r="L23" s="22">
        <v>65</v>
      </c>
    </row>
    <row r="24" spans="1:12">
      <c r="A24" s="13">
        <v>18</v>
      </c>
      <c r="B24" s="18">
        <f t="shared" si="9"/>
        <v>0.83430751635428491</v>
      </c>
      <c r="C24" s="18">
        <f t="shared" si="6"/>
        <v>0.82596444119074208</v>
      </c>
      <c r="D24" s="18">
        <f t="shared" si="4"/>
        <v>0.81344982844542779</v>
      </c>
      <c r="E24" s="18">
        <f t="shared" si="1"/>
        <v>0.7675629150459421</v>
      </c>
      <c r="F24" s="18">
        <f t="shared" si="2"/>
        <v>0.68413216341051353</v>
      </c>
      <c r="G24" s="18">
        <f t="shared" si="0"/>
        <v>0.55064296079382802</v>
      </c>
      <c r="H24" s="18">
        <f t="shared" si="3"/>
        <v>0.39212453268651387</v>
      </c>
      <c r="I24" s="18">
        <f t="shared" si="7"/>
        <v>0.20857687908857123</v>
      </c>
      <c r="J24" s="18">
        <f t="shared" si="5"/>
        <v>0.11263151470782846</v>
      </c>
      <c r="K24" s="19">
        <v>18</v>
      </c>
      <c r="L24" s="22">
        <v>65</v>
      </c>
    </row>
    <row r="25" spans="1:12">
      <c r="A25" s="13">
        <v>19</v>
      </c>
      <c r="B25" s="18">
        <f t="shared" si="9"/>
        <v>0.82127868879082289</v>
      </c>
      <c r="C25" s="18">
        <f>(1-(A25/L25)^1.4)*0.99</f>
        <v>0.81306590190291461</v>
      </c>
      <c r="D25" s="18">
        <f t="shared" si="4"/>
        <v>0.80074672157105231</v>
      </c>
      <c r="E25" s="18">
        <f t="shared" si="1"/>
        <v>0.75557639368755714</v>
      </c>
      <c r="F25" s="18">
        <f t="shared" si="2"/>
        <v>0.67344852480847472</v>
      </c>
      <c r="G25" s="18">
        <f t="shared" si="0"/>
        <v>0.54204393460194311</v>
      </c>
      <c r="H25" s="18">
        <f t="shared" si="3"/>
        <v>0.38600098373168673</v>
      </c>
      <c r="I25" s="18">
        <f t="shared" si="7"/>
        <v>0.20531967219770572</v>
      </c>
      <c r="J25" s="18">
        <f t="shared" si="5"/>
        <v>0.11087262298676109</v>
      </c>
      <c r="K25" s="19">
        <v>19</v>
      </c>
      <c r="L25" s="22">
        <v>65</v>
      </c>
    </row>
    <row r="26" spans="1:12">
      <c r="A26" s="13">
        <v>20</v>
      </c>
      <c r="B26" s="18">
        <f t="shared" si="9"/>
        <v>0.80797255892061415</v>
      </c>
      <c r="C26" s="18">
        <f t="shared" si="6"/>
        <v>0.79989283333140804</v>
      </c>
      <c r="D26" s="18">
        <f t="shared" si="4"/>
        <v>0.78777324494759882</v>
      </c>
      <c r="E26" s="18">
        <f>(1-((K26/L26)^1.4))*0.92</f>
        <v>0.74333475420696504</v>
      </c>
      <c r="F26" s="18">
        <f t="shared" si="2"/>
        <v>0.66253749831490361</v>
      </c>
      <c r="G26" s="18">
        <f t="shared" si="0"/>
        <v>0.5332618888876054</v>
      </c>
      <c r="H26" s="18">
        <f>(1-((K26/L26)^1.4))*0.47</f>
        <v>0.37974710269268863</v>
      </c>
      <c r="I26" s="18">
        <f t="shared" si="7"/>
        <v>0.20199313973015354</v>
      </c>
      <c r="J26" s="18">
        <f t="shared" si="5"/>
        <v>0.10907629545428292</v>
      </c>
      <c r="K26" s="19">
        <v>20</v>
      </c>
      <c r="L26" s="22">
        <v>65</v>
      </c>
    </row>
    <row r="27" spans="1:12">
      <c r="A27" s="13">
        <v>21</v>
      </c>
      <c r="B27" s="18">
        <f t="shared" si="9"/>
        <v>0.79439753682322345</v>
      </c>
      <c r="C27" s="18">
        <f t="shared" si="6"/>
        <v>0.78645356145499123</v>
      </c>
      <c r="D27" s="18">
        <f t="shared" si="4"/>
        <v>0.7745375984026428</v>
      </c>
      <c r="E27" s="18">
        <f t="shared" si="1"/>
        <v>0.73084573387736562</v>
      </c>
      <c r="F27" s="18">
        <f t="shared" si="2"/>
        <v>0.65140598019504314</v>
      </c>
      <c r="G27" s="18">
        <f t="shared" si="0"/>
        <v>0.52430237430332749</v>
      </c>
      <c r="H27" s="18">
        <f t="shared" si="3"/>
        <v>0.37336684230691503</v>
      </c>
      <c r="I27" s="18">
        <f t="shared" si="7"/>
        <v>0.19859938420580586</v>
      </c>
      <c r="J27" s="18">
        <f t="shared" si="5"/>
        <v>0.10724366747113517</v>
      </c>
      <c r="K27" s="19">
        <v>21</v>
      </c>
      <c r="L27" s="22">
        <v>65</v>
      </c>
    </row>
    <row r="28" spans="1:12">
      <c r="A28" s="13">
        <v>22</v>
      </c>
      <c r="B28" s="18">
        <f>(1-(A28/L28)^1.4)*1</f>
        <v>0.78056138483746385</v>
      </c>
      <c r="C28" s="18">
        <f t="shared" si="6"/>
        <v>0.77275577098908921</v>
      </c>
      <c r="D28" s="18">
        <f t="shared" si="4"/>
        <v>0.76104735021652725</v>
      </c>
      <c r="E28" s="18">
        <f t="shared" si="1"/>
        <v>0.71811647405046675</v>
      </c>
      <c r="F28" s="18">
        <f t="shared" si="2"/>
        <v>0.64006033556672026</v>
      </c>
      <c r="G28" s="18">
        <f t="shared" si="0"/>
        <v>0.51517051399272618</v>
      </c>
      <c r="H28" s="18">
        <f t="shared" si="3"/>
        <v>0.36686385087360801</v>
      </c>
      <c r="I28" s="18">
        <f t="shared" si="7"/>
        <v>0.19514034620936596</v>
      </c>
      <c r="J28" s="18">
        <f>(1-((A28/L28)^1.4))*0.135</f>
        <v>0.10537578695305763</v>
      </c>
      <c r="K28" s="19">
        <v>22</v>
      </c>
      <c r="L28" s="22">
        <v>65</v>
      </c>
    </row>
    <row r="29" spans="1:12">
      <c r="A29" s="13">
        <v>23</v>
      </c>
      <c r="B29" s="18">
        <f>(1-(A29/L29)^1.4)*1</f>
        <v>0.76647129493998845</v>
      </c>
      <c r="C29" s="18">
        <f t="shared" si="6"/>
        <v>0.75880658199058859</v>
      </c>
      <c r="D29" s="18">
        <f t="shared" si="4"/>
        <v>0.7473095125664887</v>
      </c>
      <c r="E29" s="18">
        <f t="shared" si="1"/>
        <v>0.70515359134478939</v>
      </c>
      <c r="F29" s="18">
        <f t="shared" si="2"/>
        <v>0.62850646185079051</v>
      </c>
      <c r="G29" s="18">
        <f t="shared" si="0"/>
        <v>0.50587105466039239</v>
      </c>
      <c r="H29" s="18">
        <f t="shared" si="3"/>
        <v>0.36024150862179455</v>
      </c>
      <c r="I29" s="18">
        <f t="shared" si="7"/>
        <v>0.19161782373499711</v>
      </c>
      <c r="J29" s="18">
        <f t="shared" si="5"/>
        <v>0.10347362481689845</v>
      </c>
      <c r="K29" s="19">
        <v>23</v>
      </c>
      <c r="L29" s="22">
        <v>65</v>
      </c>
    </row>
    <row r="30" spans="1:12">
      <c r="A30" s="13">
        <v>24</v>
      </c>
      <c r="B30" s="18">
        <f t="shared" ref="B30:B37" si="10">(1-(A30/L30)^1.4)*1</f>
        <v>0.75213395388257298</v>
      </c>
      <c r="C30" s="18">
        <f t="shared" si="6"/>
        <v>0.74461261434374726</v>
      </c>
      <c r="D30" s="18">
        <f t="shared" si="4"/>
        <v>0.73333060503550862</v>
      </c>
      <c r="E30" s="18">
        <f t="shared" si="1"/>
        <v>0.6919632375719672</v>
      </c>
      <c r="F30" s="18">
        <f t="shared" si="2"/>
        <v>0.61674984218370976</v>
      </c>
      <c r="G30" s="18">
        <f t="shared" si="0"/>
        <v>0.49640840956249821</v>
      </c>
      <c r="H30" s="18">
        <f t="shared" si="3"/>
        <v>0.35350295832480927</v>
      </c>
      <c r="I30" s="18">
        <f t="shared" si="7"/>
        <v>0.18803348847064325</v>
      </c>
      <c r="J30" s="18">
        <f t="shared" si="5"/>
        <v>0.10153808377414736</v>
      </c>
      <c r="K30" s="19">
        <v>24</v>
      </c>
      <c r="L30" s="22">
        <v>65</v>
      </c>
    </row>
    <row r="31" spans="1:12">
      <c r="A31" s="13">
        <v>25</v>
      </c>
      <c r="B31" s="18">
        <f t="shared" si="10"/>
        <v>0.73755559845927743</v>
      </c>
      <c r="C31" s="18">
        <f t="shared" si="6"/>
        <v>0.7301800424746846</v>
      </c>
      <c r="D31" s="18">
        <f t="shared" si="4"/>
        <v>0.71911670849779552</v>
      </c>
      <c r="E31" s="18">
        <f t="shared" si="1"/>
        <v>0.67855115058253523</v>
      </c>
      <c r="F31" s="18">
        <f t="shared" si="2"/>
        <v>0.60479559073660749</v>
      </c>
      <c r="G31" s="18">
        <f t="shared" si="0"/>
        <v>0.4867866949831231</v>
      </c>
      <c r="H31" s="18">
        <f t="shared" si="3"/>
        <v>0.34665113127586039</v>
      </c>
      <c r="I31" s="18">
        <f t="shared" si="7"/>
        <v>0.18438889961481936</v>
      </c>
      <c r="J31" s="18">
        <f>(1-((A31/L31)^1.4))*0.135</f>
        <v>9.9570005792002453E-2</v>
      </c>
      <c r="K31" s="19">
        <v>25</v>
      </c>
      <c r="L31" s="22">
        <v>65</v>
      </c>
    </row>
    <row r="32" spans="1:12">
      <c r="A32" s="13">
        <v>26</v>
      </c>
      <c r="B32" s="18">
        <f t="shared" si="10"/>
        <v>0.7227420627379415</v>
      </c>
      <c r="C32" s="18">
        <f t="shared" si="6"/>
        <v>0.71551464211056204</v>
      </c>
      <c r="D32" s="18">
        <f t="shared" si="4"/>
        <v>0.70467351116949295</v>
      </c>
      <c r="E32" s="18">
        <f t="shared" si="1"/>
        <v>0.66492269771890622</v>
      </c>
      <c r="F32" s="18">
        <f t="shared" si="2"/>
        <v>0.592648491445112</v>
      </c>
      <c r="G32" s="18">
        <f t="shared" si="0"/>
        <v>0.47700976140704143</v>
      </c>
      <c r="H32" s="18">
        <f t="shared" si="3"/>
        <v>0.33968876948683246</v>
      </c>
      <c r="I32" s="18">
        <f t="shared" si="7"/>
        <v>0.18068551568448538</v>
      </c>
      <c r="J32" s="18">
        <f t="shared" si="5"/>
        <v>9.7570178469622112E-2</v>
      </c>
      <c r="K32" s="19">
        <v>26</v>
      </c>
      <c r="L32" s="22">
        <v>65</v>
      </c>
    </row>
    <row r="33" spans="1:12">
      <c r="A33" s="13">
        <v>27</v>
      </c>
      <c r="B33" s="18">
        <f t="shared" si="10"/>
        <v>0.70769881869139295</v>
      </c>
      <c r="C33" s="18">
        <f>(1-(A33/L33)^1.4)*0.99</f>
        <v>0.70062183050447902</v>
      </c>
      <c r="D33" s="18">
        <f t="shared" si="4"/>
        <v>0.69000634822410811</v>
      </c>
      <c r="E33" s="18">
        <f t="shared" si="1"/>
        <v>0.65108291319608158</v>
      </c>
      <c r="F33" s="18">
        <f t="shared" si="2"/>
        <v>0.58031303132694223</v>
      </c>
      <c r="G33" s="18">
        <f t="shared" si="0"/>
        <v>0.46708122033631938</v>
      </c>
      <c r="H33" s="18">
        <f t="shared" si="3"/>
        <v>0.33261844478495467</v>
      </c>
      <c r="I33" s="18">
        <f>(1-(K33/L33)^1.4)*0.25</f>
        <v>0.17692470467284824</v>
      </c>
      <c r="J33" s="18">
        <f t="shared" si="5"/>
        <v>9.5539340523338054E-2</v>
      </c>
      <c r="K33" s="19">
        <v>27</v>
      </c>
      <c r="L33" s="22">
        <v>65</v>
      </c>
    </row>
    <row r="34" spans="1:12">
      <c r="A34" s="13">
        <v>28</v>
      </c>
      <c r="B34" s="18">
        <f t="shared" si="10"/>
        <v>0.69243101136320384</v>
      </c>
      <c r="C34" s="18">
        <f t="shared" si="6"/>
        <v>0.6855067012495718</v>
      </c>
      <c r="D34" s="18">
        <f t="shared" si="4"/>
        <v>0.67512023607912375</v>
      </c>
      <c r="E34" s="18">
        <f t="shared" si="1"/>
        <v>0.63703653045414754</v>
      </c>
      <c r="F34" s="18">
        <f t="shared" si="2"/>
        <v>0.56779342931782717</v>
      </c>
      <c r="G34" s="18">
        <f t="shared" si="0"/>
        <v>0.45700446749971457</v>
      </c>
      <c r="H34" s="18">
        <f t="shared" si="3"/>
        <v>0.32544257534070581</v>
      </c>
      <c r="I34" s="18">
        <f>(1-(K34/L34)^1.4)*0.25</f>
        <v>0.17310775284080096</v>
      </c>
      <c r="J34" s="18">
        <f t="shared" si="5"/>
        <v>9.3478186534032531E-2</v>
      </c>
      <c r="K34" s="19">
        <v>28</v>
      </c>
      <c r="L34" s="22">
        <v>65</v>
      </c>
    </row>
    <row r="35" spans="1:12">
      <c r="A35" s="13">
        <v>29</v>
      </c>
      <c r="B35" s="18">
        <f t="shared" si="10"/>
        <v>0.67694348947378291</v>
      </c>
      <c r="C35" s="18">
        <f t="shared" si="6"/>
        <v>0.67017405457904511</v>
      </c>
      <c r="D35" s="18">
        <f t="shared" si="4"/>
        <v>0.66001990223693829</v>
      </c>
      <c r="E35" s="18">
        <f t="shared" si="1"/>
        <v>0.62278801031588027</v>
      </c>
      <c r="F35" s="18">
        <f t="shared" si="2"/>
        <v>0.55509366136850191</v>
      </c>
      <c r="G35" s="18">
        <f t="shared" si="0"/>
        <v>0.44678270305269674</v>
      </c>
      <c r="H35" s="18">
        <f t="shared" si="3"/>
        <v>0.31816344005267794</v>
      </c>
      <c r="I35" s="18">
        <f>(1-(K35/L35)^1.4)*0.25</f>
        <v>0.16923587236844573</v>
      </c>
      <c r="J35" s="18">
        <f t="shared" si="5"/>
        <v>9.1387371078960694E-2</v>
      </c>
      <c r="K35" s="19">
        <v>29</v>
      </c>
      <c r="L35" s="22">
        <v>65</v>
      </c>
    </row>
    <row r="36" spans="1:12">
      <c r="A36" s="13">
        <v>30</v>
      </c>
      <c r="B36" s="18">
        <f t="shared" si="10"/>
        <v>0.66124083219616225</v>
      </c>
      <c r="C36" s="18">
        <f t="shared" si="6"/>
        <v>0.65462842387420062</v>
      </c>
      <c r="D36" s="18">
        <f t="shared" si="4"/>
        <v>0.64470981139125816</v>
      </c>
      <c r="E36" s="18">
        <f t="shared" si="1"/>
        <v>0.60834156562046926</v>
      </c>
      <c r="F36" s="18">
        <f>(1-((K36/L36)^1.4))*0.82</f>
        <v>0.54221748240085299</v>
      </c>
      <c r="G36" s="18">
        <f t="shared" si="0"/>
        <v>0.43641894924946711</v>
      </c>
      <c r="H36" s="18">
        <f t="shared" si="3"/>
        <v>0.31078319113219627</v>
      </c>
      <c r="I36" s="18">
        <f t="shared" ref="I36:I56" si="11">(1-(K36/L36)^1.4)*0.25</f>
        <v>0.16531020804904056</v>
      </c>
      <c r="J36" s="18">
        <f t="shared" si="5"/>
        <v>8.9267512346481906E-2</v>
      </c>
      <c r="K36" s="19">
        <v>30</v>
      </c>
      <c r="L36" s="22">
        <v>65</v>
      </c>
    </row>
    <row r="37" spans="1:12">
      <c r="A37" s="13">
        <v>31</v>
      </c>
      <c r="B37" s="18">
        <f t="shared" si="10"/>
        <v>0.64532737269354434</v>
      </c>
      <c r="C37" s="18">
        <f t="shared" si="6"/>
        <v>0.63887409896660885</v>
      </c>
      <c r="D37" s="18">
        <f t="shared" si="4"/>
        <v>0.62919418837620567</v>
      </c>
      <c r="E37" s="18">
        <f t="shared" si="1"/>
        <v>0.59370118287806084</v>
      </c>
      <c r="F37" s="18">
        <f t="shared" si="2"/>
        <v>0.52916844560870635</v>
      </c>
      <c r="G37" s="18">
        <f t="shared" si="0"/>
        <v>0.42591606597773929</v>
      </c>
      <c r="H37" s="18">
        <f t="shared" si="3"/>
        <v>0.3033038651659658</v>
      </c>
      <c r="I37" s="18">
        <f t="shared" si="11"/>
        <v>0.16133184317338609</v>
      </c>
      <c r="J37" s="18">
        <f t="shared" si="5"/>
        <v>8.7119195313628495E-2</v>
      </c>
      <c r="K37" s="19">
        <v>31</v>
      </c>
      <c r="L37" s="22">
        <v>65</v>
      </c>
    </row>
    <row r="38" spans="1:12">
      <c r="A38" s="13">
        <v>32</v>
      </c>
      <c r="B38" s="18">
        <f>(1-(A38/L38)^1.4)*1</f>
        <v>0.62920721890286369</v>
      </c>
      <c r="C38" s="18">
        <f t="shared" si="6"/>
        <v>0.62291514671383508</v>
      </c>
      <c r="D38" s="18">
        <f t="shared" si="4"/>
        <v>0.61347703843029211</v>
      </c>
      <c r="E38" s="18">
        <f t="shared" si="1"/>
        <v>0.5788706413906346</v>
      </c>
      <c r="F38" s="18">
        <f t="shared" si="2"/>
        <v>0.51594991950034819</v>
      </c>
      <c r="G38" s="18">
        <f t="shared" si="0"/>
        <v>0.41527676447589007</v>
      </c>
      <c r="H38" s="18">
        <f t="shared" si="3"/>
        <v>0.29572739288434591</v>
      </c>
      <c r="I38" s="18">
        <f t="shared" si="11"/>
        <v>0.15730180472571592</v>
      </c>
      <c r="J38" s="18">
        <f>(1-((A38/L38)^1.4))*0.135</f>
        <v>8.4942974551886596E-2</v>
      </c>
      <c r="K38" s="19">
        <v>32</v>
      </c>
      <c r="L38" s="22">
        <v>65</v>
      </c>
    </row>
    <row r="39" spans="1:12">
      <c r="A39" s="13">
        <v>33</v>
      </c>
      <c r="B39" s="18">
        <f>(1-(A39/L39)^1.4)*1</f>
        <v>0.61288427196321482</v>
      </c>
      <c r="C39" s="18">
        <f t="shared" si="6"/>
        <v>0.60675542924358272</v>
      </c>
      <c r="D39" s="18">
        <f t="shared" si="4"/>
        <v>0.59756216516413441</v>
      </c>
      <c r="E39" s="18">
        <f t="shared" si="1"/>
        <v>0.56385353020615769</v>
      </c>
      <c r="F39" s="18">
        <f t="shared" si="2"/>
        <v>0.50256510300983614</v>
      </c>
      <c r="G39" s="18">
        <f t="shared" si="0"/>
        <v>0.40450361949572178</v>
      </c>
      <c r="H39" s="18">
        <f t="shared" si="3"/>
        <v>0.28805560782271095</v>
      </c>
      <c r="I39" s="18">
        <f t="shared" si="11"/>
        <v>0.15322106799080371</v>
      </c>
      <c r="J39" s="18">
        <f t="shared" si="5"/>
        <v>8.2739376715034008E-2</v>
      </c>
      <c r="K39" s="19">
        <v>33</v>
      </c>
      <c r="L39" s="22">
        <v>65</v>
      </c>
    </row>
    <row r="40" spans="1:12">
      <c r="A40" s="13">
        <v>34</v>
      </c>
      <c r="B40" s="18">
        <f t="shared" ref="B40:B47" si="12">(1-(A40/L40)^1.4)*1</f>
        <v>0.59636224261981252</v>
      </c>
      <c r="C40" s="18">
        <f>(1-(A40/L40)^1.4)*0.99</f>
        <v>0.59039862019361444</v>
      </c>
      <c r="D40" s="18">
        <f t="shared" si="4"/>
        <v>0.58145318655431721</v>
      </c>
      <c r="E40" s="18">
        <f t="shared" si="1"/>
        <v>0.54865326321022756</v>
      </c>
      <c r="F40" s="18">
        <f t="shared" si="2"/>
        <v>0.48901703894824622</v>
      </c>
      <c r="G40" s="18">
        <f t="shared" si="0"/>
        <v>0.3935990801290763</v>
      </c>
      <c r="H40" s="18">
        <f t="shared" si="3"/>
        <v>0.28029025403131186</v>
      </c>
      <c r="I40" s="18">
        <f t="shared" si="11"/>
        <v>0.14909056065495313</v>
      </c>
      <c r="J40" s="18">
        <f t="shared" si="5"/>
        <v>8.0508902753674699E-2</v>
      </c>
      <c r="K40" s="19">
        <v>34</v>
      </c>
      <c r="L40" s="22">
        <v>65</v>
      </c>
    </row>
    <row r="41" spans="1:12">
      <c r="A41" s="13">
        <v>35</v>
      </c>
      <c r="B41" s="18">
        <f t="shared" si="12"/>
        <v>0.57964466587929508</v>
      </c>
      <c r="C41" s="18">
        <f t="shared" si="6"/>
        <v>0.57384821922050211</v>
      </c>
      <c r="D41" s="18">
        <f t="shared" si="4"/>
        <v>0.56515354923231265</v>
      </c>
      <c r="E41" s="18">
        <f t="shared" si="1"/>
        <v>0.5332730926089515</v>
      </c>
      <c r="F41" s="18">
        <f t="shared" si="2"/>
        <v>0.47530862602102192</v>
      </c>
      <c r="G41" s="18">
        <f t="shared" si="0"/>
        <v>0.38256547948033476</v>
      </c>
      <c r="H41" s="18">
        <f t="shared" si="3"/>
        <v>0.27243299296326867</v>
      </c>
      <c r="I41" s="18">
        <f t="shared" si="11"/>
        <v>0.14491116646982377</v>
      </c>
      <c r="J41" s="18">
        <f t="shared" si="5"/>
        <v>7.8252029893704847E-2</v>
      </c>
      <c r="K41" s="19">
        <v>35</v>
      </c>
      <c r="L41" s="22">
        <v>65</v>
      </c>
    </row>
    <row r="42" spans="1:12">
      <c r="A42" s="13">
        <v>36</v>
      </c>
      <c r="B42" s="18">
        <f t="shared" si="12"/>
        <v>0.56273491414774113</v>
      </c>
      <c r="C42" s="18">
        <f t="shared" si="6"/>
        <v>0.55710756500626368</v>
      </c>
      <c r="D42" s="18">
        <f t="shared" si="4"/>
        <v>0.54866654129404757</v>
      </c>
      <c r="E42" s="18">
        <f t="shared" si="1"/>
        <v>0.5177161210159219</v>
      </c>
      <c r="F42" s="18">
        <f t="shared" si="2"/>
        <v>0.46144262960114768</v>
      </c>
      <c r="G42" s="18">
        <f t="shared" si="0"/>
        <v>0.37140504333750918</v>
      </c>
      <c r="H42" s="18">
        <f t="shared" si="3"/>
        <v>0.26448540964943834</v>
      </c>
      <c r="I42" s="18">
        <f t="shared" si="11"/>
        <v>0.14068372853693528</v>
      </c>
      <c r="J42" s="18">
        <f>(1-((A42/L42)^1.4))*0.135</f>
        <v>7.5969213409945058E-2</v>
      </c>
      <c r="K42" s="19">
        <v>36</v>
      </c>
      <c r="L42" s="22">
        <v>65</v>
      </c>
    </row>
    <row r="43" spans="1:12">
      <c r="A43" s="13">
        <v>37</v>
      </c>
      <c r="B43" s="18">
        <f t="shared" si="12"/>
        <v>0.54563620904654697</v>
      </c>
      <c r="C43" s="18">
        <f t="shared" si="6"/>
        <v>0.54017984695608146</v>
      </c>
      <c r="D43" s="18">
        <f t="shared" si="4"/>
        <v>0.53199530382038329</v>
      </c>
      <c r="E43" s="18">
        <f t="shared" si="1"/>
        <v>0.50198531232282328</v>
      </c>
      <c r="F43" s="18">
        <f t="shared" si="2"/>
        <v>0.44742169141816851</v>
      </c>
      <c r="G43" s="18">
        <f t="shared" si="0"/>
        <v>0.36011989797072103</v>
      </c>
      <c r="H43" s="18">
        <f t="shared" si="3"/>
        <v>0.25644901825187705</v>
      </c>
      <c r="I43" s="18">
        <f t="shared" si="11"/>
        <v>0.13640905226163674</v>
      </c>
      <c r="J43" s="18">
        <f t="shared" si="5"/>
        <v>7.3660888221283846E-2</v>
      </c>
      <c r="K43" s="19">
        <v>37</v>
      </c>
      <c r="L43" s="22">
        <v>65</v>
      </c>
    </row>
    <row r="44" spans="1:12">
      <c r="A44" s="13">
        <v>38</v>
      </c>
      <c r="B44" s="18">
        <f t="shared" si="12"/>
        <v>0.52835163207157287</v>
      </c>
      <c r="C44" s="18">
        <f t="shared" si="6"/>
        <v>0.5230681157508571</v>
      </c>
      <c r="D44" s="18">
        <f t="shared" si="4"/>
        <v>0.51514284126978349</v>
      </c>
      <c r="E44" s="18">
        <f>(1-((K44/L44)^1.4))*0.92</f>
        <v>0.48608350150584706</v>
      </c>
      <c r="F44" s="18">
        <f t="shared" si="2"/>
        <v>0.43324833829868975</v>
      </c>
      <c r="G44" s="18">
        <f t="shared" si="0"/>
        <v>0.34871207716723812</v>
      </c>
      <c r="H44" s="18">
        <f>(1-((K44/L44)^1.4))*0.47</f>
        <v>0.24832526707363925</v>
      </c>
      <c r="I44" s="18">
        <f t="shared" si="11"/>
        <v>0.13208790801789322</v>
      </c>
      <c r="J44" s="18">
        <f t="shared" si="5"/>
        <v>7.1327470329662343E-2</v>
      </c>
      <c r="K44" s="19">
        <v>38</v>
      </c>
      <c r="L44" s="22">
        <v>65</v>
      </c>
    </row>
    <row r="45" spans="1:12">
      <c r="A45" s="13">
        <v>39</v>
      </c>
      <c r="B45" s="18">
        <f t="shared" si="12"/>
        <v>0.5108841342364463</v>
      </c>
      <c r="C45" s="18">
        <f t="shared" si="6"/>
        <v>0.50577529289408185</v>
      </c>
      <c r="D45" s="18">
        <f t="shared" si="4"/>
        <v>0.49811203088053513</v>
      </c>
      <c r="E45" s="18">
        <f t="shared" si="1"/>
        <v>0.47001340349753062</v>
      </c>
      <c r="F45" s="18">
        <f t="shared" si="2"/>
        <v>0.41892499007388595</v>
      </c>
      <c r="G45" s="18">
        <f t="shared" si="0"/>
        <v>0.33718352859605455</v>
      </c>
      <c r="H45" s="18">
        <f t="shared" si="3"/>
        <v>0.24011554309112976</v>
      </c>
      <c r="I45" s="18">
        <f t="shared" si="11"/>
        <v>0.12772103355911157</v>
      </c>
      <c r="J45" s="18">
        <f t="shared" si="5"/>
        <v>6.896935812192026E-2</v>
      </c>
      <c r="K45" s="19">
        <v>39</v>
      </c>
      <c r="L45" s="22">
        <v>65</v>
      </c>
    </row>
    <row r="46" spans="1:12">
      <c r="A46" s="13">
        <v>40</v>
      </c>
      <c r="B46" s="18">
        <f t="shared" si="12"/>
        <v>0.49323654482054891</v>
      </c>
      <c r="C46" s="18">
        <f t="shared" si="6"/>
        <v>0.48830417937234344</v>
      </c>
      <c r="D46" s="18">
        <f t="shared" si="4"/>
        <v>0.48090563120003516</v>
      </c>
      <c r="E46" s="18">
        <f t="shared" si="1"/>
        <v>0.453777621234905</v>
      </c>
      <c r="F46" s="18">
        <f t="shared" si="2"/>
        <v>0.40445396675285006</v>
      </c>
      <c r="G46" s="18">
        <f t="shared" si="0"/>
        <v>0.32553611958156231</v>
      </c>
      <c r="H46" s="18">
        <f t="shared" si="3"/>
        <v>0.23182117606565797</v>
      </c>
      <c r="I46" s="18">
        <f t="shared" si="11"/>
        <v>0.12330913620513723</v>
      </c>
      <c r="J46" s="18">
        <f t="shared" si="5"/>
        <v>6.6586933550774108E-2</v>
      </c>
      <c r="K46" s="19">
        <v>40</v>
      </c>
      <c r="L46" s="22">
        <v>65</v>
      </c>
    </row>
    <row r="47" spans="1:12">
      <c r="A47" s="13">
        <v>41</v>
      </c>
      <c r="B47" s="18">
        <f t="shared" si="12"/>
        <v>0.47541157932524847</v>
      </c>
      <c r="C47" s="18">
        <f t="shared" si="6"/>
        <v>0.470657463531996</v>
      </c>
      <c r="D47" s="18">
        <f t="shared" si="4"/>
        <v>0.46352628984211725</v>
      </c>
      <c r="E47" s="18">
        <f t="shared" si="1"/>
        <v>0.43737865297922862</v>
      </c>
      <c r="F47" s="18">
        <f t="shared" si="2"/>
        <v>0.38983749504670373</v>
      </c>
      <c r="G47" s="18">
        <f t="shared" si="0"/>
        <v>0.31377164235466398</v>
      </c>
      <c r="H47" s="18">
        <f t="shared" si="3"/>
        <v>0.22344344228286678</v>
      </c>
      <c r="I47" s="18">
        <f t="shared" si="11"/>
        <v>0.11885289483131212</v>
      </c>
      <c r="J47" s="18">
        <f t="shared" si="5"/>
        <v>6.4180563208908553E-2</v>
      </c>
      <c r="K47" s="19">
        <v>41</v>
      </c>
      <c r="L47" s="22">
        <v>65</v>
      </c>
    </row>
    <row r="48" spans="1:12">
      <c r="A48" s="13">
        <v>42</v>
      </c>
      <c r="B48" s="18">
        <f>(1-(A48/L48)^1.4)*1</f>
        <v>0.45741184672770152</v>
      </c>
      <c r="C48" s="18">
        <f>(1-(A48/L48)^1.4)*0.99</f>
        <v>0.45283772826042451</v>
      </c>
      <c r="D48" s="18">
        <f t="shared" si="4"/>
        <v>0.44597655055950897</v>
      </c>
      <c r="E48" s="18">
        <f t="shared" si="1"/>
        <v>0.42081889898948543</v>
      </c>
      <c r="F48" s="18">
        <f t="shared" si="2"/>
        <v>0.37507771431671522</v>
      </c>
      <c r="G48" s="18">
        <f t="shared" si="0"/>
        <v>0.30189181884028304</v>
      </c>
      <c r="H48" s="18">
        <f t="shared" si="3"/>
        <v>0.2149835679620197</v>
      </c>
      <c r="I48" s="18">
        <f t="shared" si="11"/>
        <v>0.11435296168192538</v>
      </c>
      <c r="J48" s="18">
        <f t="shared" si="5"/>
        <v>6.1750599308239708E-2</v>
      </c>
      <c r="K48" s="19">
        <v>42</v>
      </c>
      <c r="L48" s="22">
        <v>65</v>
      </c>
    </row>
    <row r="49" spans="1:12">
      <c r="A49" s="13">
        <v>43</v>
      </c>
      <c r="B49" s="18">
        <f>(1-(A49/L49)^1.4)*1</f>
        <v>0.43923985610958383</v>
      </c>
      <c r="C49" s="18">
        <f>(1-(A49/L49)^1.4)*0.99</f>
        <v>0.43484745754848797</v>
      </c>
      <c r="D49" s="18">
        <f t="shared" si="4"/>
        <v>0.42825885970684424</v>
      </c>
      <c r="E49" s="18">
        <f t="shared" si="1"/>
        <v>0.40410066762081714</v>
      </c>
      <c r="F49" s="18">
        <f t="shared" si="2"/>
        <v>0.3601766820098587</v>
      </c>
      <c r="G49" s="18">
        <f t="shared" si="0"/>
        <v>0.28989830503232533</v>
      </c>
      <c r="H49" s="18">
        <f t="shared" si="3"/>
        <v>0.20644273237150437</v>
      </c>
      <c r="I49" s="18">
        <f t="shared" si="11"/>
        <v>0.10980996402739596</v>
      </c>
      <c r="J49" s="18">
        <f>(1-((A49/L49)^1.4))*0.135</f>
        <v>5.929738057479382E-2</v>
      </c>
      <c r="K49" s="19">
        <v>43</v>
      </c>
      <c r="L49" s="22">
        <v>65</v>
      </c>
    </row>
    <row r="50" spans="1:12">
      <c r="A50" s="13">
        <v>44</v>
      </c>
      <c r="B50" s="18">
        <f t="shared" ref="B50:B56" si="13">(1-(A50/L50)^1.4)*1</f>
        <v>0.4208980227279695</v>
      </c>
      <c r="C50" s="18">
        <f t="shared" ref="C50:C55" si="14">(1-(A50/L50)^1.4)*0.99</f>
        <v>0.41668904250068978</v>
      </c>
      <c r="D50" s="18">
        <f t="shared" si="4"/>
        <v>0.41037557215977027</v>
      </c>
      <c r="E50" s="18">
        <f t="shared" si="1"/>
        <v>0.38722618090973193</v>
      </c>
      <c r="F50" s="18">
        <f t="shared" si="2"/>
        <v>0.34513637863693497</v>
      </c>
      <c r="G50" s="18">
        <f t="shared" si="0"/>
        <v>0.27779269500045989</v>
      </c>
      <c r="H50" s="18">
        <f t="shared" si="3"/>
        <v>0.19782207068214566</v>
      </c>
      <c r="I50" s="18">
        <f t="shared" si="11"/>
        <v>0.10522450568199238</v>
      </c>
      <c r="J50" s="18">
        <f t="shared" si="5"/>
        <v>5.6821233068275884E-2</v>
      </c>
      <c r="K50" s="19">
        <v>44</v>
      </c>
      <c r="L50" s="22">
        <v>65</v>
      </c>
    </row>
    <row r="51" spans="1:12">
      <c r="A51" s="13">
        <v>45</v>
      </c>
      <c r="B51" s="18">
        <f t="shared" si="13"/>
        <v>0.40238867358698593</v>
      </c>
      <c r="C51" s="18">
        <f t="shared" si="14"/>
        <v>0.39836478685111609</v>
      </c>
      <c r="D51" s="18">
        <f t="shared" si="4"/>
        <v>0.39232895674731127</v>
      </c>
      <c r="E51" s="18">
        <f t="shared" si="1"/>
        <v>0.37019757970002709</v>
      </c>
      <c r="F51" s="18">
        <f t="shared" si="2"/>
        <v>0.32995871234132845</v>
      </c>
      <c r="G51" s="18">
        <f t="shared" si="0"/>
        <v>0.26557652456741071</v>
      </c>
      <c r="H51" s="18">
        <f t="shared" si="3"/>
        <v>0.18912267658588339</v>
      </c>
      <c r="I51" s="18">
        <f t="shared" si="11"/>
        <v>0.10059716839674648</v>
      </c>
      <c r="J51" s="18">
        <f t="shared" si="5"/>
        <v>5.4322470934243104E-2</v>
      </c>
      <c r="K51" s="19">
        <v>45</v>
      </c>
      <c r="L51" s="22">
        <v>65</v>
      </c>
    </row>
    <row r="52" spans="1:12">
      <c r="A52" s="13">
        <v>46</v>
      </c>
      <c r="B52" s="18">
        <f t="shared" si="13"/>
        <v>0.38371405256152946</v>
      </c>
      <c r="C52" s="18">
        <f t="shared" si="14"/>
        <v>0.37987691203591417</v>
      </c>
      <c r="D52" s="18">
        <f t="shared" si="4"/>
        <v>0.37412120124749121</v>
      </c>
      <c r="E52" s="18">
        <f t="shared" si="1"/>
        <v>0.35301692835660714</v>
      </c>
      <c r="F52" s="18">
        <f t="shared" si="2"/>
        <v>0.31464552310045413</v>
      </c>
      <c r="G52" s="18">
        <f t="shared" si="0"/>
        <v>0.25325127469060943</v>
      </c>
      <c r="H52" s="18">
        <f t="shared" si="3"/>
        <v>0.18034560470391883</v>
      </c>
      <c r="I52" s="18">
        <f t="shared" si="11"/>
        <v>9.5928513140382365E-2</v>
      </c>
      <c r="J52" s="18">
        <f t="shared" si="5"/>
        <v>5.180139709580648E-2</v>
      </c>
      <c r="K52" s="19">
        <v>46</v>
      </c>
      <c r="L52" s="22">
        <v>65</v>
      </c>
    </row>
    <row r="53" spans="1:12">
      <c r="A53" s="13">
        <v>47</v>
      </c>
      <c r="B53" s="18">
        <f t="shared" si="13"/>
        <v>0.36487632511806278</v>
      </c>
      <c r="C53" s="18">
        <f t="shared" si="14"/>
        <v>0.36122756186688215</v>
      </c>
      <c r="D53" s="18">
        <f t="shared" si="4"/>
        <v>0.35575441699011123</v>
      </c>
      <c r="E53" s="18">
        <f t="shared" si="1"/>
        <v>0.33568621910861779</v>
      </c>
      <c r="F53" s="18">
        <f t="shared" si="2"/>
        <v>0.29919858659681148</v>
      </c>
      <c r="G53" s="18">
        <f t="shared" si="0"/>
        <v>0.24081837457792143</v>
      </c>
      <c r="H53" s="18">
        <f t="shared" si="3"/>
        <v>0.1714918728054895</v>
      </c>
      <c r="I53" s="18">
        <f t="shared" si="11"/>
        <v>9.1219081279515696E-2</v>
      </c>
      <c r="J53" s="18">
        <f t="shared" si="5"/>
        <v>4.9258303890938479E-2</v>
      </c>
      <c r="K53" s="19">
        <v>47</v>
      </c>
      <c r="L53" s="22">
        <v>65</v>
      </c>
    </row>
    <row r="54" spans="1:12">
      <c r="A54" s="13">
        <v>48</v>
      </c>
      <c r="B54" s="18">
        <f t="shared" si="13"/>
        <v>0.34587758267211199</v>
      </c>
      <c r="C54" s="18">
        <f t="shared" si="14"/>
        <v>0.34241880684539089</v>
      </c>
      <c r="D54" s="18">
        <f t="shared" si="4"/>
        <v>0.3372306431053092</v>
      </c>
      <c r="E54" s="18">
        <f t="shared" si="1"/>
        <v>0.31820737605834304</v>
      </c>
      <c r="F54" s="18">
        <f t="shared" si="2"/>
        <v>0.28361961779113182</v>
      </c>
      <c r="G54" s="18">
        <f t="shared" si="0"/>
        <v>0.22827920456359393</v>
      </c>
      <c r="H54" s="18">
        <f t="shared" si="3"/>
        <v>0.16256246385589262</v>
      </c>
      <c r="I54" s="18">
        <f t="shared" si="11"/>
        <v>8.6469395668027998E-2</v>
      </c>
      <c r="J54" s="18">
        <f t="shared" si="5"/>
        <v>4.6693473660735126E-2</v>
      </c>
      <c r="K54" s="19">
        <v>48</v>
      </c>
      <c r="L54" s="22">
        <v>65</v>
      </c>
    </row>
    <row r="55" spans="1:12">
      <c r="A55" s="13">
        <v>49</v>
      </c>
      <c r="B55" s="18">
        <f t="shared" si="13"/>
        <v>0.32671984661744891</v>
      </c>
      <c r="C55" s="18">
        <f t="shared" si="14"/>
        <v>0.32345264815127439</v>
      </c>
      <c r="D55" s="18">
        <f t="shared" si="4"/>
        <v>0.31855185045201267</v>
      </c>
      <c r="E55" s="18">
        <f t="shared" si="1"/>
        <v>0.30058225888805301</v>
      </c>
      <c r="F55" s="18">
        <f t="shared" si="2"/>
        <v>0.26791027422630809</v>
      </c>
      <c r="G55" s="18">
        <f t="shared" si="0"/>
        <v>0.2156350987675163</v>
      </c>
      <c r="H55" s="18">
        <f t="shared" si="3"/>
        <v>0.15355832791020096</v>
      </c>
      <c r="I55" s="18">
        <f t="shared" si="11"/>
        <v>8.1679961654362226E-2</v>
      </c>
      <c r="J55" s="18">
        <f>(1-((A55/L55)^1.4))*0.135</f>
        <v>4.4107179293355607E-2</v>
      </c>
      <c r="K55" s="19">
        <v>49</v>
      </c>
      <c r="L55" s="22">
        <v>65</v>
      </c>
    </row>
    <row r="56" spans="1:12">
      <c r="A56" s="13">
        <v>50</v>
      </c>
      <c r="B56" s="18">
        <f t="shared" si="13"/>
        <v>0.30740507205791734</v>
      </c>
      <c r="C56" s="18">
        <f>(1-(A56/L56)^1.4)*0.99</f>
        <v>0.30433102133733814</v>
      </c>
      <c r="D56" s="18">
        <f t="shared" si="4"/>
        <v>0.29971994525646939</v>
      </c>
      <c r="E56" s="18">
        <f>(1-((K56/L56)^1.4))*0.92</f>
        <v>0.28281266629328394</v>
      </c>
      <c r="F56" s="18">
        <f t="shared" si="2"/>
        <v>0.2520721590874922</v>
      </c>
      <c r="G56" s="18">
        <f t="shared" si="0"/>
        <v>0.20288734755822546</v>
      </c>
      <c r="H56" s="18">
        <f t="shared" si="3"/>
        <v>0.14448038386722115</v>
      </c>
      <c r="I56" s="18">
        <f t="shared" si="11"/>
        <v>7.6851268014479335E-2</v>
      </c>
      <c r="J56" s="18">
        <f t="shared" si="5"/>
        <v>4.1499684727818842E-2</v>
      </c>
      <c r="K56" s="19">
        <v>50</v>
      </c>
      <c r="L56" s="22">
        <v>65</v>
      </c>
    </row>
  </sheetData>
  <mergeCells count="1">
    <mergeCell ref="B3:J3"/>
  </mergeCells>
  <printOptions horizontalCentered="1" verticalCentered="1"/>
  <pageMargins left="0.82677165354330717" right="0.23622047244094491" top="0.31496062992125984" bottom="0.31496062992125984" header="0.31496062992125984" footer="0.31496062992125984"/>
  <pageSetup scale="92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Zona H.</vt:lpstr>
      <vt:lpstr>Construcciones ok</vt:lpstr>
      <vt:lpstr>INSTALACIONES ESPECIALES</vt:lpstr>
      <vt:lpstr>Predios Suburbanos</vt:lpstr>
      <vt:lpstr>Predios Grandes</vt:lpstr>
      <vt:lpstr>RUSTICO EJIDAL</vt:lpstr>
      <vt:lpstr>ROSS VIDA</vt:lpstr>
      <vt:lpstr>CONSERVACIÓN</vt:lpstr>
      <vt:lpstr>'Construcciones ok'!Área_de_impresión</vt:lpstr>
      <vt:lpstr>'ROSS VIDA'!Área_de_impresión</vt:lpstr>
      <vt:lpstr>'Zona H.'!Área_de_impresión</vt:lpstr>
    </vt:vector>
  </TitlesOfParts>
  <Company>Dirección de Catastro - SDM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lguty</dc:creator>
  <cp:lastModifiedBy>flgonzalez</cp:lastModifiedBy>
  <cp:lastPrinted>2020-11-17T18:07:59Z</cp:lastPrinted>
  <dcterms:created xsi:type="dcterms:W3CDTF">2008-08-20T17:00:06Z</dcterms:created>
  <dcterms:modified xsi:type="dcterms:W3CDTF">2021-11-25T20:34:57Z</dcterms:modified>
</cp:coreProperties>
</file>