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815" windowHeight="7755" tabRatio="933" activeTab="4"/>
  </bookViews>
  <sheets>
    <sheet name="Zona H." sheetId="1" r:id="rId1"/>
    <sheet name="Suelo Sub." sheetId="18" r:id="rId2"/>
    <sheet name="Construcción (1)" sheetId="2" r:id="rId3"/>
    <sheet name="Construción(2)" sheetId="6" r:id="rId4"/>
    <sheet name="Instalaciones Especiales" sheetId="7" r:id="rId5"/>
    <sheet name="Rústico Prop. Priv." sheetId="8" r:id="rId6"/>
    <sheet name="Rústico Ejidal" sheetId="11" r:id="rId7"/>
    <sheet name="Rústico Comunal" sheetId="13" r:id="rId8"/>
    <sheet name="Dem-Predios Grandes" sheetId="3" r:id="rId9"/>
    <sheet name="Minera" sheetId="12" r:id="rId10"/>
    <sheet name="ROSS" sheetId="20" r:id="rId11"/>
    <sheet name="Conservación" sheetId="21" r:id="rId12"/>
  </sheets>
  <definedNames>
    <definedName name="_xlnm.Print_Area" localSheetId="2">'Construcción (1)'!$B$1:$I$52</definedName>
    <definedName name="_xlnm.Print_Area" localSheetId="8">'Dem-Predios Grandes'!$A$1:$H$32</definedName>
    <definedName name="_xlnm.Print_Area" localSheetId="9">Minera!$A$1:$D$14</definedName>
    <definedName name="_xlnm.Print_Area" localSheetId="6">'Rústico Ejidal'!$B$1:$I$44</definedName>
    <definedName name="_xlnm.Print_Area" localSheetId="5">'Rústico Prop. Priv.'!$A$1:$H$43</definedName>
    <definedName name="_xlnm.Print_Area" localSheetId="1">'Suelo Sub.'!$A$1:$G$12</definedName>
    <definedName name="_xlnm.Print_Area" localSheetId="0">'Zona H.'!$A$1:$G$33</definedName>
  </definedNames>
  <calcPr calcId="124519"/>
</workbook>
</file>

<file path=xl/calcChain.xml><?xml version="1.0" encoding="utf-8"?>
<calcChain xmlns="http://schemas.openxmlformats.org/spreadsheetml/2006/main">
  <c r="J55" i="21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  <c r="I4"/>
  <c r="H4"/>
  <c r="G4"/>
  <c r="F4"/>
  <c r="E4"/>
  <c r="D4"/>
  <c r="C4"/>
</calcChain>
</file>

<file path=xl/sharedStrings.xml><?xml version="1.0" encoding="utf-8"?>
<sst xmlns="http://schemas.openxmlformats.org/spreadsheetml/2006/main" count="369" uniqueCount="174">
  <si>
    <t>No. DE MANZANA</t>
  </si>
  <si>
    <t>Constante</t>
  </si>
  <si>
    <t>Tipología</t>
  </si>
  <si>
    <t>Clase</t>
  </si>
  <si>
    <t>Nivel</t>
  </si>
  <si>
    <t>Clave de Valuación</t>
  </si>
  <si>
    <t xml:space="preserve">HABITACIONAL </t>
  </si>
  <si>
    <t>MEDIO</t>
  </si>
  <si>
    <t>MEDIO COCHERA</t>
  </si>
  <si>
    <t>BUENO</t>
  </si>
  <si>
    <t>BUENO COCHERA</t>
  </si>
  <si>
    <t xml:space="preserve">LUJO </t>
  </si>
  <si>
    <t>LUJO COCHERA</t>
  </si>
  <si>
    <t xml:space="preserve">COMERCIAL </t>
  </si>
  <si>
    <t>MEDIANO</t>
  </si>
  <si>
    <t>INDUSTRIAL</t>
  </si>
  <si>
    <t>LIGERO</t>
  </si>
  <si>
    <t>VALOR UNIT.($/M2)</t>
  </si>
  <si>
    <t>BARANDAL</t>
  </si>
  <si>
    <t>BARDA</t>
  </si>
  <si>
    <t>FACTOR DE TERRENO</t>
  </si>
  <si>
    <t xml:space="preserve"> SUPERFICIE DESDE (M2)</t>
  </si>
  <si>
    <t>HASTA  SUPERFICIE DE (M2)</t>
  </si>
  <si>
    <t>Tipo de Propiedad</t>
  </si>
  <si>
    <t>Calidad</t>
  </si>
  <si>
    <t>Tipo Propiedad</t>
  </si>
  <si>
    <t>Riego por Gravedad</t>
  </si>
  <si>
    <t>Riego por Bombeo</t>
  </si>
  <si>
    <t>Temporal</t>
  </si>
  <si>
    <t>Pastal</t>
  </si>
  <si>
    <t>POPULAR</t>
  </si>
  <si>
    <t>ZONA</t>
  </si>
  <si>
    <t>UNIDAD</t>
  </si>
  <si>
    <t>VALOR</t>
  </si>
  <si>
    <t>Ha.</t>
  </si>
  <si>
    <t>Ha</t>
  </si>
  <si>
    <t>SECTOR CATASTRAL</t>
  </si>
  <si>
    <t>Estado de Conservación</t>
  </si>
  <si>
    <t>Est. de Conser.</t>
  </si>
  <si>
    <t>REGULAR</t>
  </si>
  <si>
    <t>MALO</t>
  </si>
  <si>
    <t>ESCUELAS</t>
  </si>
  <si>
    <t>Unidad de Medida</t>
  </si>
  <si>
    <t>PIEZA</t>
  </si>
  <si>
    <t>M2</t>
  </si>
  <si>
    <t>ML</t>
  </si>
  <si>
    <t>TANQUE ESTACIONARIO</t>
  </si>
  <si>
    <t>CHIMENEA</t>
  </si>
  <si>
    <t>INVERNADERO</t>
  </si>
  <si>
    <t>CABALLERIZAS</t>
  </si>
  <si>
    <t>CORRALES PARA GANADO</t>
  </si>
  <si>
    <t>GALLINERO</t>
  </si>
  <si>
    <t>CERCO POSTE DE MADERA</t>
  </si>
  <si>
    <t xml:space="preserve"> COLONIA / LOCALIDAD</t>
  </si>
  <si>
    <t>ZONA HOMOGÉNEA</t>
  </si>
  <si>
    <t xml:space="preserve"> COLONIAS O FRACCIÓN DE COLONIA</t>
  </si>
  <si>
    <t>ZONA HOMOGÉNEA SUBURBANA</t>
  </si>
  <si>
    <t>ECONÓMICO</t>
  </si>
  <si>
    <t>ECONÓMICO COCHERA</t>
  </si>
  <si>
    <t>ALJIBE</t>
  </si>
  <si>
    <t>MALLA CICLÓNICA</t>
  </si>
  <si>
    <t>CALEFACCIÓN</t>
  </si>
  <si>
    <t>Descripción</t>
  </si>
  <si>
    <t>Clasificación</t>
  </si>
  <si>
    <t>Suelo rústico dentro del perímetro del denuncio minero. (Exploración)</t>
  </si>
  <si>
    <t>CLASIFICACIÓN</t>
  </si>
  <si>
    <t>EDAD</t>
  </si>
  <si>
    <t>VALORES UNITARIOS DE ZONAS HOMOGÉNEAS PARA SUELO URBANO</t>
  </si>
  <si>
    <t>VALORES UNITARIOS PARA USO DE SUELO SUBURBANO / COMUNIDADES</t>
  </si>
  <si>
    <r>
      <t xml:space="preserve"> </t>
    </r>
    <r>
      <rPr>
        <sz val="10"/>
        <rFont val="Century Gothic"/>
        <family val="2"/>
      </rPr>
      <t>POPULAR</t>
    </r>
  </si>
  <si>
    <r>
      <t xml:space="preserve"> </t>
    </r>
    <r>
      <rPr>
        <sz val="10"/>
        <rFont val="Century Gothic"/>
        <family val="2"/>
      </rPr>
      <t>POPULAR COCHERA</t>
    </r>
  </si>
  <si>
    <t>CENTRO</t>
  </si>
  <si>
    <t>JUVENTUD</t>
  </si>
  <si>
    <t>AEROPUERTO</t>
  </si>
  <si>
    <t>COREA</t>
  </si>
  <si>
    <t>MUNICIPIO DE COYAME DEL SOTOL</t>
  </si>
  <si>
    <t>1 A 52</t>
  </si>
  <si>
    <t>CUCHILLO PARADO</t>
  </si>
  <si>
    <t>CATASTRO MUNICIPAL DE COYAME DEL SOTOL</t>
  </si>
  <si>
    <t>COCINA INTEGRAL</t>
  </si>
  <si>
    <t>13, 16, 21, 23, 31, 34</t>
  </si>
  <si>
    <t>7, 19, 20, 26, 27, 28</t>
  </si>
  <si>
    <t>29, 41, 42, 43, 44, 49</t>
  </si>
  <si>
    <t>22, 23, 24, 25</t>
  </si>
  <si>
    <t>31, 32, 33, 39, 50, 52</t>
  </si>
  <si>
    <t>53, 55, 57, 58, 59</t>
  </si>
  <si>
    <t>2, 3, 4, 5, 6, 8, 10</t>
  </si>
  <si>
    <t>5, 6, 14, 15, 16</t>
  </si>
  <si>
    <t>5, 14, 22, 26, 30, 33</t>
  </si>
  <si>
    <t>35, 36, 37, 38, 39, 40</t>
  </si>
  <si>
    <t>9, 10, 11, 12, 13, 14, 15</t>
  </si>
  <si>
    <t>45, 46, 47, 54, 60</t>
  </si>
  <si>
    <t>21, 48, 56</t>
  </si>
  <si>
    <t>34, 35, 36, 37, 38, 51, 61, 62</t>
  </si>
  <si>
    <t>4, 11, 12, 13, 14, 15</t>
  </si>
  <si>
    <t>18, 19, 20</t>
  </si>
  <si>
    <t>7, 8, 9, 10, 11, 12, 13</t>
  </si>
  <si>
    <t>18, 19, 20, 21, 22</t>
  </si>
  <si>
    <t>1, 2</t>
  </si>
  <si>
    <t>1, 2, 3, 4, 5, 6, 7, 8, 9, 10</t>
  </si>
  <si>
    <t>11, 12, 15, 17, 18, 19</t>
  </si>
  <si>
    <t>20, 24, 25, 27, 28, 29</t>
  </si>
  <si>
    <t>1, 2, 3, 4, 5, 6, 7, 8, 16, 17</t>
  </si>
  <si>
    <t>30, 40</t>
  </si>
  <si>
    <t>1, 7</t>
  </si>
  <si>
    <t>1, 3, 4, 17</t>
  </si>
  <si>
    <t xml:space="preserve">Valor Unitario ($/M2) </t>
  </si>
  <si>
    <r>
      <t xml:space="preserve"> </t>
    </r>
    <r>
      <rPr>
        <sz val="10"/>
        <rFont val="Century Gothic"/>
        <family val="2"/>
      </rPr>
      <t>POPULAR TEJABÁN</t>
    </r>
  </si>
  <si>
    <t>ECONÓMICO TEJABÁN</t>
  </si>
  <si>
    <t>VALORES UNITARIOS DE REPOSICIÓN NUEVO PARA CONSTRUCCIONES ($/M2)</t>
  </si>
  <si>
    <t>MEDIO TEJABÁN</t>
  </si>
  <si>
    <t>BUENO TEJABÁN</t>
  </si>
  <si>
    <t>LUJO TEJABÁN</t>
  </si>
  <si>
    <t>TEJABÁN</t>
  </si>
  <si>
    <t>Valor Unitario ($/M2)</t>
  </si>
  <si>
    <t>Valor Unitario ($/HA)</t>
  </si>
  <si>
    <t>Frutales en Formación (Nogales)</t>
  </si>
  <si>
    <t>Frutales en Producción (Nogales)</t>
  </si>
  <si>
    <t>VALORES UNITARIOS POR HECTÁREA PARA SUELO RÚSTICO PRIVADA ($/HA)</t>
  </si>
  <si>
    <t>Ejidal</t>
  </si>
  <si>
    <t>Privada</t>
  </si>
  <si>
    <t>VALORES UNITARIOS POR HECTÁREA PARA SUELO RÚSTICO ($/HA)</t>
  </si>
  <si>
    <t>Comunal</t>
  </si>
  <si>
    <t>SUELO RELACIONADO CON ACTIVIDADES MINERAS</t>
  </si>
  <si>
    <t>FACTOR DE DEMÉRITO PARA TERRENOS CON SUPERFICIE QUE EXCEDE DEL LOTE TIPO</t>
  </si>
  <si>
    <t>FACTOR DE DEMÉRITO PARA TERRENOS INMERSOS EN LA MANCHA URBANA, CON SUPERFICIES MAYORES A LA DEL LOTE TIPO Y CON REFERENCIA DE VALOR AL DE LA ZONA CORRESPONDIENTE.</t>
  </si>
  <si>
    <t>FACTOR DE DEMÉRITO PARA TERRENOS INMERSOS EN LA MANCHA URBANA, CON SUPERFICIES MAYORES A LA DEL LOTE TIPO Y CON REFERENCIA DE VALOR AL DE LA ZONA CORRESPONDIENTE, EN POBLACIONES CERCANAS Y DIFERENTES A LA CABECERA MUNICIPAL.</t>
  </si>
  <si>
    <t>TABLAS DE DEPRECIACIÓN MÉTODO DE ROSS</t>
  </si>
  <si>
    <t xml:space="preserve">        Factor de Depreciación Método: ROSS               </t>
  </si>
  <si>
    <t>Utilizando la tabla de Ross según las colonias llegando a un tope</t>
  </si>
  <si>
    <t>de 30 años de edad con una vida útil de 65 años.</t>
  </si>
  <si>
    <t xml:space="preserve">                ESTADO DE CONSERVACIÓN                                            VIDA UTIL :65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</si>
  <si>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</si>
  <si>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</si>
  <si>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</si>
  <si>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</si>
  <si>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</si>
  <si>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</si>
  <si>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</si>
  <si>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</si>
  <si>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</si>
  <si>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En Desecho</t>
  </si>
  <si>
    <r>
      <t>EJEMPLO</t>
    </r>
    <r>
      <rPr>
        <sz val="8"/>
        <rFont val="Century Gothic"/>
        <family val="2"/>
      </rPr>
      <t xml:space="preserve">: RIEGO POR GRAVEDAD PROPIEDAD PRIVADA DE PRIMERA CALIDAD          </t>
    </r>
  </si>
  <si>
    <t>1 0 1 1</t>
  </si>
  <si>
    <t>2 2 2 1</t>
  </si>
  <si>
    <t>8 1 4 1</t>
  </si>
  <si>
    <r>
      <t>NOTA:</t>
    </r>
    <r>
      <rPr>
        <sz val="8"/>
        <rFont val="Century Gothic"/>
        <family val="2"/>
      </rPr>
      <t xml:space="preserve"> EL FACTOR DE MERCADO ES A CONSIDERACIÓN DE CADA MUNICIPIO, SI ES IGUAL, MAYOR O MENOR A LA UNIDAD, DE ACUERDO A LAS CONDICIONES DE MERCADO.</t>
    </r>
  </si>
  <si>
    <t xml:space="preserve">                  RIEGO POR BOMBEO, PROPIEDAD COMUNAL DE SEGUNDA CALIDAD</t>
  </si>
  <si>
    <t xml:space="preserve">                  PASTAL PROPIEDAD EJIDAL DE CUARTA CALIDAD</t>
  </si>
  <si>
    <t>DE ACUERDO A LA CALIDAD DE CADA CLASIFICACIÓN DE TIERRA, PARA COMPLEMENTAR CADA CLAVE DE VALUACIÓN RÚSTICA, SE ASIGNAN LOS SIGUIENTES DÍGITOS: (0) PROPIEDAD PRIVADA, (1) PROPIEDAD EJIDAL Y (2) PROPIEDAD COMUNAL.</t>
  </si>
  <si>
    <r>
      <t xml:space="preserve">NOTA: </t>
    </r>
    <r>
      <rPr>
        <sz val="10"/>
        <rFont val="Century Gothic"/>
        <family val="2"/>
      </rPr>
      <t>LOS VALORES DE LAS INSTALACIONES ESPECIALES PARA PREDIOS MINEROS, SERÁN DETERMINADOS POR UN AVALÚO PRACTICADO POR UN PERITO ESPECIALIZADO O POR LA AUTORIDAD CATASTRAL Y ESTOS PODRÁN SER DISTINTOS A LA TABLA DE INSTALACIONES ESPECIALES DE ESTE ORDENAMIENTO, YA QUE SE UTILIZARÁN LOS VALORES COMERCIALES.</t>
    </r>
  </si>
  <si>
    <t>VALORES UNITARIOS PARA INSTALACIONES ESPECIALES. ($/M2)</t>
  </si>
  <si>
    <t>FACTOR DE DEMÉRITO PARA TERRENOS INMERSOS EN LA MANCHA URBANA, CON SUPERFICIES MAYORES A LA DEL LOTE TIPO Y CON USO DE SUELO AGRÍCOLA.</t>
  </si>
  <si>
    <t>TABLA DE VALORES PARA EL EJERCICIO FISCAL 2022</t>
  </si>
  <si>
    <t>TANQUE DE ALMACENAMIENTO</t>
  </si>
  <si>
    <t xml:space="preserve">PILAS </t>
  </si>
  <si>
    <t xml:space="preserve">BANQUETAS </t>
  </si>
  <si>
    <t>LAS GRANJAS SOLARES, ANTENAS, ANUNCIOS, ESPECTACULARES Y GASODUCTOS</t>
  </si>
  <si>
    <t xml:space="preserve"> LAS INSTALACIONES ESPECIALES ANTERIORMENTE MENCIONADAS SON DE CARÁCTER  </t>
  </si>
  <si>
    <t>CONTRIBUYENTE.</t>
  </si>
  <si>
    <t xml:space="preserve"> </t>
  </si>
  <si>
    <t>EJERCICIO FISCAL 2022</t>
  </si>
  <si>
    <t>Suelo dentro de las áreas de influencia definida como huellas de la exploración previa y explotación como: despalmes, desmontes, tajos, caminos, accesos, excavaciones, terraplenes, jales, presas y tepetates, en terrenos fuera de las poblaciones y zonas serranas y montañosas.</t>
  </si>
  <si>
    <t>Suelo dentro de las áreas de influencia definidas como huellas de la exploración previa y explotación como: despalmes, desmontes, tajos, caminos, accesos, excavaciones, terraplenes, jales, presas y tepetates, colindantes a las poblaciones en zonas urbanas.</t>
  </si>
  <si>
    <t>Suelo dentro de las áreas de influencia definidas como huellas de la exploración previa y explotación como: despalmes, desmontes, tajos, caminos, accesos, excavaciones, terraplenes, jales, presas y tepetates, inmersas en las áreas urbanas de poblaciones.</t>
  </si>
  <si>
    <t>Suelo ocupado por todo tipo de construcciones fuera del área principal de influencia de exploración y explotación, destinada al servicio directo de la minería.</t>
  </si>
  <si>
    <t>Suelo ocupado por todo tipo de construcciones colindante del área principal de influencia de exploración y explotación destinada al servicio directo de la minería.</t>
  </si>
  <si>
    <t>ENUNCIATIVO MAS NO LIMITATIVO.</t>
  </si>
  <si>
    <t xml:space="preserve">AVALÚO REALIZADO, POR UN PERITO ESPECIALIZADO O DECLARADO POR EL </t>
  </si>
  <si>
    <t>SERÁN VALUADOS DE ACUERDO A LAS CARACTERÍSTICAS FÍSICAS, POR INDIVIDUAL Y</t>
  </si>
  <si>
    <t>SERÁN  AGREGADAS COMO INFORMACIÓN COMPLEMENTARIA, DE ACUERDO A UN</t>
  </si>
  <si>
    <t xml:space="preserve"> MUNICIPIO DE COYAME DEL SOTOL</t>
  </si>
  <si>
    <t>DE ACUERDO A LA CALIDAD DE CADA CLASIFICACIÓN DE TIERRA, PARA COMPLEMENTAR CADA CLAVE DE VALUACIÓN RÚSTICA, SE ASIGNAN LOS SIGUIENTES DÍGITOS: (0) PROPIEDAD PRIVADA, (1) PROPIEDAD EJIDAL Y      (2) PROPIEDAD COMUNAL.</t>
  </si>
  <si>
    <t>DE ACUERDO A LA CALIDAD DE CADA CLASIFICACIÓN DE TIERRA, PARA COMPLEMENTAR CADA CLAVE DE VALUACIÓN RÚSTICA, SE ASIGNAN LOS SIGUIENTES DÍGITOS: (0) PROPIEDAD PRIVADA, (1) PROPIEDAD EJIDAL Y             (2) PROPIEDAD COMUNAL.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</si>
</sst>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&quot;$&quot;#,##0.00"/>
    <numFmt numFmtId="165" formatCode="0.0000"/>
    <numFmt numFmtId="166" formatCode="0.000"/>
  </numFmts>
  <fonts count="1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 applyBorder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393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Border="1"/>
    <xf numFmtId="44" fontId="5" fillId="0" borderId="0" xfId="1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8" fillId="2" borderId="0" xfId="0" applyFont="1" applyFill="1" applyAlignment="1">
      <alignment horizontal="justify" vertical="justify"/>
    </xf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Alignment="1">
      <alignment horizontal="center"/>
    </xf>
    <xf numFmtId="44" fontId="8" fillId="0" borderId="0" xfId="0" applyNumberFormat="1" applyFont="1"/>
    <xf numFmtId="0" fontId="8" fillId="0" borderId="5" xfId="0" applyFont="1" applyFill="1" applyBorder="1" applyAlignment="1"/>
    <xf numFmtId="4" fontId="8" fillId="0" borderId="0" xfId="0" applyNumberFormat="1" applyFont="1"/>
    <xf numFmtId="38" fontId="9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3" xfId="0" applyFont="1" applyBorder="1"/>
    <xf numFmtId="0" fontId="8" fillId="0" borderId="0" xfId="0" applyFont="1" applyBorder="1"/>
    <xf numFmtId="0" fontId="8" fillId="0" borderId="4" xfId="0" applyFont="1" applyBorder="1"/>
    <xf numFmtId="0" fontId="8" fillId="2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38" fontId="8" fillId="0" borderId="12" xfId="0" applyNumberFormat="1" applyFont="1" applyFill="1" applyBorder="1" applyAlignment="1">
      <alignment horizontal="center" vertical="center"/>
    </xf>
    <xf numFmtId="38" fontId="8" fillId="0" borderId="6" xfId="0" applyNumberFormat="1" applyFont="1" applyFill="1" applyBorder="1" applyAlignment="1">
      <alignment horizontal="center" vertical="center"/>
    </xf>
    <xf numFmtId="38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justify" vertical="justify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justify"/>
    </xf>
    <xf numFmtId="0" fontId="8" fillId="2" borderId="0" xfId="0" applyFont="1" applyFill="1" applyAlignment="1">
      <alignment horizontal="center" vertical="justify"/>
    </xf>
    <xf numFmtId="0" fontId="8" fillId="2" borderId="0" xfId="0" applyFont="1" applyFill="1" applyBorder="1" applyAlignment="1">
      <alignment horizontal="center" vertical="justify" wrapText="1"/>
    </xf>
    <xf numFmtId="44" fontId="8" fillId="2" borderId="22" xfId="1" applyFont="1" applyFill="1" applyBorder="1" applyAlignment="1">
      <alignment horizontal="right" vertical="center"/>
    </xf>
    <xf numFmtId="44" fontId="8" fillId="2" borderId="24" xfId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0" borderId="21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25" xfId="0" applyFont="1" applyBorder="1"/>
    <xf numFmtId="0" fontId="5" fillId="0" borderId="0" xfId="0" applyFont="1" applyFill="1" applyBorder="1" applyAlignment="1">
      <alignment horizontal="right"/>
    </xf>
    <xf numFmtId="0" fontId="6" fillId="0" borderId="0" xfId="0" applyFont="1"/>
    <xf numFmtId="44" fontId="8" fillId="0" borderId="22" xfId="1" applyFont="1" applyFill="1" applyBorder="1" applyAlignment="1">
      <alignment horizontal="center" vertical="center"/>
    </xf>
    <xf numFmtId="44" fontId="8" fillId="0" borderId="9" xfId="1" applyFont="1" applyFill="1" applyBorder="1" applyAlignment="1">
      <alignment horizontal="center" vertical="center"/>
    </xf>
    <xf numFmtId="44" fontId="8" fillId="0" borderId="23" xfId="1" applyFont="1" applyFill="1" applyBorder="1" applyAlignment="1">
      <alignment horizontal="center" vertical="center"/>
    </xf>
    <xf numFmtId="44" fontId="8" fillId="0" borderId="24" xfId="1" applyFont="1" applyFill="1" applyBorder="1" applyAlignment="1">
      <alignment horizontal="center" vertical="center"/>
    </xf>
    <xf numFmtId="44" fontId="8" fillId="0" borderId="27" xfId="1" applyFont="1" applyFill="1" applyBorder="1" applyAlignment="1">
      <alignment horizontal="center" vertical="center"/>
    </xf>
    <xf numFmtId="38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4" fontId="8" fillId="0" borderId="20" xfId="0" applyNumberFormat="1" applyFont="1" applyBorder="1"/>
    <xf numFmtId="4" fontId="8" fillId="0" borderId="4" xfId="0" applyNumberFormat="1" applyFont="1" applyBorder="1"/>
    <xf numFmtId="0" fontId="0" fillId="0" borderId="0" xfId="0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 wrapText="1"/>
    </xf>
    <xf numFmtId="38" fontId="8" fillId="0" borderId="10" xfId="0" applyNumberFormat="1" applyFont="1" applyFill="1" applyBorder="1" applyAlignment="1">
      <alignment horizontal="left" vertical="center"/>
    </xf>
    <xf numFmtId="44" fontId="8" fillId="0" borderId="22" xfId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justify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3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38" fontId="8" fillId="0" borderId="18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3" applyFont="1" applyFill="1"/>
    <xf numFmtId="0" fontId="10" fillId="0" borderId="16" xfId="3" applyFont="1" applyFill="1" applyBorder="1"/>
    <xf numFmtId="0" fontId="10" fillId="0" borderId="18" xfId="3" applyFont="1" applyFill="1" applyBorder="1" applyAlignment="1">
      <alignment horizontal="center"/>
    </xf>
    <xf numFmtId="0" fontId="10" fillId="0" borderId="6" xfId="3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/>
    </xf>
    <xf numFmtId="165" fontId="11" fillId="0" borderId="6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14" fillId="0" borderId="0" xfId="3" applyFont="1" applyFill="1" applyAlignment="1">
      <alignment wrapText="1"/>
    </xf>
    <xf numFmtId="2" fontId="14" fillId="0" borderId="0" xfId="3" applyNumberFormat="1" applyFont="1" applyFill="1" applyAlignment="1">
      <alignment wrapText="1"/>
    </xf>
    <xf numFmtId="166" fontId="14" fillId="0" borderId="0" xfId="3" applyNumberFormat="1" applyFont="1" applyFill="1" applyAlignment="1">
      <alignment wrapText="1"/>
    </xf>
    <xf numFmtId="2" fontId="14" fillId="0" borderId="0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/>
    </xf>
    <xf numFmtId="0" fontId="5" fillId="0" borderId="0" xfId="3" applyFont="1" applyFill="1" applyBorder="1"/>
    <xf numFmtId="0" fontId="5" fillId="0" borderId="0" xfId="3" applyFont="1" applyFill="1"/>
    <xf numFmtId="0" fontId="15" fillId="0" borderId="32" xfId="3" applyFont="1" applyFill="1" applyBorder="1" applyAlignment="1">
      <alignment vertical="center"/>
    </xf>
    <xf numFmtId="0" fontId="15" fillId="0" borderId="33" xfId="3" applyFont="1" applyFill="1" applyBorder="1" applyAlignment="1">
      <alignment vertical="center"/>
    </xf>
    <xf numFmtId="0" fontId="15" fillId="0" borderId="34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5" fillId="0" borderId="5" xfId="3" applyFont="1" applyFill="1" applyBorder="1" applyAlignment="1">
      <alignment horizontal="center" vertical="center" wrapText="1"/>
    </xf>
    <xf numFmtId="166" fontId="15" fillId="0" borderId="5" xfId="3" applyNumberFormat="1" applyFont="1" applyFill="1" applyBorder="1" applyAlignment="1">
      <alignment horizontal="center" vertical="center" wrapText="1"/>
    </xf>
    <xf numFmtId="166" fontId="15" fillId="0" borderId="6" xfId="3" applyNumberFormat="1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/>
    </xf>
    <xf numFmtId="0" fontId="14" fillId="0" borderId="6" xfId="3" applyFont="1" applyFill="1" applyBorder="1"/>
    <xf numFmtId="165" fontId="14" fillId="0" borderId="6" xfId="3" applyNumberFormat="1" applyFont="1" applyFill="1" applyBorder="1" applyAlignment="1">
      <alignment horizontal="centerContinuous"/>
    </xf>
    <xf numFmtId="0" fontId="14" fillId="0" borderId="6" xfId="3" applyFont="1" applyFill="1" applyBorder="1" applyAlignment="1">
      <alignment horizontal="center"/>
    </xf>
    <xf numFmtId="2" fontId="14" fillId="0" borderId="6" xfId="3" applyNumberFormat="1" applyFont="1" applyFill="1" applyBorder="1" applyAlignment="1">
      <alignment horizontal="center" wrapText="1"/>
    </xf>
    <xf numFmtId="166" fontId="14" fillId="0" borderId="6" xfId="3" applyNumberFormat="1" applyFont="1" applyFill="1" applyBorder="1" applyAlignment="1">
      <alignment horizontal="center" wrapText="1"/>
    </xf>
    <xf numFmtId="166" fontId="14" fillId="0" borderId="6" xfId="3" applyNumberFormat="1" applyFont="1" applyFill="1" applyBorder="1" applyAlignment="1">
      <alignment horizontal="center" vertical="center" wrapText="1"/>
    </xf>
    <xf numFmtId="165" fontId="14" fillId="0" borderId="6" xfId="3" applyNumberFormat="1" applyFont="1" applyFill="1" applyBorder="1" applyAlignment="1">
      <alignment horizontal="center"/>
    </xf>
    <xf numFmtId="0" fontId="14" fillId="0" borderId="6" xfId="3" applyFont="1" applyFill="1" applyBorder="1" applyAlignment="1">
      <alignment horizontal="center" vertical="center"/>
    </xf>
    <xf numFmtId="0" fontId="14" fillId="0" borderId="0" xfId="3" applyFont="1" applyFill="1"/>
    <xf numFmtId="0" fontId="14" fillId="0" borderId="0" xfId="3" applyFont="1" applyFill="1" applyAlignment="1">
      <alignment horizontal="center" vertical="center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38" fontId="8" fillId="0" borderId="6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0" borderId="0" xfId="0" applyFont="1" applyAlignment="1">
      <alignment vertical="center"/>
    </xf>
    <xf numFmtId="44" fontId="8" fillId="0" borderId="24" xfId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38" xfId="0" applyFont="1" applyBorder="1"/>
    <xf numFmtId="0" fontId="8" fillId="0" borderId="39" xfId="0" applyFont="1" applyBorder="1"/>
    <xf numFmtId="0" fontId="8" fillId="0" borderId="40" xfId="0" applyFont="1" applyBorder="1"/>
    <xf numFmtId="44" fontId="8" fillId="2" borderId="6" xfId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justify"/>
    </xf>
    <xf numFmtId="0" fontId="8" fillId="2" borderId="39" xfId="0" applyFont="1" applyFill="1" applyBorder="1" applyAlignment="1">
      <alignment horizontal="center" vertical="justify"/>
    </xf>
    <xf numFmtId="0" fontId="8" fillId="2" borderId="39" xfId="0" applyFont="1" applyFill="1" applyBorder="1" applyAlignment="1">
      <alignment horizontal="justify" vertical="justify"/>
    </xf>
    <xf numFmtId="164" fontId="8" fillId="2" borderId="40" xfId="0" applyNumberFormat="1" applyFont="1" applyFill="1" applyBorder="1" applyAlignment="1">
      <alignment horizontal="right" vertical="center"/>
    </xf>
    <xf numFmtId="44" fontId="8" fillId="2" borderId="16" xfId="1" applyFont="1" applyFill="1" applyBorder="1" applyAlignment="1">
      <alignment horizontal="right" vertical="center"/>
    </xf>
    <xf numFmtId="44" fontId="8" fillId="2" borderId="6" xfId="1" applyFont="1" applyFill="1" applyBorder="1" applyAlignment="1">
      <alignment horizontal="right" vertical="center"/>
    </xf>
    <xf numFmtId="44" fontId="8" fillId="2" borderId="18" xfId="1" applyFont="1" applyFill="1" applyBorder="1" applyAlignment="1">
      <alignment horizontal="right" vertical="center"/>
    </xf>
    <xf numFmtId="164" fontId="8" fillId="2" borderId="37" xfId="0" applyNumberFormat="1" applyFont="1" applyFill="1" applyBorder="1" applyAlignment="1">
      <alignment horizontal="right" vertical="center"/>
    </xf>
    <xf numFmtId="44" fontId="8" fillId="0" borderId="6" xfId="1" applyFont="1" applyFill="1" applyBorder="1" applyAlignment="1">
      <alignment horizontal="center" vertical="center"/>
    </xf>
    <xf numFmtId="0" fontId="8" fillId="0" borderId="43" xfId="0" applyFont="1" applyFill="1" applyBorder="1" applyAlignment="1"/>
    <xf numFmtId="0" fontId="8" fillId="0" borderId="50" xfId="0" applyFont="1" applyFill="1" applyBorder="1" applyAlignment="1"/>
    <xf numFmtId="0" fontId="8" fillId="0" borderId="38" xfId="0" applyFont="1" applyFill="1" applyBorder="1" applyAlignment="1"/>
    <xf numFmtId="0" fontId="8" fillId="0" borderId="39" xfId="0" applyFont="1" applyFill="1" applyBorder="1" applyAlignment="1"/>
    <xf numFmtId="0" fontId="8" fillId="0" borderId="40" xfId="0" applyFont="1" applyFill="1" applyBorder="1" applyAlignment="1"/>
    <xf numFmtId="44" fontId="8" fillId="0" borderId="6" xfId="1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50" xfId="0" applyFont="1" applyFill="1" applyBorder="1" applyAlignment="1">
      <alignment horizontal="center" vertical="top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164" fontId="9" fillId="2" borderId="18" xfId="0" applyNumberFormat="1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top"/>
    </xf>
    <xf numFmtId="0" fontId="9" fillId="2" borderId="36" xfId="0" applyFont="1" applyFill="1" applyBorder="1" applyAlignment="1">
      <alignment horizontal="center" vertical="top"/>
    </xf>
    <xf numFmtId="0" fontId="9" fillId="2" borderId="37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8" fontId="8" fillId="0" borderId="6" xfId="0" applyNumberFormat="1" applyFont="1" applyFill="1" applyBorder="1" applyAlignment="1">
      <alignment horizontal="center" vertical="center"/>
    </xf>
    <xf numFmtId="38" fontId="9" fillId="0" borderId="6" xfId="0" applyNumberFormat="1" applyFont="1" applyFill="1" applyBorder="1" applyAlignment="1">
      <alignment horizontal="left" vertical="center"/>
    </xf>
    <xf numFmtId="38" fontId="8" fillId="0" borderId="6" xfId="0" applyNumberFormat="1" applyFont="1" applyFill="1" applyBorder="1" applyAlignment="1">
      <alignment horizontal="left" vertical="center"/>
    </xf>
    <xf numFmtId="38" fontId="9" fillId="0" borderId="6" xfId="0" applyNumberFormat="1" applyFont="1" applyFill="1" applyBorder="1" applyAlignment="1">
      <alignment horizontal="center" vertical="center"/>
    </xf>
    <xf numFmtId="38" fontId="8" fillId="0" borderId="6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4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justify" vertical="center"/>
    </xf>
    <xf numFmtId="49" fontId="12" fillId="0" borderId="21" xfId="0" applyNumberFormat="1" applyFont="1" applyFill="1" applyBorder="1" applyAlignment="1">
      <alignment horizontal="justify" vertical="center" wrapText="1"/>
    </xf>
    <xf numFmtId="49" fontId="12" fillId="0" borderId="19" xfId="0" applyNumberFormat="1" applyFont="1" applyFill="1" applyBorder="1" applyAlignment="1">
      <alignment horizontal="justify" vertical="center" wrapText="1"/>
    </xf>
    <xf numFmtId="49" fontId="12" fillId="0" borderId="20" xfId="0" applyNumberFormat="1" applyFont="1" applyFill="1" applyBorder="1" applyAlignment="1">
      <alignment horizontal="justify" vertical="center" wrapText="1"/>
    </xf>
    <xf numFmtId="49" fontId="13" fillId="0" borderId="3" xfId="0" applyNumberFormat="1" applyFont="1" applyFill="1" applyBorder="1" applyAlignment="1">
      <alignment horizontal="justify" vertical="center" wrapText="1"/>
    </xf>
    <xf numFmtId="49" fontId="13" fillId="0" borderId="0" xfId="0" applyNumberFormat="1" applyFont="1" applyFill="1" applyBorder="1" applyAlignment="1">
      <alignment horizontal="justify" vertical="center" wrapText="1"/>
    </xf>
    <xf numFmtId="49" fontId="13" fillId="0" borderId="4" xfId="0" applyNumberFormat="1" applyFont="1" applyFill="1" applyBorder="1" applyAlignment="1">
      <alignment horizontal="justify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42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38" fontId="8" fillId="0" borderId="41" xfId="0" applyNumberFormat="1" applyFont="1" applyFill="1" applyBorder="1" applyAlignment="1">
      <alignment horizontal="justify" vertical="center" wrapText="1"/>
    </xf>
    <xf numFmtId="38" fontId="8" fillId="0" borderId="5" xfId="0" applyNumberFormat="1" applyFont="1" applyFill="1" applyBorder="1" applyAlignment="1">
      <alignment horizontal="justify" vertical="center" wrapText="1"/>
    </xf>
    <xf numFmtId="38" fontId="8" fillId="0" borderId="42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8" fontId="8" fillId="0" borderId="13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46" xfId="0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 applyProtection="1">
      <alignment horizontal="center" vertical="center"/>
    </xf>
    <xf numFmtId="0" fontId="9" fillId="0" borderId="47" xfId="0" applyFont="1" applyFill="1" applyBorder="1" applyAlignment="1" applyProtection="1">
      <alignment horizontal="center" vertical="center"/>
    </xf>
    <xf numFmtId="38" fontId="8" fillId="0" borderId="41" xfId="0" applyNumberFormat="1" applyFont="1" applyFill="1" applyBorder="1" applyAlignment="1">
      <alignment horizontal="center" vertical="center" wrapText="1"/>
    </xf>
    <xf numFmtId="38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8" fontId="8" fillId="0" borderId="42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39" fontId="8" fillId="0" borderId="11" xfId="0" applyNumberFormat="1" applyFont="1" applyBorder="1" applyAlignment="1">
      <alignment horizontal="center" vertical="center"/>
    </xf>
    <xf numFmtId="39" fontId="8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39" fontId="8" fillId="0" borderId="10" xfId="0" applyNumberFormat="1" applyFont="1" applyBorder="1" applyAlignment="1">
      <alignment horizontal="center" vertical="center"/>
    </xf>
    <xf numFmtId="39" fontId="8" fillId="0" borderId="6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9" fontId="8" fillId="0" borderId="10" xfId="0" applyNumberFormat="1" applyFont="1" applyBorder="1" applyAlignment="1">
      <alignment horizontal="center"/>
    </xf>
    <xf numFmtId="39" fontId="8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8" fillId="0" borderId="3" xfId="0" applyFont="1" applyBorder="1"/>
    <xf numFmtId="0" fontId="8" fillId="0" borderId="0" xfId="0" applyFont="1" applyBorder="1"/>
    <xf numFmtId="0" fontId="8" fillId="0" borderId="4" xfId="0" applyFont="1" applyBorder="1"/>
    <xf numFmtId="0" fontId="8" fillId="0" borderId="4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0" xfId="0" applyFont="1"/>
    <xf numFmtId="39" fontId="8" fillId="0" borderId="17" xfId="0" applyNumberFormat="1" applyFont="1" applyBorder="1" applyAlignment="1">
      <alignment horizontal="center" vertical="center"/>
    </xf>
    <xf numFmtId="39" fontId="8" fillId="0" borderId="18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39" fontId="8" fillId="0" borderId="22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0" borderId="0" xfId="3" applyFont="1" applyFill="1" applyBorder="1" applyAlignment="1">
      <alignment horizontal="center"/>
    </xf>
    <xf numFmtId="0" fontId="10" fillId="0" borderId="36" xfId="3" applyFont="1" applyFill="1" applyBorder="1" applyAlignment="1">
      <alignment horizontal="center"/>
    </xf>
    <xf numFmtId="0" fontId="10" fillId="0" borderId="35" xfId="3" applyFont="1" applyFill="1" applyBorder="1" applyAlignment="1">
      <alignment horizontal="center"/>
    </xf>
    <xf numFmtId="0" fontId="10" fillId="0" borderId="37" xfId="3" applyFont="1" applyFill="1" applyBorder="1" applyAlignment="1">
      <alignment horizontal="center"/>
    </xf>
    <xf numFmtId="0" fontId="10" fillId="0" borderId="0" xfId="3" applyFont="1" applyFill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44" fontId="8" fillId="0" borderId="24" xfId="1" applyFont="1" applyBorder="1" applyAlignment="1">
      <alignment horizontal="center" vertical="center"/>
    </xf>
  </cellXfs>
  <cellStyles count="4">
    <cellStyle name="Moneda" xfId="1" builtinId="4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workbookViewId="0">
      <selection activeCell="A9" sqref="A9"/>
    </sheetView>
  </sheetViews>
  <sheetFormatPr baseColWidth="10" defaultRowHeight="13.5"/>
  <cols>
    <col min="1" max="1" width="16.7109375" style="57" customWidth="1"/>
    <col min="2" max="2" width="15.85546875" style="57" customWidth="1"/>
    <col min="3" max="3" width="20.140625" style="12" customWidth="1"/>
    <col min="4" max="4" width="29.5703125" style="57" customWidth="1"/>
    <col min="5" max="5" width="9.42578125" style="57" customWidth="1"/>
    <col min="6" max="6" width="4.28515625" style="57" customWidth="1"/>
    <col min="7" max="7" width="11.85546875" style="49" customWidth="1"/>
  </cols>
  <sheetData>
    <row r="1" spans="1:7">
      <c r="A1" s="159"/>
      <c r="B1" s="160"/>
      <c r="C1" s="161"/>
      <c r="D1" s="160"/>
      <c r="E1" s="160"/>
      <c r="F1" s="160"/>
      <c r="G1" s="162"/>
    </row>
    <row r="2" spans="1:7" ht="17.25" customHeight="1">
      <c r="A2" s="182" t="s">
        <v>75</v>
      </c>
      <c r="B2" s="183"/>
      <c r="C2" s="183"/>
      <c r="D2" s="183"/>
      <c r="E2" s="183"/>
      <c r="F2" s="183"/>
      <c r="G2" s="184"/>
    </row>
    <row r="3" spans="1:7" ht="15.75" customHeight="1">
      <c r="A3" s="185" t="s">
        <v>153</v>
      </c>
      <c r="B3" s="186"/>
      <c r="C3" s="186"/>
      <c r="D3" s="186"/>
      <c r="E3" s="186"/>
      <c r="F3" s="186"/>
      <c r="G3" s="187"/>
    </row>
    <row r="4" spans="1:7" s="10" customFormat="1" ht="28.5" customHeight="1">
      <c r="A4" s="188" t="s">
        <v>67</v>
      </c>
      <c r="B4" s="189"/>
      <c r="C4" s="189"/>
      <c r="D4" s="189"/>
      <c r="E4" s="189"/>
      <c r="F4" s="189"/>
      <c r="G4" s="190"/>
    </row>
    <row r="5" spans="1:7" s="50" customFormat="1" ht="12.75" customHeight="1">
      <c r="A5" s="191" t="s">
        <v>54</v>
      </c>
      <c r="B5" s="191" t="s">
        <v>36</v>
      </c>
      <c r="C5" s="191" t="s">
        <v>0</v>
      </c>
      <c r="D5" s="193" t="s">
        <v>55</v>
      </c>
      <c r="E5" s="194"/>
      <c r="F5" s="195"/>
      <c r="G5" s="199" t="s">
        <v>17</v>
      </c>
    </row>
    <row r="6" spans="1:7" s="50" customFormat="1" ht="19.5" customHeight="1">
      <c r="A6" s="192"/>
      <c r="B6" s="192"/>
      <c r="C6" s="192"/>
      <c r="D6" s="196"/>
      <c r="E6" s="197"/>
      <c r="F6" s="198"/>
      <c r="G6" s="200"/>
    </row>
    <row r="7" spans="1:7" s="10" customFormat="1" ht="21" customHeight="1">
      <c r="A7" s="53">
        <v>0</v>
      </c>
      <c r="B7" s="53">
        <v>1</v>
      </c>
      <c r="C7" s="153" t="s">
        <v>80</v>
      </c>
      <c r="D7" s="201" t="s">
        <v>71</v>
      </c>
      <c r="E7" s="202"/>
      <c r="F7" s="203"/>
      <c r="G7" s="163">
        <v>142.06</v>
      </c>
    </row>
    <row r="8" spans="1:7" s="10" customFormat="1" ht="21" customHeight="1">
      <c r="A8" s="31">
        <v>0</v>
      </c>
      <c r="B8" s="31">
        <v>2</v>
      </c>
      <c r="C8" s="61" t="s">
        <v>81</v>
      </c>
      <c r="D8" s="179" t="s">
        <v>72</v>
      </c>
      <c r="E8" s="180"/>
      <c r="F8" s="181"/>
      <c r="G8" s="164">
        <v>142.06</v>
      </c>
    </row>
    <row r="9" spans="1:7" s="10" customFormat="1" ht="21" customHeight="1">
      <c r="A9" s="31">
        <v>0</v>
      </c>
      <c r="B9" s="31">
        <v>2</v>
      </c>
      <c r="C9" s="61" t="s">
        <v>82</v>
      </c>
      <c r="D9" s="179" t="s">
        <v>72</v>
      </c>
      <c r="E9" s="180"/>
      <c r="F9" s="181"/>
      <c r="G9" s="164">
        <v>142.06</v>
      </c>
    </row>
    <row r="10" spans="1:7" s="10" customFormat="1" ht="21" customHeight="1">
      <c r="A10" s="31">
        <v>0</v>
      </c>
      <c r="B10" s="31">
        <v>2</v>
      </c>
      <c r="C10" s="61" t="s">
        <v>83</v>
      </c>
      <c r="D10" s="179" t="s">
        <v>71</v>
      </c>
      <c r="E10" s="180"/>
      <c r="F10" s="181"/>
      <c r="G10" s="164">
        <v>142.06</v>
      </c>
    </row>
    <row r="11" spans="1:7" s="10" customFormat="1" ht="21" customHeight="1">
      <c r="A11" s="31">
        <v>0</v>
      </c>
      <c r="B11" s="31">
        <v>2</v>
      </c>
      <c r="C11" s="61" t="s">
        <v>84</v>
      </c>
      <c r="D11" s="179" t="s">
        <v>73</v>
      </c>
      <c r="E11" s="180"/>
      <c r="F11" s="181"/>
      <c r="G11" s="164">
        <v>142.06</v>
      </c>
    </row>
    <row r="12" spans="1:7" s="10" customFormat="1" ht="21" customHeight="1">
      <c r="A12" s="31">
        <v>0</v>
      </c>
      <c r="B12" s="31">
        <v>2</v>
      </c>
      <c r="C12" s="61" t="s">
        <v>85</v>
      </c>
      <c r="D12" s="179" t="s">
        <v>73</v>
      </c>
      <c r="E12" s="180"/>
      <c r="F12" s="181"/>
      <c r="G12" s="164">
        <v>142.06</v>
      </c>
    </row>
    <row r="13" spans="1:7" s="10" customFormat="1" ht="21" customHeight="1">
      <c r="A13" s="31">
        <v>0</v>
      </c>
      <c r="B13" s="31">
        <v>3</v>
      </c>
      <c r="C13" s="61" t="s">
        <v>86</v>
      </c>
      <c r="D13" s="179" t="s">
        <v>71</v>
      </c>
      <c r="E13" s="180"/>
      <c r="F13" s="181"/>
      <c r="G13" s="164">
        <v>142.06</v>
      </c>
    </row>
    <row r="14" spans="1:7" s="10" customFormat="1" ht="21" customHeight="1">
      <c r="A14" s="31">
        <v>0</v>
      </c>
      <c r="B14" s="31">
        <v>4</v>
      </c>
      <c r="C14" s="61" t="s">
        <v>87</v>
      </c>
      <c r="D14" s="179" t="s">
        <v>71</v>
      </c>
      <c r="E14" s="180"/>
      <c r="F14" s="181"/>
      <c r="G14" s="164">
        <v>142.06</v>
      </c>
    </row>
    <row r="15" spans="1:7" s="10" customFormat="1" ht="21" customHeight="1">
      <c r="A15" s="31">
        <v>2</v>
      </c>
      <c r="B15" s="31">
        <v>1</v>
      </c>
      <c r="C15" s="61" t="s">
        <v>88</v>
      </c>
      <c r="D15" s="179" t="s">
        <v>71</v>
      </c>
      <c r="E15" s="180"/>
      <c r="F15" s="181"/>
      <c r="G15" s="164">
        <v>142.06</v>
      </c>
    </row>
    <row r="16" spans="1:7" s="10" customFormat="1" ht="21" customHeight="1">
      <c r="A16" s="31">
        <v>2</v>
      </c>
      <c r="B16" s="31">
        <v>1</v>
      </c>
      <c r="C16" s="61" t="s">
        <v>89</v>
      </c>
      <c r="D16" s="179" t="s">
        <v>71</v>
      </c>
      <c r="E16" s="180"/>
      <c r="F16" s="181"/>
      <c r="G16" s="164">
        <v>98.8</v>
      </c>
    </row>
    <row r="17" spans="1:7" s="10" customFormat="1" ht="30" customHeight="1">
      <c r="A17" s="31">
        <v>2</v>
      </c>
      <c r="B17" s="31">
        <v>2</v>
      </c>
      <c r="C17" s="61" t="s">
        <v>90</v>
      </c>
      <c r="D17" s="179" t="s">
        <v>71</v>
      </c>
      <c r="E17" s="180"/>
      <c r="F17" s="181"/>
      <c r="G17" s="164">
        <v>98.8</v>
      </c>
    </row>
    <row r="18" spans="1:7" s="10" customFormat="1" ht="21" customHeight="1">
      <c r="A18" s="31">
        <v>2</v>
      </c>
      <c r="B18" s="31">
        <v>2</v>
      </c>
      <c r="C18" s="61" t="s">
        <v>91</v>
      </c>
      <c r="D18" s="179" t="s">
        <v>71</v>
      </c>
      <c r="E18" s="180"/>
      <c r="F18" s="181"/>
      <c r="G18" s="164">
        <v>98.8</v>
      </c>
    </row>
    <row r="19" spans="1:7" s="10" customFormat="1" ht="21" customHeight="1">
      <c r="A19" s="31">
        <v>2</v>
      </c>
      <c r="B19" s="31">
        <v>2</v>
      </c>
      <c r="C19" s="61" t="s">
        <v>92</v>
      </c>
      <c r="D19" s="179" t="s">
        <v>72</v>
      </c>
      <c r="E19" s="180"/>
      <c r="F19" s="181"/>
      <c r="G19" s="164">
        <v>98.8</v>
      </c>
    </row>
    <row r="20" spans="1:7" s="10" customFormat="1" ht="30" customHeight="1">
      <c r="A20" s="31">
        <v>2</v>
      </c>
      <c r="B20" s="31">
        <v>2</v>
      </c>
      <c r="C20" s="61" t="s">
        <v>93</v>
      </c>
      <c r="D20" s="179" t="s">
        <v>73</v>
      </c>
      <c r="E20" s="180"/>
      <c r="F20" s="181"/>
      <c r="G20" s="164">
        <v>98.8</v>
      </c>
    </row>
    <row r="21" spans="1:7" s="10" customFormat="1" ht="21" customHeight="1">
      <c r="A21" s="31">
        <v>2</v>
      </c>
      <c r="B21" s="31">
        <v>3</v>
      </c>
      <c r="C21" s="61" t="s">
        <v>94</v>
      </c>
      <c r="D21" s="179" t="s">
        <v>71</v>
      </c>
      <c r="E21" s="180"/>
      <c r="F21" s="181"/>
      <c r="G21" s="164">
        <v>98.8</v>
      </c>
    </row>
    <row r="22" spans="1:7" s="10" customFormat="1" ht="21" customHeight="1">
      <c r="A22" s="31">
        <v>2</v>
      </c>
      <c r="B22" s="31">
        <v>3</v>
      </c>
      <c r="C22" s="61" t="s">
        <v>95</v>
      </c>
      <c r="D22" s="179" t="s">
        <v>71</v>
      </c>
      <c r="E22" s="180"/>
      <c r="F22" s="181"/>
      <c r="G22" s="164">
        <v>98.8</v>
      </c>
    </row>
    <row r="23" spans="1:7" s="10" customFormat="1" ht="21" customHeight="1">
      <c r="A23" s="31">
        <v>2</v>
      </c>
      <c r="B23" s="31">
        <v>4</v>
      </c>
      <c r="C23" s="61" t="s">
        <v>96</v>
      </c>
      <c r="D23" s="179" t="s">
        <v>71</v>
      </c>
      <c r="E23" s="180"/>
      <c r="F23" s="181"/>
      <c r="G23" s="164">
        <v>98.8</v>
      </c>
    </row>
    <row r="24" spans="1:7" s="10" customFormat="1" ht="21" customHeight="1">
      <c r="A24" s="31">
        <v>2</v>
      </c>
      <c r="B24" s="31">
        <v>4</v>
      </c>
      <c r="C24" s="61" t="s">
        <v>97</v>
      </c>
      <c r="D24" s="179" t="s">
        <v>71</v>
      </c>
      <c r="E24" s="180"/>
      <c r="F24" s="181"/>
      <c r="G24" s="164">
        <v>98.8</v>
      </c>
    </row>
    <row r="25" spans="1:7" s="10" customFormat="1" ht="21" customHeight="1">
      <c r="A25" s="31">
        <v>2</v>
      </c>
      <c r="B25" s="31">
        <v>5</v>
      </c>
      <c r="C25" s="61" t="s">
        <v>98</v>
      </c>
      <c r="D25" s="179" t="s">
        <v>74</v>
      </c>
      <c r="E25" s="180"/>
      <c r="F25" s="181"/>
      <c r="G25" s="164">
        <v>98.8</v>
      </c>
    </row>
    <row r="26" spans="1:7" s="10" customFormat="1" ht="30" customHeight="1">
      <c r="A26" s="31">
        <v>3</v>
      </c>
      <c r="B26" s="31">
        <v>1</v>
      </c>
      <c r="C26" s="61" t="s">
        <v>99</v>
      </c>
      <c r="D26" s="179" t="s">
        <v>71</v>
      </c>
      <c r="E26" s="180"/>
      <c r="F26" s="181"/>
      <c r="G26" s="164">
        <v>185.12</v>
      </c>
    </row>
    <row r="27" spans="1:7" s="10" customFormat="1" ht="21" customHeight="1">
      <c r="A27" s="31">
        <v>3</v>
      </c>
      <c r="B27" s="31">
        <v>1</v>
      </c>
      <c r="C27" s="61" t="s">
        <v>100</v>
      </c>
      <c r="D27" s="179" t="s">
        <v>71</v>
      </c>
      <c r="E27" s="180"/>
      <c r="F27" s="181"/>
      <c r="G27" s="165">
        <v>185.12</v>
      </c>
    </row>
    <row r="28" spans="1:7" s="10" customFormat="1" ht="21" customHeight="1">
      <c r="A28" s="31">
        <v>3</v>
      </c>
      <c r="B28" s="31">
        <v>1</v>
      </c>
      <c r="C28" s="61" t="s">
        <v>101</v>
      </c>
      <c r="D28" s="179" t="s">
        <v>71</v>
      </c>
      <c r="E28" s="180"/>
      <c r="F28" s="181"/>
      <c r="G28" s="165">
        <v>185.12</v>
      </c>
    </row>
    <row r="29" spans="1:7" s="10" customFormat="1" ht="30" customHeight="1">
      <c r="A29" s="31">
        <v>3</v>
      </c>
      <c r="B29" s="31">
        <v>2</v>
      </c>
      <c r="C29" s="61" t="s">
        <v>102</v>
      </c>
      <c r="D29" s="179" t="s">
        <v>71</v>
      </c>
      <c r="E29" s="180"/>
      <c r="F29" s="181"/>
      <c r="G29" s="165">
        <v>185.12</v>
      </c>
    </row>
    <row r="30" spans="1:7" s="10" customFormat="1" ht="21" customHeight="1">
      <c r="A30" s="31">
        <v>3</v>
      </c>
      <c r="B30" s="31">
        <v>2</v>
      </c>
      <c r="C30" s="61" t="s">
        <v>103</v>
      </c>
      <c r="D30" s="179" t="s">
        <v>73</v>
      </c>
      <c r="E30" s="180"/>
      <c r="F30" s="181"/>
      <c r="G30" s="165">
        <v>185.12</v>
      </c>
    </row>
    <row r="31" spans="1:7" s="10" customFormat="1" ht="21" customHeight="1">
      <c r="A31" s="54">
        <v>3</v>
      </c>
      <c r="B31" s="54">
        <v>3</v>
      </c>
      <c r="C31" s="154" t="s">
        <v>104</v>
      </c>
      <c r="D31" s="179" t="s">
        <v>71</v>
      </c>
      <c r="E31" s="180"/>
      <c r="F31" s="181"/>
      <c r="G31" s="165">
        <v>185.12</v>
      </c>
    </row>
    <row r="32" spans="1:7" s="10" customFormat="1" ht="21" customHeight="1">
      <c r="A32" s="54">
        <v>3</v>
      </c>
      <c r="B32" s="54">
        <v>4</v>
      </c>
      <c r="C32" s="154" t="s">
        <v>105</v>
      </c>
      <c r="D32" s="179" t="s">
        <v>71</v>
      </c>
      <c r="E32" s="180"/>
      <c r="F32" s="181"/>
      <c r="G32" s="164">
        <v>185.12</v>
      </c>
    </row>
    <row r="33" spans="1:7" s="10" customFormat="1" ht="21" customHeight="1">
      <c r="A33" s="31">
        <v>4</v>
      </c>
      <c r="B33" s="31">
        <v>1</v>
      </c>
      <c r="C33" s="61">
        <v>32</v>
      </c>
      <c r="D33" s="179" t="s">
        <v>71</v>
      </c>
      <c r="E33" s="180"/>
      <c r="F33" s="181"/>
      <c r="G33" s="166">
        <v>246.48</v>
      </c>
    </row>
    <row r="34" spans="1:7">
      <c r="A34" s="56"/>
      <c r="B34" s="56"/>
      <c r="C34" s="46"/>
      <c r="D34" s="58"/>
      <c r="E34" s="58"/>
      <c r="F34" s="58"/>
    </row>
  </sheetData>
  <mergeCells count="35">
    <mergeCell ref="D33:F33"/>
    <mergeCell ref="D25:F25"/>
    <mergeCell ref="A5:A6"/>
    <mergeCell ref="D13:F13"/>
    <mergeCell ref="B5:B6"/>
    <mergeCell ref="D21:F21"/>
    <mergeCell ref="D22:F22"/>
    <mergeCell ref="D26:F26"/>
    <mergeCell ref="D11:F11"/>
    <mergeCell ref="D27:F27"/>
    <mergeCell ref="D28:F28"/>
    <mergeCell ref="D29:F29"/>
    <mergeCell ref="D30:F30"/>
    <mergeCell ref="D15:F15"/>
    <mergeCell ref="D9:F9"/>
    <mergeCell ref="D10:F10"/>
    <mergeCell ref="D14:F14"/>
    <mergeCell ref="D31:F31"/>
    <mergeCell ref="D32:F32"/>
    <mergeCell ref="D16:F16"/>
    <mergeCell ref="D17:F17"/>
    <mergeCell ref="D24:F24"/>
    <mergeCell ref="A2:G2"/>
    <mergeCell ref="A3:G3"/>
    <mergeCell ref="D23:F23"/>
    <mergeCell ref="D12:F12"/>
    <mergeCell ref="D20:F20"/>
    <mergeCell ref="A4:G4"/>
    <mergeCell ref="C5:C6"/>
    <mergeCell ref="D5:F6"/>
    <mergeCell ref="D18:F18"/>
    <mergeCell ref="D19:F19"/>
    <mergeCell ref="G5:G6"/>
    <mergeCell ref="D7:F7"/>
    <mergeCell ref="D8:F8"/>
  </mergeCells>
  <phoneticPr fontId="4" type="noConversion"/>
  <pageMargins left="0.75" right="0.75" top="1" bottom="1" header="0" footer="0"/>
  <pageSetup scale="84" fitToHeight="0" orientation="portrait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view="pageBreakPreview" zoomScaleSheetLayoutView="100" workbookViewId="0">
      <selection activeCell="B9" sqref="B9"/>
    </sheetView>
  </sheetViews>
  <sheetFormatPr baseColWidth="10" defaultRowHeight="13.5"/>
  <cols>
    <col min="1" max="1" width="8.7109375" style="13" customWidth="1"/>
    <col min="2" max="2" width="76" style="13" customWidth="1"/>
    <col min="3" max="3" width="9.28515625" style="13" customWidth="1"/>
    <col min="4" max="4" width="13.140625" style="18" customWidth="1"/>
  </cols>
  <sheetData>
    <row r="1" spans="1:4" ht="24.95" customHeight="1">
      <c r="A1" s="277" t="s">
        <v>75</v>
      </c>
      <c r="B1" s="278"/>
      <c r="C1" s="278"/>
      <c r="D1" s="279"/>
    </row>
    <row r="2" spans="1:4" ht="24.95" customHeight="1">
      <c r="A2" s="378" t="s">
        <v>153</v>
      </c>
      <c r="B2" s="379"/>
      <c r="C2" s="379"/>
      <c r="D2" s="380"/>
    </row>
    <row r="3" spans="1:4" ht="20.100000000000001" customHeight="1" thickBot="1">
      <c r="A3" s="369" t="s">
        <v>123</v>
      </c>
      <c r="B3" s="370"/>
      <c r="C3" s="370"/>
      <c r="D3" s="371"/>
    </row>
    <row r="4" spans="1:4" ht="6" customHeight="1" thickBot="1">
      <c r="A4" s="27"/>
      <c r="B4" s="28"/>
      <c r="C4" s="28"/>
      <c r="D4" s="77"/>
    </row>
    <row r="5" spans="1:4" ht="27.95" customHeight="1">
      <c r="A5" s="100" t="s">
        <v>31</v>
      </c>
      <c r="B5" s="101" t="s">
        <v>65</v>
      </c>
      <c r="C5" s="101" t="s">
        <v>32</v>
      </c>
      <c r="D5" s="102" t="s">
        <v>33</v>
      </c>
    </row>
    <row r="6" spans="1:4" ht="54">
      <c r="A6" s="30">
        <v>1</v>
      </c>
      <c r="B6" s="51" t="s">
        <v>162</v>
      </c>
      <c r="C6" s="31" t="s">
        <v>34</v>
      </c>
      <c r="D6" s="59">
        <v>157248</v>
      </c>
    </row>
    <row r="7" spans="1:4" ht="54">
      <c r="A7" s="30">
        <v>2</v>
      </c>
      <c r="B7" s="51" t="s">
        <v>163</v>
      </c>
      <c r="C7" s="31" t="s">
        <v>35</v>
      </c>
      <c r="D7" s="59">
        <v>224.64</v>
      </c>
    </row>
    <row r="8" spans="1:4" ht="54">
      <c r="A8" s="30">
        <v>3</v>
      </c>
      <c r="B8" s="51" t="s">
        <v>164</v>
      </c>
      <c r="C8" s="31" t="s">
        <v>35</v>
      </c>
      <c r="D8" s="59">
        <v>224.6</v>
      </c>
    </row>
    <row r="9" spans="1:4" ht="40.5">
      <c r="A9" s="30">
        <v>4</v>
      </c>
      <c r="B9" s="51" t="s">
        <v>165</v>
      </c>
      <c r="C9" s="31" t="s">
        <v>44</v>
      </c>
      <c r="D9" s="59">
        <v>617.76</v>
      </c>
    </row>
    <row r="10" spans="1:4" ht="40.5">
      <c r="A10" s="30">
        <v>5</v>
      </c>
      <c r="B10" s="51" t="s">
        <v>166</v>
      </c>
      <c r="C10" s="31" t="s">
        <v>44</v>
      </c>
      <c r="D10" s="59">
        <v>617.76</v>
      </c>
    </row>
    <row r="11" spans="1:4" ht="25.5" customHeight="1" thickBot="1">
      <c r="A11" s="32">
        <v>6</v>
      </c>
      <c r="B11" s="52" t="s">
        <v>64</v>
      </c>
      <c r="C11" s="55" t="s">
        <v>34</v>
      </c>
      <c r="D11" s="60">
        <v>1111.51</v>
      </c>
    </row>
    <row r="12" spans="1:4">
      <c r="A12" s="27"/>
      <c r="B12" s="28"/>
      <c r="C12" s="28"/>
      <c r="D12" s="77"/>
    </row>
    <row r="13" spans="1:4" ht="12.75" customHeight="1">
      <c r="A13" s="372" t="s">
        <v>150</v>
      </c>
      <c r="B13" s="373"/>
      <c r="C13" s="373"/>
      <c r="D13" s="374"/>
    </row>
    <row r="14" spans="1:4" ht="48" customHeight="1" thickBot="1">
      <c r="A14" s="375"/>
      <c r="B14" s="376"/>
      <c r="C14" s="376"/>
      <c r="D14" s="377"/>
    </row>
    <row r="15" spans="1:4" ht="12.75">
      <c r="A15" s="26"/>
      <c r="B15" s="26"/>
      <c r="C15" s="26"/>
      <c r="D15" s="26"/>
    </row>
  </sheetData>
  <mergeCells count="4">
    <mergeCell ref="A1:D1"/>
    <mergeCell ref="A3:D3"/>
    <mergeCell ref="A13:D14"/>
    <mergeCell ref="A2:D2"/>
  </mergeCells>
  <printOptions horizontalCentered="1"/>
  <pageMargins left="0.55118110236220474" right="0.55118110236220474" top="0.98425196850393704" bottom="0.98425196850393704" header="0" footer="0"/>
  <pageSetup scale="89" orientation="portrait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93"/>
  <sheetViews>
    <sheetView view="pageBreakPreview" topLeftCell="A25" zoomScaleSheetLayoutView="100" workbookViewId="0">
      <selection activeCell="B3" sqref="B3"/>
    </sheetView>
  </sheetViews>
  <sheetFormatPr baseColWidth="10" defaultRowHeight="16.5"/>
  <cols>
    <col min="1" max="1" width="2.5703125" style="104" customWidth="1"/>
    <col min="2" max="2" width="11.42578125" style="104"/>
    <col min="3" max="6" width="17.28515625" style="104" customWidth="1"/>
    <col min="7" max="16384" width="11.42578125" style="104"/>
  </cols>
  <sheetData>
    <row r="1" spans="2:8">
      <c r="B1" s="381" t="s">
        <v>127</v>
      </c>
      <c r="C1" s="381"/>
      <c r="D1" s="381"/>
      <c r="E1" s="381"/>
      <c r="F1" s="381"/>
    </row>
    <row r="2" spans="2:8">
      <c r="B2" s="382" t="s">
        <v>161</v>
      </c>
      <c r="C2" s="382"/>
      <c r="D2" s="382"/>
      <c r="E2" s="382"/>
      <c r="F2" s="382"/>
    </row>
    <row r="3" spans="2:8">
      <c r="B3" s="105"/>
      <c r="C3" s="383" t="s">
        <v>128</v>
      </c>
      <c r="D3" s="382"/>
      <c r="E3" s="382"/>
      <c r="F3" s="384"/>
    </row>
    <row r="4" spans="2:8">
      <c r="B4" s="106" t="s">
        <v>66</v>
      </c>
      <c r="C4" s="106">
        <v>55</v>
      </c>
      <c r="D4" s="106">
        <v>65</v>
      </c>
      <c r="E4" s="106">
        <v>75</v>
      </c>
      <c r="F4" s="107">
        <v>85</v>
      </c>
    </row>
    <row r="5" spans="2:8">
      <c r="B5" s="108">
        <v>1</v>
      </c>
      <c r="C5" s="108">
        <v>0.99219999999999997</v>
      </c>
      <c r="D5" s="108">
        <v>0.99219999999999997</v>
      </c>
      <c r="E5" s="108">
        <v>0.99319999999999997</v>
      </c>
      <c r="F5" s="109">
        <v>0.99399999999999999</v>
      </c>
    </row>
    <row r="6" spans="2:8">
      <c r="B6" s="108">
        <v>2</v>
      </c>
      <c r="C6" s="108">
        <v>0.98409999999999997</v>
      </c>
      <c r="D6" s="108">
        <v>0.98409999999999997</v>
      </c>
      <c r="E6" s="108">
        <v>0.98629999999999995</v>
      </c>
      <c r="F6" s="109">
        <v>0.98799999999999999</v>
      </c>
    </row>
    <row r="7" spans="2:8">
      <c r="B7" s="108">
        <v>3</v>
      </c>
      <c r="C7" s="108">
        <v>0.97589999999999999</v>
      </c>
      <c r="D7" s="108">
        <v>0.97589999999999999</v>
      </c>
      <c r="E7" s="108">
        <v>0.97919999999999996</v>
      </c>
      <c r="F7" s="108">
        <v>0.98170000000000002</v>
      </c>
    </row>
    <row r="8" spans="2:8">
      <c r="B8" s="108">
        <v>4</v>
      </c>
      <c r="C8" s="108">
        <v>0.96730000000000005</v>
      </c>
      <c r="D8" s="108">
        <v>0.96730000000000005</v>
      </c>
      <c r="E8" s="108">
        <v>0.97189999999999999</v>
      </c>
      <c r="F8" s="108">
        <v>0.97540000000000004</v>
      </c>
      <c r="H8" s="110"/>
    </row>
    <row r="9" spans="2:8">
      <c r="B9" s="108">
        <v>5</v>
      </c>
      <c r="C9" s="108">
        <v>0.95860000000000001</v>
      </c>
      <c r="D9" s="108">
        <v>0.95860000000000001</v>
      </c>
      <c r="E9" s="108">
        <v>0.96440000000000003</v>
      </c>
      <c r="F9" s="108">
        <v>0.96889999999999998</v>
      </c>
      <c r="H9" s="110"/>
    </row>
    <row r="10" spans="2:8">
      <c r="B10" s="108">
        <v>6</v>
      </c>
      <c r="C10" s="108">
        <v>0.9496</v>
      </c>
      <c r="D10" s="108">
        <v>0.9496</v>
      </c>
      <c r="E10" s="108">
        <v>0.95679999999999998</v>
      </c>
      <c r="F10" s="108">
        <v>0.96220000000000006</v>
      </c>
      <c r="H10" s="110"/>
    </row>
    <row r="11" spans="2:8">
      <c r="B11" s="108">
        <v>7</v>
      </c>
      <c r="C11" s="108">
        <v>0.94040000000000001</v>
      </c>
      <c r="D11" s="108">
        <v>0.94040000000000001</v>
      </c>
      <c r="E11" s="109">
        <v>0.94899999999999995</v>
      </c>
      <c r="F11" s="108">
        <v>0.95540000000000003</v>
      </c>
    </row>
    <row r="12" spans="2:8">
      <c r="B12" s="108">
        <v>8</v>
      </c>
      <c r="C12" s="108">
        <v>0.93089999999999995</v>
      </c>
      <c r="D12" s="108">
        <v>0.93089999999999995</v>
      </c>
      <c r="E12" s="109">
        <v>0.94099999999999995</v>
      </c>
      <c r="F12" s="108">
        <v>0.94850000000000001</v>
      </c>
    </row>
    <row r="13" spans="2:8">
      <c r="B13" s="108">
        <v>9</v>
      </c>
      <c r="C13" s="108">
        <v>0.92120000000000002</v>
      </c>
      <c r="D13" s="108">
        <v>0.92120000000000002</v>
      </c>
      <c r="E13" s="108">
        <v>0.93279999999999996</v>
      </c>
      <c r="F13" s="108">
        <v>0.9415</v>
      </c>
    </row>
    <row r="14" spans="2:8">
      <c r="B14" s="108">
        <v>10</v>
      </c>
      <c r="C14" s="108">
        <v>0.91120000000000001</v>
      </c>
      <c r="D14" s="108">
        <v>0.91120000000000001</v>
      </c>
      <c r="E14" s="108">
        <v>0.9244</v>
      </c>
      <c r="F14" s="108">
        <v>0.93430000000000002</v>
      </c>
    </row>
    <row r="15" spans="2:8">
      <c r="B15" s="108">
        <v>11</v>
      </c>
      <c r="C15" s="108">
        <v>0.90110000000000001</v>
      </c>
      <c r="D15" s="108">
        <v>0.90110000000000001</v>
      </c>
      <c r="E15" s="108">
        <v>0.91590000000000005</v>
      </c>
      <c r="F15" s="108">
        <v>0.92689999999999995</v>
      </c>
    </row>
    <row r="16" spans="2:8">
      <c r="B16" s="108">
        <v>12</v>
      </c>
      <c r="C16" s="108">
        <v>0.89070000000000005</v>
      </c>
      <c r="D16" s="108">
        <v>0.89070000000000005</v>
      </c>
      <c r="E16" s="108">
        <v>0.90720000000000001</v>
      </c>
      <c r="F16" s="108">
        <v>0.9194</v>
      </c>
    </row>
    <row r="17" spans="2:6">
      <c r="B17" s="108">
        <v>13</v>
      </c>
      <c r="C17" s="109">
        <v>0.88</v>
      </c>
      <c r="D17" s="109">
        <v>0.88</v>
      </c>
      <c r="E17" s="108">
        <v>0.89829999999999999</v>
      </c>
      <c r="F17" s="108">
        <v>0.91180000000000005</v>
      </c>
    </row>
    <row r="18" spans="2:6">
      <c r="B18" s="108">
        <v>14</v>
      </c>
      <c r="C18" s="108">
        <v>0.86909999999999998</v>
      </c>
      <c r="D18" s="108">
        <v>0.86909999999999998</v>
      </c>
      <c r="E18" s="108">
        <v>0.88919999999999999</v>
      </c>
      <c r="F18" s="108">
        <v>0.90410000000000001</v>
      </c>
    </row>
    <row r="19" spans="2:6">
      <c r="B19" s="108">
        <v>15</v>
      </c>
      <c r="C19" s="109">
        <v>0.85799999999999998</v>
      </c>
      <c r="D19" s="109">
        <v>0.85799999999999998</v>
      </c>
      <c r="E19" s="109">
        <v>0.88</v>
      </c>
      <c r="F19" s="108">
        <v>0.8962</v>
      </c>
    </row>
    <row r="20" spans="2:6">
      <c r="B20" s="108">
        <v>16</v>
      </c>
      <c r="C20" s="108">
        <v>0.84660000000000002</v>
      </c>
      <c r="D20" s="108">
        <v>0.84660000000000002</v>
      </c>
      <c r="E20" s="108">
        <v>0.87060000000000004</v>
      </c>
      <c r="F20" s="108">
        <v>0.88819999999999999</v>
      </c>
    </row>
    <row r="21" spans="2:6">
      <c r="B21" s="108">
        <v>17</v>
      </c>
      <c r="C21" s="109">
        <v>0.83499999999999996</v>
      </c>
      <c r="D21" s="109">
        <v>0.83499999999999996</v>
      </c>
      <c r="E21" s="109">
        <v>0.86099999999999999</v>
      </c>
      <c r="F21" s="109">
        <v>0.88</v>
      </c>
    </row>
    <row r="22" spans="2:6">
      <c r="B22" s="108">
        <v>18</v>
      </c>
      <c r="C22" s="108">
        <v>0.82320000000000004</v>
      </c>
      <c r="D22" s="108">
        <v>0.82320000000000004</v>
      </c>
      <c r="E22" s="108">
        <v>0.85119999999999996</v>
      </c>
      <c r="F22" s="108">
        <v>0.87170000000000003</v>
      </c>
    </row>
    <row r="23" spans="2:6">
      <c r="B23" s="108">
        <v>19</v>
      </c>
      <c r="C23" s="109">
        <v>0.81110000000000004</v>
      </c>
      <c r="D23" s="109">
        <v>0.81110000000000004</v>
      </c>
      <c r="E23" s="109">
        <v>0.84119999999999995</v>
      </c>
      <c r="F23" s="109">
        <v>0.86329999999999996</v>
      </c>
    </row>
    <row r="24" spans="2:6">
      <c r="B24" s="108">
        <v>20</v>
      </c>
      <c r="C24" s="108">
        <v>0.79879999999999995</v>
      </c>
      <c r="D24" s="108">
        <v>0.79879999999999995</v>
      </c>
      <c r="E24" s="108">
        <v>0.83109999999999995</v>
      </c>
      <c r="F24" s="108">
        <v>0.85470000000000002</v>
      </c>
    </row>
    <row r="25" spans="2:6">
      <c r="B25" s="108">
        <v>21</v>
      </c>
      <c r="C25" s="109">
        <v>0.7863</v>
      </c>
      <c r="D25" s="109">
        <v>0.7863</v>
      </c>
      <c r="E25" s="109">
        <v>0.82079999999999997</v>
      </c>
      <c r="F25" s="109">
        <v>0.84599999999999997</v>
      </c>
    </row>
    <row r="26" spans="2:6">
      <c r="B26" s="108">
        <v>22</v>
      </c>
      <c r="C26" s="108">
        <v>0.77349999999999997</v>
      </c>
      <c r="D26" s="108">
        <v>0.77349999999999997</v>
      </c>
      <c r="E26" s="108">
        <v>0.81030000000000002</v>
      </c>
      <c r="F26" s="108">
        <v>0.83709999999999996</v>
      </c>
    </row>
    <row r="27" spans="2:6">
      <c r="B27" s="108">
        <v>23</v>
      </c>
      <c r="C27" s="109">
        <v>0.76049999999999995</v>
      </c>
      <c r="D27" s="109">
        <v>0.76049999999999995</v>
      </c>
      <c r="E27" s="109">
        <v>0.79959999999999998</v>
      </c>
      <c r="F27" s="109">
        <v>0.82809999999999995</v>
      </c>
    </row>
    <row r="28" spans="2:6">
      <c r="B28" s="108">
        <v>24</v>
      </c>
      <c r="C28" s="108">
        <v>0.74719999999999998</v>
      </c>
      <c r="D28" s="108">
        <v>0.74719999999999998</v>
      </c>
      <c r="E28" s="108">
        <v>0.78879999999999995</v>
      </c>
      <c r="F28" s="109">
        <v>0.81899999999999995</v>
      </c>
    </row>
    <row r="29" spans="2:6">
      <c r="B29" s="108">
        <v>25</v>
      </c>
      <c r="C29" s="109">
        <v>0.73370000000000002</v>
      </c>
      <c r="D29" s="109">
        <v>0.73370000000000002</v>
      </c>
      <c r="E29" s="109">
        <v>0.77780000000000005</v>
      </c>
      <c r="F29" s="109">
        <v>0.80969999999999998</v>
      </c>
    </row>
    <row r="30" spans="2:6">
      <c r="B30" s="108">
        <v>26</v>
      </c>
      <c r="C30" s="109">
        <v>0.72</v>
      </c>
      <c r="D30" s="109">
        <v>0.72</v>
      </c>
      <c r="E30" s="108">
        <v>0.76659999999999995</v>
      </c>
      <c r="F30" s="109">
        <v>0.80030000000000001</v>
      </c>
    </row>
    <row r="31" spans="2:6">
      <c r="B31" s="108">
        <v>27</v>
      </c>
      <c r="C31" s="109">
        <v>0.70599999999999996</v>
      </c>
      <c r="D31" s="109">
        <v>0.70599999999999996</v>
      </c>
      <c r="E31" s="109">
        <v>0.75519999999999998</v>
      </c>
      <c r="F31" s="109">
        <v>0.79069999999999996</v>
      </c>
    </row>
    <row r="32" spans="2:6">
      <c r="B32" s="108">
        <v>28</v>
      </c>
      <c r="C32" s="109">
        <v>0.69179999999999997</v>
      </c>
      <c r="D32" s="109">
        <v>0.69179999999999997</v>
      </c>
      <c r="E32" s="108">
        <v>0.74360000000000004</v>
      </c>
      <c r="F32" s="109">
        <v>0.78100000000000003</v>
      </c>
    </row>
    <row r="33" spans="2:6">
      <c r="B33" s="108">
        <v>29</v>
      </c>
      <c r="C33" s="109">
        <v>0.6774</v>
      </c>
      <c r="D33" s="109">
        <v>0.6774</v>
      </c>
      <c r="E33" s="109">
        <v>0.7319</v>
      </c>
      <c r="F33" s="109">
        <v>0.7712</v>
      </c>
    </row>
    <row r="34" spans="2:6">
      <c r="B34" s="108">
        <v>30</v>
      </c>
      <c r="C34" s="109">
        <v>0.66269999999999996</v>
      </c>
      <c r="D34" s="109">
        <v>0.66269999999999996</v>
      </c>
      <c r="E34" s="109">
        <v>0.72</v>
      </c>
      <c r="F34" s="109">
        <v>0.76119999999999999</v>
      </c>
    </row>
    <row r="35" spans="2:6">
      <c r="B35" s="108">
        <v>31</v>
      </c>
      <c r="C35" s="109">
        <v>0.64780000000000004</v>
      </c>
      <c r="D35" s="109">
        <v>0.64780000000000004</v>
      </c>
      <c r="E35" s="109">
        <v>0.70789999999999997</v>
      </c>
      <c r="F35" s="109">
        <v>0.75109999999999999</v>
      </c>
    </row>
    <row r="36" spans="2:6">
      <c r="B36" s="108">
        <v>32</v>
      </c>
      <c r="C36" s="109">
        <v>0.63270000000000004</v>
      </c>
      <c r="D36" s="109">
        <v>0.63270000000000004</v>
      </c>
      <c r="E36" s="109">
        <v>0.6956</v>
      </c>
      <c r="F36" s="109">
        <v>0.7409</v>
      </c>
    </row>
    <row r="37" spans="2:6">
      <c r="B37" s="108">
        <v>33</v>
      </c>
      <c r="C37" s="109">
        <v>0.61729999999999996</v>
      </c>
      <c r="D37" s="109">
        <v>0.61729999999999996</v>
      </c>
      <c r="E37" s="109">
        <v>0.68320000000000003</v>
      </c>
      <c r="F37" s="109">
        <v>0.73050000000000004</v>
      </c>
    </row>
    <row r="38" spans="2:6">
      <c r="B38" s="108">
        <v>34</v>
      </c>
      <c r="C38" s="109">
        <v>0.60170000000000001</v>
      </c>
      <c r="D38" s="109">
        <v>0.60170000000000001</v>
      </c>
      <c r="E38" s="109">
        <v>0.67059999999999997</v>
      </c>
      <c r="F38" s="109">
        <v>0.72</v>
      </c>
    </row>
    <row r="39" spans="2:6">
      <c r="B39" s="108">
        <v>35</v>
      </c>
      <c r="C39" s="109">
        <v>0.58579999999999999</v>
      </c>
      <c r="D39" s="109">
        <v>0.58579999999999999</v>
      </c>
      <c r="E39" s="109">
        <v>0.65780000000000005</v>
      </c>
      <c r="F39" s="109">
        <v>0.70930000000000004</v>
      </c>
    </row>
    <row r="40" spans="2:6">
      <c r="B40" s="108">
        <v>36</v>
      </c>
      <c r="C40" s="109">
        <v>0.56969999999999998</v>
      </c>
      <c r="D40" s="109">
        <v>0.56969999999999998</v>
      </c>
      <c r="E40" s="109">
        <v>0.64480000000000004</v>
      </c>
      <c r="F40" s="109">
        <v>0.69850000000000001</v>
      </c>
    </row>
    <row r="41" spans="2:6">
      <c r="B41" s="108">
        <v>37</v>
      </c>
      <c r="C41" s="109">
        <v>0.5534</v>
      </c>
      <c r="D41" s="109">
        <v>0.5534</v>
      </c>
      <c r="E41" s="109">
        <v>0.63160000000000005</v>
      </c>
      <c r="F41" s="109">
        <v>0.68759999999999999</v>
      </c>
    </row>
    <row r="42" spans="2:6">
      <c r="B42" s="108">
        <v>38</v>
      </c>
      <c r="C42" s="109">
        <v>0.53680000000000005</v>
      </c>
      <c r="D42" s="109">
        <v>0.53680000000000005</v>
      </c>
      <c r="E42" s="109">
        <v>0.61829999999999996</v>
      </c>
      <c r="F42" s="109">
        <v>0.67649999999999999</v>
      </c>
    </row>
    <row r="43" spans="2:6">
      <c r="B43" s="108">
        <v>39</v>
      </c>
      <c r="C43" s="109">
        <v>0.52</v>
      </c>
      <c r="D43" s="109">
        <v>0.52</v>
      </c>
      <c r="E43" s="109">
        <v>0.6048</v>
      </c>
      <c r="F43" s="109">
        <v>0.6653</v>
      </c>
    </row>
    <row r="44" spans="2:6">
      <c r="B44" s="108">
        <v>40</v>
      </c>
      <c r="C44" s="109">
        <v>0.503</v>
      </c>
      <c r="D44" s="109">
        <v>0.503</v>
      </c>
      <c r="E44" s="109">
        <v>0.59109999999999996</v>
      </c>
      <c r="F44" s="109">
        <v>0.65400000000000003</v>
      </c>
    </row>
    <row r="45" spans="2:6">
      <c r="B45" s="108">
        <v>41</v>
      </c>
      <c r="C45" s="109">
        <v>0.48570000000000002</v>
      </c>
      <c r="D45" s="109">
        <v>0.48570000000000002</v>
      </c>
      <c r="E45" s="109">
        <v>0.57720000000000005</v>
      </c>
      <c r="F45" s="109">
        <v>0.64249999999999996</v>
      </c>
    </row>
    <row r="46" spans="2:6">
      <c r="B46" s="108">
        <v>42</v>
      </c>
      <c r="C46" s="109">
        <v>0.46820000000000001</v>
      </c>
      <c r="D46" s="109">
        <v>0.46820000000000001</v>
      </c>
      <c r="E46" s="109">
        <v>0.56320000000000003</v>
      </c>
      <c r="F46" s="109">
        <v>0.63090000000000002</v>
      </c>
    </row>
    <row r="47" spans="2:6">
      <c r="B47" s="108">
        <v>43</v>
      </c>
      <c r="C47" s="109">
        <v>0.45040000000000002</v>
      </c>
      <c r="D47" s="109">
        <v>0.45040000000000002</v>
      </c>
      <c r="E47" s="109">
        <v>0.54900000000000004</v>
      </c>
      <c r="F47" s="109">
        <v>0.61909999999999998</v>
      </c>
    </row>
    <row r="48" spans="2:6">
      <c r="B48" s="108">
        <v>44</v>
      </c>
      <c r="C48" s="109">
        <v>0.43240000000000001</v>
      </c>
      <c r="D48" s="109">
        <v>0.43240000000000001</v>
      </c>
      <c r="E48" s="109">
        <v>0.53459999999999996</v>
      </c>
      <c r="F48" s="109">
        <v>0.60719999999999996</v>
      </c>
    </row>
    <row r="49" spans="2:6">
      <c r="B49" s="108">
        <v>45</v>
      </c>
      <c r="C49" s="109">
        <v>0.41420000000000001</v>
      </c>
      <c r="D49" s="109">
        <v>0.41420000000000001</v>
      </c>
      <c r="E49" s="109">
        <v>0.52</v>
      </c>
      <c r="F49" s="109">
        <v>0.59519999999999995</v>
      </c>
    </row>
    <row r="50" spans="2:6">
      <c r="B50" s="108">
        <v>46</v>
      </c>
      <c r="C50" s="109">
        <v>0.3957</v>
      </c>
      <c r="D50" s="109">
        <v>0.3957</v>
      </c>
      <c r="E50" s="109">
        <v>0.50519999999999998</v>
      </c>
      <c r="F50" s="109">
        <v>0.58299999999999996</v>
      </c>
    </row>
    <row r="51" spans="2:6">
      <c r="B51" s="108">
        <v>47</v>
      </c>
      <c r="C51" s="109">
        <v>0.377</v>
      </c>
      <c r="D51" s="109">
        <v>0.377</v>
      </c>
      <c r="E51" s="109">
        <v>0.49030000000000001</v>
      </c>
      <c r="F51" s="109">
        <v>0.57069999999999999</v>
      </c>
    </row>
    <row r="52" spans="2:6">
      <c r="B52" s="108">
        <v>48</v>
      </c>
      <c r="C52" s="109">
        <v>0.35809999999999997</v>
      </c>
      <c r="D52" s="109">
        <v>0.35809999999999997</v>
      </c>
      <c r="E52" s="109">
        <v>0.47520000000000001</v>
      </c>
      <c r="F52" s="109">
        <v>0.55820000000000003</v>
      </c>
    </row>
    <row r="53" spans="2:6">
      <c r="B53" s="108">
        <v>49</v>
      </c>
      <c r="C53" s="109">
        <v>0.33889999999999998</v>
      </c>
      <c r="D53" s="109">
        <v>0.33889999999999998</v>
      </c>
      <c r="E53" s="109">
        <v>0.45989999999999998</v>
      </c>
      <c r="F53" s="109">
        <v>0.54559999999999997</v>
      </c>
    </row>
    <row r="54" spans="2:6">
      <c r="B54" s="108">
        <v>50</v>
      </c>
      <c r="C54" s="109">
        <v>0.31950000000000001</v>
      </c>
      <c r="D54" s="109">
        <v>0.31950000000000001</v>
      </c>
      <c r="E54" s="109">
        <v>0.44440000000000002</v>
      </c>
      <c r="F54" s="109">
        <v>0.53290000000000004</v>
      </c>
    </row>
    <row r="55" spans="2:6">
      <c r="B55" s="108">
        <v>51</v>
      </c>
      <c r="C55" s="109">
        <v>0.2999</v>
      </c>
      <c r="D55" s="109">
        <v>0.2999</v>
      </c>
      <c r="E55" s="109">
        <v>0.42880000000000001</v>
      </c>
      <c r="F55" s="109">
        <v>0.52</v>
      </c>
    </row>
    <row r="56" spans="2:6">
      <c r="B56" s="108">
        <v>52</v>
      </c>
      <c r="C56" s="109">
        <v>0.28000000000000003</v>
      </c>
      <c r="D56" s="109">
        <v>0.28000000000000003</v>
      </c>
      <c r="E56" s="109">
        <v>0.41299999999999998</v>
      </c>
      <c r="F56" s="109">
        <v>0.50700000000000001</v>
      </c>
    </row>
    <row r="57" spans="2:6">
      <c r="B57" s="108">
        <v>53</v>
      </c>
      <c r="C57" s="109">
        <v>0.25990000000000002</v>
      </c>
      <c r="D57" s="109">
        <v>0.25990000000000002</v>
      </c>
      <c r="E57" s="109">
        <v>0.39700000000000002</v>
      </c>
      <c r="F57" s="109">
        <v>0.49380000000000002</v>
      </c>
    </row>
    <row r="58" spans="2:6">
      <c r="B58" s="108">
        <v>54</v>
      </c>
      <c r="C58" s="109">
        <v>0.23949999999999999</v>
      </c>
      <c r="D58" s="109">
        <v>0.23949999999999999</v>
      </c>
      <c r="E58" s="109">
        <v>0.38080000000000003</v>
      </c>
      <c r="F58" s="109">
        <v>0.48060000000000003</v>
      </c>
    </row>
    <row r="59" spans="2:6">
      <c r="B59" s="108">
        <v>55</v>
      </c>
      <c r="C59" s="109">
        <v>0.21890000000000001</v>
      </c>
      <c r="D59" s="109">
        <v>0.21890000000000001</v>
      </c>
      <c r="E59" s="109">
        <v>0.3644</v>
      </c>
      <c r="F59" s="109">
        <v>0.46710000000000002</v>
      </c>
    </row>
    <row r="60" spans="2:6">
      <c r="B60" s="108">
        <v>56</v>
      </c>
      <c r="C60" s="108"/>
      <c r="D60" s="109">
        <v>0.1981</v>
      </c>
      <c r="E60" s="109">
        <v>0.34789999999999999</v>
      </c>
      <c r="F60" s="109">
        <v>0.4536</v>
      </c>
    </row>
    <row r="61" spans="2:6">
      <c r="B61" s="108">
        <v>57</v>
      </c>
      <c r="C61" s="108"/>
      <c r="D61" s="109">
        <v>0.17699999999999999</v>
      </c>
      <c r="E61" s="109">
        <v>0.33119999999999999</v>
      </c>
      <c r="F61" s="109">
        <v>0.43990000000000001</v>
      </c>
    </row>
    <row r="62" spans="2:6">
      <c r="B62" s="108">
        <v>58</v>
      </c>
      <c r="C62" s="108"/>
      <c r="D62" s="109">
        <v>0.15570000000000001</v>
      </c>
      <c r="E62" s="109">
        <v>0.31430000000000002</v>
      </c>
      <c r="F62" s="109">
        <v>0.42599999999999999</v>
      </c>
    </row>
    <row r="63" spans="2:6">
      <c r="B63" s="108">
        <v>59</v>
      </c>
      <c r="C63" s="108"/>
      <c r="D63" s="109">
        <v>0.13420000000000001</v>
      </c>
      <c r="E63" s="109">
        <v>0.29720000000000002</v>
      </c>
      <c r="F63" s="109">
        <v>0.41199999999999998</v>
      </c>
    </row>
    <row r="64" spans="2:6">
      <c r="B64" s="108">
        <v>60</v>
      </c>
      <c r="C64" s="108"/>
      <c r="D64" s="109">
        <v>0.1124</v>
      </c>
      <c r="E64" s="109">
        <v>0.28000000000000003</v>
      </c>
      <c r="F64" s="109">
        <v>0.39789999999999998</v>
      </c>
    </row>
    <row r="65" spans="2:6">
      <c r="B65" s="108">
        <v>61</v>
      </c>
      <c r="C65" s="108"/>
      <c r="D65" s="109">
        <v>9.0399999999999994E-2</v>
      </c>
      <c r="E65" s="109">
        <v>0.2626</v>
      </c>
      <c r="F65" s="109">
        <v>0.38369999999999999</v>
      </c>
    </row>
    <row r="66" spans="2:6">
      <c r="B66" s="108">
        <v>62</v>
      </c>
      <c r="C66" s="108"/>
      <c r="D66" s="109">
        <v>6.8199999999999997E-2</v>
      </c>
      <c r="E66" s="109">
        <v>0.245</v>
      </c>
      <c r="F66" s="109">
        <v>0.36930000000000002</v>
      </c>
    </row>
    <row r="67" spans="2:6">
      <c r="B67" s="108">
        <v>63</v>
      </c>
      <c r="C67" s="108"/>
      <c r="D67" s="109">
        <v>4.5699999999999998E-2</v>
      </c>
      <c r="E67" s="109">
        <v>0.22720000000000001</v>
      </c>
      <c r="F67" s="109">
        <v>0.35470000000000002</v>
      </c>
    </row>
    <row r="68" spans="2:6">
      <c r="B68" s="108">
        <v>64</v>
      </c>
      <c r="C68" s="108"/>
      <c r="D68" s="109">
        <v>2.3E-2</v>
      </c>
      <c r="E68" s="109">
        <v>0.2092</v>
      </c>
      <c r="F68" s="109">
        <v>0.34010000000000001</v>
      </c>
    </row>
    <row r="69" spans="2:6">
      <c r="B69" s="108">
        <v>65</v>
      </c>
      <c r="C69" s="108"/>
      <c r="D69" s="109">
        <v>0</v>
      </c>
      <c r="E69" s="109">
        <v>0.19109999999999999</v>
      </c>
      <c r="F69" s="109">
        <v>0.32529999999999998</v>
      </c>
    </row>
    <row r="70" spans="2:6">
      <c r="B70" s="108">
        <v>66</v>
      </c>
      <c r="C70" s="108"/>
      <c r="D70" s="108"/>
      <c r="E70" s="109">
        <v>0.17180000000000001</v>
      </c>
      <c r="F70" s="109">
        <v>0.31159999999999999</v>
      </c>
    </row>
    <row r="71" spans="2:6">
      <c r="B71" s="108">
        <v>67</v>
      </c>
      <c r="C71" s="108"/>
      <c r="D71" s="108"/>
      <c r="E71" s="109">
        <v>0.15429999999999999</v>
      </c>
      <c r="F71" s="109">
        <v>0.29520000000000002</v>
      </c>
    </row>
    <row r="72" spans="2:6">
      <c r="B72" s="108">
        <v>68</v>
      </c>
      <c r="C72" s="108"/>
      <c r="D72" s="108"/>
      <c r="E72" s="109">
        <v>0.1356</v>
      </c>
      <c r="F72" s="109">
        <v>0.28000000000000003</v>
      </c>
    </row>
    <row r="73" spans="2:6">
      <c r="B73" s="108">
        <v>69</v>
      </c>
      <c r="C73" s="108"/>
      <c r="D73" s="108"/>
      <c r="E73" s="109">
        <v>0.1168</v>
      </c>
      <c r="F73" s="109">
        <v>0.2646</v>
      </c>
    </row>
    <row r="74" spans="2:6">
      <c r="B74" s="108">
        <v>70</v>
      </c>
      <c r="C74" s="108"/>
      <c r="D74" s="108"/>
      <c r="E74" s="109">
        <v>9.7799999999999998E-2</v>
      </c>
      <c r="F74" s="109">
        <v>0.24909999999999999</v>
      </c>
    </row>
    <row r="75" spans="2:6">
      <c r="B75" s="108">
        <v>71</v>
      </c>
      <c r="C75" s="108"/>
      <c r="D75" s="108"/>
      <c r="E75" s="109">
        <v>7.8600000000000003E-2</v>
      </c>
      <c r="F75" s="109">
        <v>0.23350000000000001</v>
      </c>
    </row>
    <row r="76" spans="2:6">
      <c r="B76" s="108">
        <v>72</v>
      </c>
      <c r="C76" s="108"/>
      <c r="D76" s="108"/>
      <c r="E76" s="109">
        <v>5.9200000000000003E-2</v>
      </c>
      <c r="F76" s="109">
        <v>0.2177</v>
      </c>
    </row>
    <row r="77" spans="2:6">
      <c r="B77" s="108">
        <v>73</v>
      </c>
      <c r="C77" s="108"/>
      <c r="D77" s="108"/>
      <c r="E77" s="109">
        <v>3.9600000000000003E-2</v>
      </c>
      <c r="F77" s="109">
        <v>0.20180000000000001</v>
      </c>
    </row>
    <row r="78" spans="2:6">
      <c r="B78" s="108">
        <v>74</v>
      </c>
      <c r="C78" s="108"/>
      <c r="D78" s="108"/>
      <c r="E78" s="109">
        <v>1.9900000000000001E-2</v>
      </c>
      <c r="F78" s="109">
        <v>0.1857</v>
      </c>
    </row>
    <row r="79" spans="2:6">
      <c r="B79" s="108">
        <v>75</v>
      </c>
      <c r="C79" s="108"/>
      <c r="D79" s="108"/>
      <c r="E79" s="109">
        <v>0</v>
      </c>
      <c r="F79" s="109">
        <v>0.1696</v>
      </c>
    </row>
    <row r="80" spans="2:6">
      <c r="B80" s="108">
        <v>76</v>
      </c>
      <c r="C80" s="108"/>
      <c r="D80" s="108"/>
      <c r="E80" s="108"/>
      <c r="F80" s="109">
        <v>0.1532</v>
      </c>
    </row>
    <row r="81" spans="2:6">
      <c r="B81" s="108">
        <v>77</v>
      </c>
      <c r="C81" s="108"/>
      <c r="D81" s="108"/>
      <c r="E81" s="108"/>
      <c r="F81" s="109">
        <v>0.13669999999999999</v>
      </c>
    </row>
    <row r="82" spans="2:6">
      <c r="B82" s="108">
        <v>78</v>
      </c>
      <c r="C82" s="108"/>
      <c r="D82" s="108"/>
      <c r="E82" s="108"/>
      <c r="F82" s="109">
        <v>0.1201</v>
      </c>
    </row>
    <row r="83" spans="2:6">
      <c r="B83" s="108">
        <v>79</v>
      </c>
      <c r="C83" s="108"/>
      <c r="D83" s="108"/>
      <c r="E83" s="108"/>
      <c r="F83" s="109">
        <v>0.10340000000000001</v>
      </c>
    </row>
    <row r="84" spans="2:6">
      <c r="B84" s="108">
        <v>80</v>
      </c>
      <c r="C84" s="108"/>
      <c r="D84" s="108"/>
      <c r="E84" s="108"/>
      <c r="F84" s="109">
        <v>8.6499999999999994E-2</v>
      </c>
    </row>
    <row r="85" spans="2:6">
      <c r="B85" s="108">
        <v>81</v>
      </c>
      <c r="C85" s="108"/>
      <c r="D85" s="108"/>
      <c r="E85" s="108"/>
      <c r="F85" s="109">
        <v>6.9599999999999995E-2</v>
      </c>
    </row>
    <row r="86" spans="2:6">
      <c r="B86" s="108">
        <v>82</v>
      </c>
      <c r="C86" s="108"/>
      <c r="D86" s="108"/>
      <c r="E86" s="108"/>
      <c r="F86" s="109">
        <v>5.2299999999999999E-2</v>
      </c>
    </row>
    <row r="87" spans="2:6">
      <c r="B87" s="108">
        <v>83</v>
      </c>
      <c r="C87" s="108"/>
      <c r="D87" s="108"/>
      <c r="E87" s="108"/>
      <c r="F87" s="109">
        <v>3.5000000000000003E-2</v>
      </c>
    </row>
    <row r="88" spans="2:6">
      <c r="B88" s="108">
        <v>84</v>
      </c>
      <c r="C88" s="108"/>
      <c r="D88" s="108"/>
      <c r="E88" s="108"/>
      <c r="F88" s="109">
        <v>1.7600000000000001E-2</v>
      </c>
    </row>
    <row r="89" spans="2:6">
      <c r="B89" s="108">
        <v>85</v>
      </c>
      <c r="C89" s="108"/>
      <c r="D89" s="108"/>
      <c r="E89" s="108"/>
      <c r="F89" s="109">
        <v>0</v>
      </c>
    </row>
    <row r="92" spans="2:6">
      <c r="B92" s="385" t="s">
        <v>129</v>
      </c>
      <c r="C92" s="385"/>
      <c r="D92" s="385"/>
      <c r="E92" s="385"/>
      <c r="F92" s="385"/>
    </row>
    <row r="93" spans="2:6">
      <c r="B93" s="385" t="s">
        <v>130</v>
      </c>
      <c r="C93" s="385"/>
      <c r="D93" s="385"/>
      <c r="E93" s="385"/>
      <c r="F93" s="385"/>
    </row>
  </sheetData>
  <mergeCells count="5">
    <mergeCell ref="B1:F1"/>
    <mergeCell ref="B2:F2"/>
    <mergeCell ref="C3:F3"/>
    <mergeCell ref="B92:F92"/>
    <mergeCell ref="B93:F9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workbookViewId="0">
      <selection activeCell="O31" sqref="O31"/>
    </sheetView>
  </sheetViews>
  <sheetFormatPr baseColWidth="10" defaultRowHeight="14.25"/>
  <cols>
    <col min="1" max="1" width="9.7109375" style="134" customWidth="1"/>
    <col min="2" max="2" width="9" style="134" customWidth="1"/>
    <col min="3" max="3" width="10" style="134" customWidth="1"/>
    <col min="4" max="4" width="10.5703125" style="134" customWidth="1"/>
    <col min="5" max="5" width="10.85546875" style="134" customWidth="1"/>
    <col min="6" max="6" width="13.5703125" style="134" customWidth="1"/>
    <col min="7" max="7" width="13.28515625" style="134" customWidth="1"/>
    <col min="8" max="8" width="13.7109375" style="134" customWidth="1"/>
    <col min="9" max="9" width="13.140625" style="134" customWidth="1"/>
    <col min="10" max="10" width="11.42578125" style="134"/>
    <col min="11" max="12" width="3.140625" style="135" customWidth="1"/>
    <col min="13" max="16384" width="11.42578125" style="117"/>
  </cols>
  <sheetData>
    <row r="1" spans="1:13">
      <c r="A1" s="111"/>
      <c r="B1" s="112"/>
      <c r="C1" s="113"/>
      <c r="D1" s="113"/>
      <c r="E1" s="113"/>
      <c r="F1" s="113"/>
      <c r="G1" s="113"/>
      <c r="H1" s="113"/>
      <c r="I1" s="113"/>
      <c r="J1" s="113"/>
      <c r="K1" s="114"/>
      <c r="L1" s="115"/>
      <c r="M1" s="116"/>
    </row>
    <row r="2" spans="1:13" ht="14.25" customHeight="1">
      <c r="A2" s="118" t="s">
        <v>131</v>
      </c>
      <c r="B2" s="119"/>
      <c r="C2" s="119"/>
      <c r="D2" s="119"/>
      <c r="E2" s="119"/>
      <c r="F2" s="119"/>
      <c r="G2" s="119"/>
      <c r="H2" s="119"/>
      <c r="I2" s="119"/>
      <c r="J2" s="120"/>
      <c r="K2" s="121"/>
      <c r="L2" s="121"/>
      <c r="M2" s="116"/>
    </row>
    <row r="3" spans="1:13" ht="27">
      <c r="A3" s="122" t="s">
        <v>132</v>
      </c>
      <c r="B3" s="122" t="s">
        <v>133</v>
      </c>
      <c r="C3" s="123" t="s">
        <v>134</v>
      </c>
      <c r="D3" s="123" t="s">
        <v>135</v>
      </c>
      <c r="E3" s="123" t="s">
        <v>136</v>
      </c>
      <c r="F3" s="123" t="s">
        <v>137</v>
      </c>
      <c r="G3" s="123" t="s">
        <v>138</v>
      </c>
      <c r="H3" s="123" t="s">
        <v>139</v>
      </c>
      <c r="I3" s="123" t="s">
        <v>140</v>
      </c>
      <c r="J3" s="124" t="s">
        <v>141</v>
      </c>
      <c r="K3" s="125"/>
      <c r="L3" s="125"/>
      <c r="M3" s="116"/>
    </row>
    <row r="4" spans="1:13">
      <c r="A4" s="126"/>
      <c r="B4" s="127">
        <v>1</v>
      </c>
      <c r="C4" s="127">
        <f>1-0.0032</f>
        <v>0.99680000000000002</v>
      </c>
      <c r="D4" s="127">
        <f>1-0.0252</f>
        <v>0.9748</v>
      </c>
      <c r="E4" s="127">
        <f>1-0.0809</f>
        <v>0.91910000000000003</v>
      </c>
      <c r="F4" s="127">
        <f>1-0.1801</f>
        <v>0.81989999999999996</v>
      </c>
      <c r="G4" s="127">
        <f>1-0.332</f>
        <v>0.66799999999999993</v>
      </c>
      <c r="H4" s="127">
        <f>1-0.526</f>
        <v>0.47399999999999998</v>
      </c>
      <c r="I4" s="127">
        <f>1-0.752</f>
        <v>0.248</v>
      </c>
      <c r="J4" s="127">
        <v>0.1</v>
      </c>
      <c r="K4" s="115"/>
      <c r="L4" s="115"/>
    </row>
    <row r="5" spans="1:13">
      <c r="A5" s="128">
        <v>0</v>
      </c>
      <c r="B5" s="129">
        <v>1</v>
      </c>
      <c r="C5" s="130">
        <v>0.99</v>
      </c>
      <c r="D5" s="130">
        <v>0.97499999999999998</v>
      </c>
      <c r="E5" s="130">
        <v>0.92</v>
      </c>
      <c r="F5" s="130">
        <v>0.82</v>
      </c>
      <c r="G5" s="130">
        <v>0.66</v>
      </c>
      <c r="H5" s="130">
        <v>0.47</v>
      </c>
      <c r="I5" s="130">
        <v>0.25</v>
      </c>
      <c r="J5" s="130">
        <v>0.13500000000000001</v>
      </c>
      <c r="K5" s="131"/>
      <c r="L5" s="131"/>
    </row>
    <row r="6" spans="1:13">
      <c r="A6" s="128">
        <v>1</v>
      </c>
      <c r="B6" s="132">
        <f>(1-(A6/L6)^1.4)*1</f>
        <v>0.99710318139767862</v>
      </c>
      <c r="C6" s="132">
        <f>(1-(A6/L6)^1.4)*0.99</f>
        <v>0.98713214958370177</v>
      </c>
      <c r="D6" s="132">
        <f>(1-(K6/L6)^1.4)*0.975</f>
        <v>0.97217560186273666</v>
      </c>
      <c r="E6" s="132">
        <f>(1-((K6/L6)^1.4))*0.92</f>
        <v>0.91733492688586438</v>
      </c>
      <c r="F6" s="132">
        <f>(1-((K6/L6)^1.4))*0.82</f>
        <v>0.81762460874609644</v>
      </c>
      <c r="G6" s="132">
        <f t="shared" ref="G6:G55" si="0">(1-((K6/L6)^1.4))*0.66</f>
        <v>0.65808809972246796</v>
      </c>
      <c r="H6" s="132">
        <f>(1-((K6/L6)^1.4))*0.47</f>
        <v>0.46863849525690893</v>
      </c>
      <c r="I6" s="132">
        <f>(1-(K6/L6)^1.4)*0.25</f>
        <v>0.24927579534941965</v>
      </c>
      <c r="J6" s="132">
        <f>(1-((A6/L6)^1.4))*0.135</f>
        <v>0.13460892948868663</v>
      </c>
      <c r="K6" s="133">
        <v>1</v>
      </c>
      <c r="L6" s="133">
        <v>65</v>
      </c>
    </row>
    <row r="7" spans="1:13">
      <c r="A7" s="128">
        <v>2</v>
      </c>
      <c r="B7" s="132">
        <f>(1-(A7/L7)^1.4)*1</f>
        <v>0.99235524987632573</v>
      </c>
      <c r="C7" s="132">
        <f>(1-(A7/L7)^1.4)*0.99</f>
        <v>0.98243169737756242</v>
      </c>
      <c r="D7" s="132">
        <f>(1-(K7/L7)^1.4)*0.975</f>
        <v>0.96754636862941756</v>
      </c>
      <c r="E7" s="132">
        <f t="shared" ref="E7:E54" si="1">(1-((K7/L7)^1.4))*0.92</f>
        <v>0.91296682988621969</v>
      </c>
      <c r="F7" s="132">
        <f t="shared" ref="F7:F55" si="2">(1-((K7/L7)^1.4))*0.82</f>
        <v>0.81373130489858703</v>
      </c>
      <c r="G7" s="132">
        <f t="shared" si="0"/>
        <v>0.65495446491837506</v>
      </c>
      <c r="H7" s="132">
        <f t="shared" ref="H7:H55" si="3">(1-((K7/L7)^1.4))*0.47</f>
        <v>0.46640696744187304</v>
      </c>
      <c r="I7" s="132">
        <f>(1-(K7/L7)^1.4)*0.25</f>
        <v>0.24808881246908143</v>
      </c>
      <c r="J7" s="132">
        <f>(1-((A7/L7)^1.4))*0.135</f>
        <v>0.13396795873330397</v>
      </c>
      <c r="K7" s="133">
        <v>2</v>
      </c>
      <c r="L7" s="133">
        <v>65</v>
      </c>
    </row>
    <row r="8" spans="1:13">
      <c r="A8" s="128">
        <v>3</v>
      </c>
      <c r="B8" s="132">
        <f>(1-(A8/L8)^1.4)*1</f>
        <v>0.98651375462065571</v>
      </c>
      <c r="C8" s="132">
        <f>(1-(A8/L8)^1.4)*0.99</f>
        <v>0.97664861707444917</v>
      </c>
      <c r="D8" s="132">
        <f t="shared" ref="D8:D55" si="4">(1-(K8/L8)^1.4)*0.975</f>
        <v>0.96185091075513929</v>
      </c>
      <c r="E8" s="132">
        <f t="shared" si="1"/>
        <v>0.90759265425100333</v>
      </c>
      <c r="F8" s="132">
        <f t="shared" si="2"/>
        <v>0.80894127878893762</v>
      </c>
      <c r="G8" s="132">
        <f t="shared" si="0"/>
        <v>0.65109907804963285</v>
      </c>
      <c r="H8" s="132">
        <f t="shared" si="3"/>
        <v>0.46366146467170816</v>
      </c>
      <c r="I8" s="132">
        <f>(1-(K8/L8)^1.4)*0.25</f>
        <v>0.24662843865516393</v>
      </c>
      <c r="J8" s="132">
        <f t="shared" ref="J8:J55" si="5">(1-((A8/L8)^1.4))*0.135</f>
        <v>0.13317935687378854</v>
      </c>
      <c r="K8" s="133">
        <v>3</v>
      </c>
      <c r="L8" s="133">
        <v>65</v>
      </c>
    </row>
    <row r="9" spans="1:13">
      <c r="A9" s="128">
        <v>4</v>
      </c>
      <c r="B9" s="132">
        <f>(1-(A9/L9)^1.4)*1</f>
        <v>0.97982538347185943</v>
      </c>
      <c r="C9" s="132">
        <f t="shared" ref="C9:C46" si="6">(1-(A9/L9)^1.4)*0.99</f>
        <v>0.97002712963714088</v>
      </c>
      <c r="D9" s="132">
        <f t="shared" si="4"/>
        <v>0.95532974888506295</v>
      </c>
      <c r="E9" s="132">
        <f t="shared" si="1"/>
        <v>0.90143935279411069</v>
      </c>
      <c r="F9" s="132">
        <f t="shared" si="2"/>
        <v>0.80345681444692474</v>
      </c>
      <c r="G9" s="132">
        <f t="shared" si="0"/>
        <v>0.64668475309142726</v>
      </c>
      <c r="H9" s="132">
        <f t="shared" si="3"/>
        <v>0.4605179302317739</v>
      </c>
      <c r="I9" s="132">
        <f t="shared" ref="I9:I31" si="7">(1-(K9/L9)^1.4)*0.25</f>
        <v>0.24495634586796486</v>
      </c>
      <c r="J9" s="132">
        <f t="shared" si="5"/>
        <v>0.13227642676870102</v>
      </c>
      <c r="K9" s="133">
        <v>4</v>
      </c>
      <c r="L9" s="133">
        <v>65</v>
      </c>
    </row>
    <row r="10" spans="1:13">
      <c r="A10" s="128">
        <v>5</v>
      </c>
      <c r="B10" s="132">
        <f>(1-(A10/L10)^1.4)*1</f>
        <v>0.97242729928972738</v>
      </c>
      <c r="C10" s="132">
        <f t="shared" si="6"/>
        <v>0.96270302629683013</v>
      </c>
      <c r="D10" s="132">
        <f t="shared" si="4"/>
        <v>0.94811661680748416</v>
      </c>
      <c r="E10" s="132">
        <f t="shared" si="1"/>
        <v>0.89463311534654921</v>
      </c>
      <c r="F10" s="132">
        <f t="shared" si="2"/>
        <v>0.79739038541757645</v>
      </c>
      <c r="G10" s="132">
        <f t="shared" si="0"/>
        <v>0.64180201753122013</v>
      </c>
      <c r="H10" s="132">
        <f t="shared" si="3"/>
        <v>0.45704083066617185</v>
      </c>
      <c r="I10" s="132">
        <f t="shared" si="7"/>
        <v>0.24310682482243184</v>
      </c>
      <c r="J10" s="132">
        <f t="shared" si="5"/>
        <v>0.13127768540411319</v>
      </c>
      <c r="K10" s="133">
        <v>5</v>
      </c>
      <c r="L10" s="133">
        <v>65</v>
      </c>
    </row>
    <row r="11" spans="1:13">
      <c r="A11" s="128">
        <v>6</v>
      </c>
      <c r="B11" s="132">
        <f t="shared" ref="B11:B18" si="8">(1-(A11/L11)^1.4)*1</f>
        <v>0.96440958507066155</v>
      </c>
      <c r="C11" s="132">
        <f t="shared" si="6"/>
        <v>0.95476548921995497</v>
      </c>
      <c r="D11" s="132">
        <f t="shared" si="4"/>
        <v>0.94029934544389504</v>
      </c>
      <c r="E11" s="132">
        <f t="shared" si="1"/>
        <v>0.88725681826500868</v>
      </c>
      <c r="F11" s="132">
        <f t="shared" si="2"/>
        <v>0.79081585975794244</v>
      </c>
      <c r="G11" s="132">
        <f t="shared" si="0"/>
        <v>0.63651032614663661</v>
      </c>
      <c r="H11" s="132">
        <f t="shared" si="3"/>
        <v>0.45327250498321092</v>
      </c>
      <c r="I11" s="132">
        <f t="shared" si="7"/>
        <v>0.24110239626766539</v>
      </c>
      <c r="J11" s="132">
        <f t="shared" si="5"/>
        <v>0.13019529398453933</v>
      </c>
      <c r="K11" s="133">
        <v>6</v>
      </c>
      <c r="L11" s="133">
        <v>65</v>
      </c>
    </row>
    <row r="12" spans="1:13">
      <c r="A12" s="128">
        <v>7</v>
      </c>
      <c r="B12" s="132">
        <f t="shared" si="8"/>
        <v>0.95583700108810132</v>
      </c>
      <c r="C12" s="132">
        <f t="shared" si="6"/>
        <v>0.94627863107722032</v>
      </c>
      <c r="D12" s="132">
        <f t="shared" si="4"/>
        <v>0.93194107606089882</v>
      </c>
      <c r="E12" s="132">
        <f t="shared" si="1"/>
        <v>0.8793700410010532</v>
      </c>
      <c r="F12" s="132">
        <f t="shared" si="2"/>
        <v>0.78378634089224308</v>
      </c>
      <c r="G12" s="132">
        <f t="shared" si="0"/>
        <v>0.63085242071814696</v>
      </c>
      <c r="H12" s="132">
        <f t="shared" si="3"/>
        <v>0.4492433905114076</v>
      </c>
      <c r="I12" s="132">
        <f t="shared" si="7"/>
        <v>0.23895925027202533</v>
      </c>
      <c r="J12" s="132">
        <f t="shared" si="5"/>
        <v>0.12903799514689368</v>
      </c>
      <c r="K12" s="133">
        <v>7</v>
      </c>
      <c r="L12" s="133">
        <v>65</v>
      </c>
    </row>
    <row r="13" spans="1:13">
      <c r="A13" s="128">
        <v>8</v>
      </c>
      <c r="B13" s="132">
        <f t="shared" si="8"/>
        <v>0.94675886778861795</v>
      </c>
      <c r="C13" s="132">
        <f t="shared" si="6"/>
        <v>0.93729127911073173</v>
      </c>
      <c r="D13" s="132">
        <f t="shared" si="4"/>
        <v>0.92308989609390246</v>
      </c>
      <c r="E13" s="132">
        <f t="shared" si="1"/>
        <v>0.87101815836552854</v>
      </c>
      <c r="F13" s="132">
        <f t="shared" si="2"/>
        <v>0.77634227158666669</v>
      </c>
      <c r="G13" s="132">
        <f t="shared" si="0"/>
        <v>0.62486085274048786</v>
      </c>
      <c r="H13" s="132">
        <f t="shared" si="3"/>
        <v>0.44497666786065043</v>
      </c>
      <c r="I13" s="132">
        <f t="shared" si="7"/>
        <v>0.23668971694715449</v>
      </c>
      <c r="J13" s="132">
        <f t="shared" si="5"/>
        <v>0.12781244715146342</v>
      </c>
      <c r="K13" s="133">
        <v>8</v>
      </c>
      <c r="L13" s="133">
        <v>65</v>
      </c>
    </row>
    <row r="14" spans="1:13">
      <c r="A14" s="128">
        <v>9</v>
      </c>
      <c r="B14" s="132">
        <f t="shared" si="8"/>
        <v>0.93721428939798412</v>
      </c>
      <c r="C14" s="132">
        <f t="shared" si="6"/>
        <v>0.92784214650400432</v>
      </c>
      <c r="D14" s="132">
        <f t="shared" si="4"/>
        <v>0.91378393216303455</v>
      </c>
      <c r="E14" s="132">
        <f t="shared" si="1"/>
        <v>0.86223714624614545</v>
      </c>
      <c r="F14" s="132">
        <f t="shared" si="2"/>
        <v>0.76851571730634693</v>
      </c>
      <c r="G14" s="132">
        <f t="shared" si="0"/>
        <v>0.61856143100266958</v>
      </c>
      <c r="H14" s="132">
        <f t="shared" si="3"/>
        <v>0.44049071601705253</v>
      </c>
      <c r="I14" s="132">
        <f t="shared" si="7"/>
        <v>0.23430357234949603</v>
      </c>
      <c r="J14" s="132">
        <f>(1-((A14/L14)^1.4))*0.135</f>
        <v>0.12652392906872786</v>
      </c>
      <c r="K14" s="133">
        <v>9</v>
      </c>
      <c r="L14" s="133">
        <v>65</v>
      </c>
    </row>
    <row r="15" spans="1:13">
      <c r="A15" s="128">
        <v>10</v>
      </c>
      <c r="B15" s="132">
        <f t="shared" si="8"/>
        <v>0.92723520658284386</v>
      </c>
      <c r="C15" s="132">
        <f t="shared" si="6"/>
        <v>0.91796285451701543</v>
      </c>
      <c r="D15" s="132">
        <f t="shared" si="4"/>
        <v>0.90405432641827277</v>
      </c>
      <c r="E15" s="132">
        <f t="shared" si="1"/>
        <v>0.85305639005621636</v>
      </c>
      <c r="F15" s="132">
        <f t="shared" si="2"/>
        <v>0.76033286939793188</v>
      </c>
      <c r="G15" s="132">
        <f t="shared" si="0"/>
        <v>0.61197523634467699</v>
      </c>
      <c r="H15" s="132">
        <f t="shared" si="3"/>
        <v>0.43580054709393656</v>
      </c>
      <c r="I15" s="132">
        <f t="shared" si="7"/>
        <v>0.23180880164571097</v>
      </c>
      <c r="J15" s="132">
        <f t="shared" si="5"/>
        <v>0.12517675288868393</v>
      </c>
      <c r="K15" s="133">
        <v>10</v>
      </c>
      <c r="L15" s="133">
        <v>65</v>
      </c>
    </row>
    <row r="16" spans="1:13">
      <c r="A16" s="128">
        <v>11</v>
      </c>
      <c r="B16" s="132">
        <f t="shared" si="8"/>
        <v>0.916848313916511</v>
      </c>
      <c r="C16" s="132">
        <f>(1-(A16/L16)^1.4)*0.99</f>
        <v>0.90767983077734593</v>
      </c>
      <c r="D16" s="132">
        <f t="shared" si="4"/>
        <v>0.89392710606859815</v>
      </c>
      <c r="E16" s="132">
        <f t="shared" si="1"/>
        <v>0.84350044880319019</v>
      </c>
      <c r="F16" s="132">
        <f t="shared" si="2"/>
        <v>0.75181561741153902</v>
      </c>
      <c r="G16" s="132">
        <f t="shared" si="0"/>
        <v>0.60511988718489729</v>
      </c>
      <c r="H16" s="132">
        <f t="shared" si="3"/>
        <v>0.43091870754076017</v>
      </c>
      <c r="I16" s="132">
        <f t="shared" si="7"/>
        <v>0.22921207847912775</v>
      </c>
      <c r="J16" s="132">
        <f t="shared" si="5"/>
        <v>0.12377452237872899</v>
      </c>
      <c r="K16" s="133">
        <v>11</v>
      </c>
      <c r="L16" s="133">
        <v>65</v>
      </c>
    </row>
    <row r="17" spans="1:12">
      <c r="A17" s="128">
        <v>12</v>
      </c>
      <c r="B17" s="132">
        <f t="shared" si="8"/>
        <v>0.90607633190609638</v>
      </c>
      <c r="C17" s="132">
        <f t="shared" si="6"/>
        <v>0.89701556858703535</v>
      </c>
      <c r="D17" s="132">
        <f t="shared" si="4"/>
        <v>0.88342442360844398</v>
      </c>
      <c r="E17" s="132">
        <f t="shared" si="1"/>
        <v>0.83359022535360872</v>
      </c>
      <c r="F17" s="132">
        <f t="shared" si="2"/>
        <v>0.742982592162999</v>
      </c>
      <c r="G17" s="132">
        <f t="shared" si="0"/>
        <v>0.59801037905802368</v>
      </c>
      <c r="H17" s="132">
        <f t="shared" si="3"/>
        <v>0.42585587599586527</v>
      </c>
      <c r="I17" s="132">
        <f t="shared" si="7"/>
        <v>0.22651908297652409</v>
      </c>
      <c r="J17" s="132">
        <f t="shared" si="5"/>
        <v>0.12232030480732302</v>
      </c>
      <c r="K17" s="133">
        <v>12</v>
      </c>
      <c r="L17" s="133">
        <v>65</v>
      </c>
    </row>
    <row r="18" spans="1:12">
      <c r="A18" s="128">
        <v>13</v>
      </c>
      <c r="B18" s="132">
        <f t="shared" si="8"/>
        <v>0.89493888782384934</v>
      </c>
      <c r="C18" s="132">
        <f t="shared" si="6"/>
        <v>0.88598949894561085</v>
      </c>
      <c r="D18" s="132">
        <f t="shared" si="4"/>
        <v>0.87256541562825307</v>
      </c>
      <c r="E18" s="132">
        <f t="shared" si="1"/>
        <v>0.82334377679794146</v>
      </c>
      <c r="F18" s="132">
        <f t="shared" si="2"/>
        <v>0.7338498880155564</v>
      </c>
      <c r="G18" s="132">
        <f t="shared" si="0"/>
        <v>0.59065966596374064</v>
      </c>
      <c r="H18" s="132">
        <f t="shared" si="3"/>
        <v>0.42062127727720916</v>
      </c>
      <c r="I18" s="132">
        <f t="shared" si="7"/>
        <v>0.22373472195596233</v>
      </c>
      <c r="J18" s="132">
        <f t="shared" si="5"/>
        <v>0.12081674985621967</v>
      </c>
      <c r="K18" s="133">
        <v>13</v>
      </c>
      <c r="L18" s="133">
        <v>65</v>
      </c>
    </row>
    <row r="19" spans="1:12">
      <c r="A19" s="128">
        <v>14</v>
      </c>
      <c r="B19" s="132">
        <f>(1-(A19/L19)^1.4)*1</f>
        <v>0.88345314714458989</v>
      </c>
      <c r="C19" s="132">
        <f t="shared" si="6"/>
        <v>0.87461861567314403</v>
      </c>
      <c r="D19" s="132">
        <f t="shared" si="4"/>
        <v>0.86136681846597507</v>
      </c>
      <c r="E19" s="132">
        <f t="shared" si="1"/>
        <v>0.81277689537302278</v>
      </c>
      <c r="F19" s="132">
        <f t="shared" si="2"/>
        <v>0.72443158065856361</v>
      </c>
      <c r="G19" s="132">
        <f t="shared" si="0"/>
        <v>0.58307907711542939</v>
      </c>
      <c r="H19" s="132">
        <f t="shared" si="3"/>
        <v>0.41522297915795725</v>
      </c>
      <c r="I19" s="132">
        <f t="shared" si="7"/>
        <v>0.22086328678614747</v>
      </c>
      <c r="J19" s="132">
        <f t="shared" si="5"/>
        <v>0.11926617486451964</v>
      </c>
      <c r="K19" s="133">
        <v>14</v>
      </c>
      <c r="L19" s="133">
        <v>65</v>
      </c>
    </row>
    <row r="20" spans="1:12">
      <c r="A20" s="128">
        <v>15</v>
      </c>
      <c r="B20" s="132">
        <f>(1-(A20/L20)^1.4)*1</f>
        <v>0.87163427932561177</v>
      </c>
      <c r="C20" s="132">
        <f t="shared" si="6"/>
        <v>0.8629179365323556</v>
      </c>
      <c r="D20" s="132">
        <f t="shared" si="4"/>
        <v>0.84984342234247146</v>
      </c>
      <c r="E20" s="132">
        <f t="shared" si="1"/>
        <v>0.80190353697956285</v>
      </c>
      <c r="F20" s="132">
        <f t="shared" si="2"/>
        <v>0.71474010904700158</v>
      </c>
      <c r="G20" s="132">
        <f t="shared" si="0"/>
        <v>0.57527862435490384</v>
      </c>
      <c r="H20" s="132">
        <f t="shared" si="3"/>
        <v>0.40966811128303748</v>
      </c>
      <c r="I20" s="132">
        <f t="shared" si="7"/>
        <v>0.21790856983140294</v>
      </c>
      <c r="J20" s="132">
        <f>(1-((A20/L20)^1.4))*0.135</f>
        <v>0.1176706277089576</v>
      </c>
      <c r="K20" s="133">
        <v>15</v>
      </c>
      <c r="L20" s="133">
        <v>65</v>
      </c>
    </row>
    <row r="21" spans="1:12">
      <c r="A21" s="128">
        <v>16</v>
      </c>
      <c r="B21" s="132">
        <f t="shared" ref="B21:B26" si="9">(1-(A21/L21)^1.4)*1</f>
        <v>0.85949580973715167</v>
      </c>
      <c r="C21" s="132">
        <f t="shared" si="6"/>
        <v>0.85090085163978013</v>
      </c>
      <c r="D21" s="132">
        <f t="shared" si="4"/>
        <v>0.83800841449372288</v>
      </c>
      <c r="E21" s="132">
        <f t="shared" si="1"/>
        <v>0.79073614495817957</v>
      </c>
      <c r="F21" s="132">
        <f t="shared" si="2"/>
        <v>0.70478656398446438</v>
      </c>
      <c r="G21" s="132">
        <f t="shared" si="0"/>
        <v>0.56726723442652016</v>
      </c>
      <c r="H21" s="132">
        <f t="shared" si="3"/>
        <v>0.40396303057646127</v>
      </c>
      <c r="I21" s="132">
        <f t="shared" si="7"/>
        <v>0.21487395243428792</v>
      </c>
      <c r="J21" s="132">
        <f t="shared" si="5"/>
        <v>0.11603193431451549</v>
      </c>
      <c r="K21" s="133">
        <v>16</v>
      </c>
      <c r="L21" s="133">
        <v>65</v>
      </c>
    </row>
    <row r="22" spans="1:12">
      <c r="A22" s="128">
        <v>17</v>
      </c>
      <c r="B22" s="132">
        <f t="shared" si="9"/>
        <v>0.84704989106743633</v>
      </c>
      <c r="C22" s="132">
        <f t="shared" si="6"/>
        <v>0.83857939215676192</v>
      </c>
      <c r="D22" s="132">
        <f t="shared" si="4"/>
        <v>0.82587364379075046</v>
      </c>
      <c r="E22" s="132">
        <f t="shared" si="1"/>
        <v>0.77928589978204144</v>
      </c>
      <c r="F22" s="132">
        <f t="shared" si="2"/>
        <v>0.6945809106752977</v>
      </c>
      <c r="G22" s="132">
        <f t="shared" si="0"/>
        <v>0.55905292810450802</v>
      </c>
      <c r="H22" s="132">
        <f t="shared" si="3"/>
        <v>0.39811344880169508</v>
      </c>
      <c r="I22" s="132">
        <f t="shared" si="7"/>
        <v>0.21176247276685908</v>
      </c>
      <c r="J22" s="132">
        <f t="shared" si="5"/>
        <v>0.11435173529410392</v>
      </c>
      <c r="K22" s="133">
        <v>17</v>
      </c>
      <c r="L22" s="133">
        <v>65</v>
      </c>
    </row>
    <row r="23" spans="1:12">
      <c r="A23" s="128">
        <v>18</v>
      </c>
      <c r="B23" s="132">
        <f t="shared" si="9"/>
        <v>0.83430751635428491</v>
      </c>
      <c r="C23" s="132">
        <f t="shared" si="6"/>
        <v>0.82596444119074208</v>
      </c>
      <c r="D23" s="132">
        <f t="shared" si="4"/>
        <v>0.81344982844542779</v>
      </c>
      <c r="E23" s="132">
        <f t="shared" si="1"/>
        <v>0.7675629150459421</v>
      </c>
      <c r="F23" s="132">
        <f t="shared" si="2"/>
        <v>0.68413216341051353</v>
      </c>
      <c r="G23" s="132">
        <f t="shared" si="0"/>
        <v>0.55064296079382802</v>
      </c>
      <c r="H23" s="132">
        <f t="shared" si="3"/>
        <v>0.39212453268651387</v>
      </c>
      <c r="I23" s="132">
        <f t="shared" si="7"/>
        <v>0.20857687908857123</v>
      </c>
      <c r="J23" s="132">
        <f t="shared" si="5"/>
        <v>0.11263151470782846</v>
      </c>
      <c r="K23" s="133">
        <v>18</v>
      </c>
      <c r="L23" s="133">
        <v>65</v>
      </c>
    </row>
    <row r="24" spans="1:12">
      <c r="A24" s="128">
        <v>19</v>
      </c>
      <c r="B24" s="132">
        <f t="shared" si="9"/>
        <v>0.82127868879082289</v>
      </c>
      <c r="C24" s="132">
        <f>(1-(A24/L24)^1.4)*0.99</f>
        <v>0.81306590190291461</v>
      </c>
      <c r="D24" s="132">
        <f t="shared" si="4"/>
        <v>0.80074672157105231</v>
      </c>
      <c r="E24" s="132">
        <f t="shared" si="1"/>
        <v>0.75557639368755714</v>
      </c>
      <c r="F24" s="132">
        <f t="shared" si="2"/>
        <v>0.67344852480847472</v>
      </c>
      <c r="G24" s="132">
        <f t="shared" si="0"/>
        <v>0.54204393460194311</v>
      </c>
      <c r="H24" s="132">
        <f t="shared" si="3"/>
        <v>0.38600098373168673</v>
      </c>
      <c r="I24" s="132">
        <f t="shared" si="7"/>
        <v>0.20531967219770572</v>
      </c>
      <c r="J24" s="132">
        <f t="shared" si="5"/>
        <v>0.11087262298676109</v>
      </c>
      <c r="K24" s="133">
        <v>19</v>
      </c>
      <c r="L24" s="133">
        <v>65</v>
      </c>
    </row>
    <row r="25" spans="1:12">
      <c r="A25" s="128">
        <v>20</v>
      </c>
      <c r="B25" s="132">
        <f t="shared" si="9"/>
        <v>0.80797255892061415</v>
      </c>
      <c r="C25" s="132">
        <f t="shared" si="6"/>
        <v>0.79989283333140804</v>
      </c>
      <c r="D25" s="132">
        <f t="shared" si="4"/>
        <v>0.78777324494759882</v>
      </c>
      <c r="E25" s="132">
        <f>(1-((K25/L25)^1.4))*0.92</f>
        <v>0.74333475420696504</v>
      </c>
      <c r="F25" s="132">
        <f t="shared" si="2"/>
        <v>0.66253749831490361</v>
      </c>
      <c r="G25" s="132">
        <f t="shared" si="0"/>
        <v>0.5332618888876054</v>
      </c>
      <c r="H25" s="132">
        <f>(1-((K25/L25)^1.4))*0.47</f>
        <v>0.37974710269268863</v>
      </c>
      <c r="I25" s="132">
        <f t="shared" si="7"/>
        <v>0.20199313973015354</v>
      </c>
      <c r="J25" s="132">
        <f t="shared" si="5"/>
        <v>0.10907629545428292</v>
      </c>
      <c r="K25" s="133">
        <v>20</v>
      </c>
      <c r="L25" s="133">
        <v>65</v>
      </c>
    </row>
    <row r="26" spans="1:12">
      <c r="A26" s="128">
        <v>21</v>
      </c>
      <c r="B26" s="132">
        <f t="shared" si="9"/>
        <v>0.79439753682322345</v>
      </c>
      <c r="C26" s="132">
        <f t="shared" si="6"/>
        <v>0.78645356145499123</v>
      </c>
      <c r="D26" s="132">
        <f t="shared" si="4"/>
        <v>0.7745375984026428</v>
      </c>
      <c r="E26" s="132">
        <f t="shared" si="1"/>
        <v>0.73084573387736562</v>
      </c>
      <c r="F26" s="132">
        <f t="shared" si="2"/>
        <v>0.65140598019504314</v>
      </c>
      <c r="G26" s="132">
        <f t="shared" si="0"/>
        <v>0.52430237430332749</v>
      </c>
      <c r="H26" s="132">
        <f t="shared" si="3"/>
        <v>0.37336684230691503</v>
      </c>
      <c r="I26" s="132">
        <f t="shared" si="7"/>
        <v>0.19859938420580586</v>
      </c>
      <c r="J26" s="132">
        <f t="shared" si="5"/>
        <v>0.10724366747113517</v>
      </c>
      <c r="K26" s="133">
        <v>21</v>
      </c>
      <c r="L26" s="133">
        <v>65</v>
      </c>
    </row>
    <row r="27" spans="1:12">
      <c r="A27" s="128">
        <v>22</v>
      </c>
      <c r="B27" s="132">
        <f>(1-(A27/L27)^1.4)*1</f>
        <v>0.78056138483746385</v>
      </c>
      <c r="C27" s="132">
        <f t="shared" si="6"/>
        <v>0.77275577098908921</v>
      </c>
      <c r="D27" s="132">
        <f t="shared" si="4"/>
        <v>0.76104735021652725</v>
      </c>
      <c r="E27" s="132">
        <f t="shared" si="1"/>
        <v>0.71811647405046675</v>
      </c>
      <c r="F27" s="132">
        <f t="shared" si="2"/>
        <v>0.64006033556672026</v>
      </c>
      <c r="G27" s="132">
        <f t="shared" si="0"/>
        <v>0.51517051399272618</v>
      </c>
      <c r="H27" s="132">
        <f t="shared" si="3"/>
        <v>0.36686385087360801</v>
      </c>
      <c r="I27" s="132">
        <f t="shared" si="7"/>
        <v>0.19514034620936596</v>
      </c>
      <c r="J27" s="132">
        <f>(1-((A27/L27)^1.4))*0.135</f>
        <v>0.10537578695305763</v>
      </c>
      <c r="K27" s="133">
        <v>22</v>
      </c>
      <c r="L27" s="133">
        <v>65</v>
      </c>
    </row>
    <row r="28" spans="1:12">
      <c r="A28" s="128">
        <v>23</v>
      </c>
      <c r="B28" s="132">
        <f>(1-(A28/L28)^1.4)*1</f>
        <v>0.76647129493998845</v>
      </c>
      <c r="C28" s="132">
        <f t="shared" si="6"/>
        <v>0.75880658199058859</v>
      </c>
      <c r="D28" s="132">
        <f t="shared" si="4"/>
        <v>0.7473095125664887</v>
      </c>
      <c r="E28" s="132">
        <f t="shared" si="1"/>
        <v>0.70515359134478939</v>
      </c>
      <c r="F28" s="132">
        <f t="shared" si="2"/>
        <v>0.62850646185079051</v>
      </c>
      <c r="G28" s="132">
        <f t="shared" si="0"/>
        <v>0.50587105466039239</v>
      </c>
      <c r="H28" s="132">
        <f t="shared" si="3"/>
        <v>0.36024150862179455</v>
      </c>
      <c r="I28" s="132">
        <f t="shared" si="7"/>
        <v>0.19161782373499711</v>
      </c>
      <c r="J28" s="132">
        <f t="shared" si="5"/>
        <v>0.10347362481689845</v>
      </c>
      <c r="K28" s="133">
        <v>23</v>
      </c>
      <c r="L28" s="133">
        <v>65</v>
      </c>
    </row>
    <row r="29" spans="1:12">
      <c r="A29" s="128">
        <v>24</v>
      </c>
      <c r="B29" s="132">
        <f t="shared" ref="B29:B36" si="10">(1-(A29/L29)^1.4)*1</f>
        <v>0.75213395388257298</v>
      </c>
      <c r="C29" s="132">
        <f t="shared" si="6"/>
        <v>0.74461261434374726</v>
      </c>
      <c r="D29" s="132">
        <f t="shared" si="4"/>
        <v>0.73333060503550862</v>
      </c>
      <c r="E29" s="132">
        <f t="shared" si="1"/>
        <v>0.6919632375719672</v>
      </c>
      <c r="F29" s="132">
        <f t="shared" si="2"/>
        <v>0.61674984218370976</v>
      </c>
      <c r="G29" s="132">
        <f t="shared" si="0"/>
        <v>0.49640840956249821</v>
      </c>
      <c r="H29" s="132">
        <f t="shared" si="3"/>
        <v>0.35350295832480927</v>
      </c>
      <c r="I29" s="132">
        <f t="shared" si="7"/>
        <v>0.18803348847064325</v>
      </c>
      <c r="J29" s="132">
        <f t="shared" si="5"/>
        <v>0.10153808377414736</v>
      </c>
      <c r="K29" s="133">
        <v>24</v>
      </c>
      <c r="L29" s="133">
        <v>65</v>
      </c>
    </row>
    <row r="30" spans="1:12">
      <c r="A30" s="128">
        <v>25</v>
      </c>
      <c r="B30" s="132">
        <f t="shared" si="10"/>
        <v>0.73755559845927743</v>
      </c>
      <c r="C30" s="132">
        <f t="shared" si="6"/>
        <v>0.7301800424746846</v>
      </c>
      <c r="D30" s="132">
        <f t="shared" si="4"/>
        <v>0.71911670849779552</v>
      </c>
      <c r="E30" s="132">
        <f t="shared" si="1"/>
        <v>0.67855115058253523</v>
      </c>
      <c r="F30" s="132">
        <f t="shared" si="2"/>
        <v>0.60479559073660749</v>
      </c>
      <c r="G30" s="132">
        <f t="shared" si="0"/>
        <v>0.4867866949831231</v>
      </c>
      <c r="H30" s="132">
        <f t="shared" si="3"/>
        <v>0.34665113127586039</v>
      </c>
      <c r="I30" s="132">
        <f t="shared" si="7"/>
        <v>0.18438889961481936</v>
      </c>
      <c r="J30" s="132">
        <f>(1-((A30/L30)^1.4))*0.135</f>
        <v>9.9570005792002453E-2</v>
      </c>
      <c r="K30" s="133">
        <v>25</v>
      </c>
      <c r="L30" s="133">
        <v>65</v>
      </c>
    </row>
    <row r="31" spans="1:12">
      <c r="A31" s="128">
        <v>26</v>
      </c>
      <c r="B31" s="132">
        <f t="shared" si="10"/>
        <v>0.7227420627379415</v>
      </c>
      <c r="C31" s="132">
        <f t="shared" si="6"/>
        <v>0.71551464211056204</v>
      </c>
      <c r="D31" s="132">
        <f t="shared" si="4"/>
        <v>0.70467351116949295</v>
      </c>
      <c r="E31" s="132">
        <f t="shared" si="1"/>
        <v>0.66492269771890622</v>
      </c>
      <c r="F31" s="132">
        <f t="shared" si="2"/>
        <v>0.592648491445112</v>
      </c>
      <c r="G31" s="132">
        <f t="shared" si="0"/>
        <v>0.47700976140704143</v>
      </c>
      <c r="H31" s="132">
        <f t="shared" si="3"/>
        <v>0.33968876948683246</v>
      </c>
      <c r="I31" s="132">
        <f t="shared" si="7"/>
        <v>0.18068551568448538</v>
      </c>
      <c r="J31" s="132">
        <f t="shared" si="5"/>
        <v>9.7570178469622112E-2</v>
      </c>
      <c r="K31" s="133">
        <v>26</v>
      </c>
      <c r="L31" s="133">
        <v>65</v>
      </c>
    </row>
    <row r="32" spans="1:12">
      <c r="A32" s="128">
        <v>27</v>
      </c>
      <c r="B32" s="132">
        <f t="shared" si="10"/>
        <v>0.70769881869139295</v>
      </c>
      <c r="C32" s="132">
        <f>(1-(A32/L32)^1.4)*0.99</f>
        <v>0.70062183050447902</v>
      </c>
      <c r="D32" s="132">
        <f t="shared" si="4"/>
        <v>0.69000634822410811</v>
      </c>
      <c r="E32" s="132">
        <f t="shared" si="1"/>
        <v>0.65108291319608158</v>
      </c>
      <c r="F32" s="132">
        <f t="shared" si="2"/>
        <v>0.58031303132694223</v>
      </c>
      <c r="G32" s="132">
        <f t="shared" si="0"/>
        <v>0.46708122033631938</v>
      </c>
      <c r="H32" s="132">
        <f t="shared" si="3"/>
        <v>0.33261844478495467</v>
      </c>
      <c r="I32" s="132">
        <f>(1-(K32/L32)^1.4)*0.25</f>
        <v>0.17692470467284824</v>
      </c>
      <c r="J32" s="132">
        <f t="shared" si="5"/>
        <v>9.5539340523338054E-2</v>
      </c>
      <c r="K32" s="133">
        <v>27</v>
      </c>
      <c r="L32" s="133">
        <v>65</v>
      </c>
    </row>
    <row r="33" spans="1:12">
      <c r="A33" s="128">
        <v>28</v>
      </c>
      <c r="B33" s="132">
        <f t="shared" si="10"/>
        <v>0.69243101136320384</v>
      </c>
      <c r="C33" s="132">
        <f t="shared" si="6"/>
        <v>0.6855067012495718</v>
      </c>
      <c r="D33" s="132">
        <f t="shared" si="4"/>
        <v>0.67512023607912375</v>
      </c>
      <c r="E33" s="132">
        <f t="shared" si="1"/>
        <v>0.63703653045414754</v>
      </c>
      <c r="F33" s="132">
        <f t="shared" si="2"/>
        <v>0.56779342931782717</v>
      </c>
      <c r="G33" s="132">
        <f t="shared" si="0"/>
        <v>0.45700446749971457</v>
      </c>
      <c r="H33" s="132">
        <f t="shared" si="3"/>
        <v>0.32544257534070581</v>
      </c>
      <c r="I33" s="132">
        <f>(1-(K33/L33)^1.4)*0.25</f>
        <v>0.17310775284080096</v>
      </c>
      <c r="J33" s="132">
        <f t="shared" si="5"/>
        <v>9.3478186534032531E-2</v>
      </c>
      <c r="K33" s="133">
        <v>28</v>
      </c>
      <c r="L33" s="133">
        <v>65</v>
      </c>
    </row>
    <row r="34" spans="1:12">
      <c r="A34" s="128">
        <v>29</v>
      </c>
      <c r="B34" s="132">
        <f t="shared" si="10"/>
        <v>0.67694348947378291</v>
      </c>
      <c r="C34" s="132">
        <f t="shared" si="6"/>
        <v>0.67017405457904511</v>
      </c>
      <c r="D34" s="132">
        <f t="shared" si="4"/>
        <v>0.66001990223693829</v>
      </c>
      <c r="E34" s="132">
        <f t="shared" si="1"/>
        <v>0.62278801031588027</v>
      </c>
      <c r="F34" s="132">
        <f t="shared" si="2"/>
        <v>0.55509366136850191</v>
      </c>
      <c r="G34" s="132">
        <f t="shared" si="0"/>
        <v>0.44678270305269674</v>
      </c>
      <c r="H34" s="132">
        <f t="shared" si="3"/>
        <v>0.31816344005267794</v>
      </c>
      <c r="I34" s="132">
        <f>(1-(K34/L34)^1.4)*0.25</f>
        <v>0.16923587236844573</v>
      </c>
      <c r="J34" s="132">
        <f t="shared" si="5"/>
        <v>9.1387371078960694E-2</v>
      </c>
      <c r="K34" s="133">
        <v>29</v>
      </c>
      <c r="L34" s="133">
        <v>65</v>
      </c>
    </row>
    <row r="35" spans="1:12">
      <c r="A35" s="128">
        <v>30</v>
      </c>
      <c r="B35" s="132">
        <f t="shared" si="10"/>
        <v>0.66124083219616225</v>
      </c>
      <c r="C35" s="132">
        <f t="shared" si="6"/>
        <v>0.65462842387420062</v>
      </c>
      <c r="D35" s="132">
        <f t="shared" si="4"/>
        <v>0.64470981139125816</v>
      </c>
      <c r="E35" s="132">
        <f t="shared" si="1"/>
        <v>0.60834156562046926</v>
      </c>
      <c r="F35" s="132">
        <f>(1-((K35/L35)^1.4))*0.82</f>
        <v>0.54221748240085299</v>
      </c>
      <c r="G35" s="132">
        <f t="shared" si="0"/>
        <v>0.43641894924946711</v>
      </c>
      <c r="H35" s="132">
        <f t="shared" si="3"/>
        <v>0.31078319113219627</v>
      </c>
      <c r="I35" s="132">
        <f t="shared" ref="I35:I55" si="11">(1-(K35/L35)^1.4)*0.25</f>
        <v>0.16531020804904056</v>
      </c>
      <c r="J35" s="132">
        <f t="shared" si="5"/>
        <v>8.9267512346481906E-2</v>
      </c>
      <c r="K35" s="133">
        <v>30</v>
      </c>
      <c r="L35" s="133">
        <v>65</v>
      </c>
    </row>
    <row r="36" spans="1:12">
      <c r="A36" s="128">
        <v>31</v>
      </c>
      <c r="B36" s="132">
        <f t="shared" si="10"/>
        <v>0.64532737269354434</v>
      </c>
      <c r="C36" s="132">
        <f t="shared" si="6"/>
        <v>0.63887409896660885</v>
      </c>
      <c r="D36" s="132">
        <f t="shared" si="4"/>
        <v>0.62919418837620567</v>
      </c>
      <c r="E36" s="132">
        <f t="shared" si="1"/>
        <v>0.59370118287806084</v>
      </c>
      <c r="F36" s="132">
        <f t="shared" si="2"/>
        <v>0.52916844560870635</v>
      </c>
      <c r="G36" s="132">
        <f t="shared" si="0"/>
        <v>0.42591606597773929</v>
      </c>
      <c r="H36" s="132">
        <f t="shared" si="3"/>
        <v>0.3033038651659658</v>
      </c>
      <c r="I36" s="132">
        <f t="shared" si="11"/>
        <v>0.16133184317338609</v>
      </c>
      <c r="J36" s="132">
        <f t="shared" si="5"/>
        <v>8.7119195313628495E-2</v>
      </c>
      <c r="K36" s="133">
        <v>31</v>
      </c>
      <c r="L36" s="133">
        <v>65</v>
      </c>
    </row>
    <row r="37" spans="1:12">
      <c r="A37" s="128">
        <v>32</v>
      </c>
      <c r="B37" s="132">
        <f>(1-(A37/L37)^1.4)*1</f>
        <v>0.62920721890286369</v>
      </c>
      <c r="C37" s="132">
        <f t="shared" si="6"/>
        <v>0.62291514671383508</v>
      </c>
      <c r="D37" s="132">
        <f t="shared" si="4"/>
        <v>0.61347703843029211</v>
      </c>
      <c r="E37" s="132">
        <f t="shared" si="1"/>
        <v>0.5788706413906346</v>
      </c>
      <c r="F37" s="132">
        <f t="shared" si="2"/>
        <v>0.51594991950034819</v>
      </c>
      <c r="G37" s="132">
        <f t="shared" si="0"/>
        <v>0.41527676447589007</v>
      </c>
      <c r="H37" s="132">
        <f t="shared" si="3"/>
        <v>0.29572739288434591</v>
      </c>
      <c r="I37" s="132">
        <f t="shared" si="11"/>
        <v>0.15730180472571592</v>
      </c>
      <c r="J37" s="132">
        <f>(1-((A37/L37)^1.4))*0.135</f>
        <v>8.4942974551886596E-2</v>
      </c>
      <c r="K37" s="133">
        <v>32</v>
      </c>
      <c r="L37" s="133">
        <v>65</v>
      </c>
    </row>
    <row r="38" spans="1:12">
      <c r="A38" s="128">
        <v>33</v>
      </c>
      <c r="B38" s="132">
        <f>(1-(A38/L38)^1.4)*1</f>
        <v>0.61288427196321482</v>
      </c>
      <c r="C38" s="132">
        <f t="shared" si="6"/>
        <v>0.60675542924358272</v>
      </c>
      <c r="D38" s="132">
        <f t="shared" si="4"/>
        <v>0.59756216516413441</v>
      </c>
      <c r="E38" s="132">
        <f t="shared" si="1"/>
        <v>0.56385353020615769</v>
      </c>
      <c r="F38" s="132">
        <f t="shared" si="2"/>
        <v>0.50256510300983614</v>
      </c>
      <c r="G38" s="132">
        <f t="shared" si="0"/>
        <v>0.40450361949572178</v>
      </c>
      <c r="H38" s="132">
        <f t="shared" si="3"/>
        <v>0.28805560782271095</v>
      </c>
      <c r="I38" s="132">
        <f t="shared" si="11"/>
        <v>0.15322106799080371</v>
      </c>
      <c r="J38" s="132">
        <f t="shared" si="5"/>
        <v>8.2739376715034008E-2</v>
      </c>
      <c r="K38" s="133">
        <v>33</v>
      </c>
      <c r="L38" s="133">
        <v>65</v>
      </c>
    </row>
    <row r="39" spans="1:12">
      <c r="A39" s="128">
        <v>34</v>
      </c>
      <c r="B39" s="132">
        <f t="shared" ref="B39:B46" si="12">(1-(A39/L39)^1.4)*1</f>
        <v>0.59636224261981252</v>
      </c>
      <c r="C39" s="132">
        <f>(1-(A39/L39)^1.4)*0.99</f>
        <v>0.59039862019361444</v>
      </c>
      <c r="D39" s="132">
        <f t="shared" si="4"/>
        <v>0.58145318655431721</v>
      </c>
      <c r="E39" s="132">
        <f t="shared" si="1"/>
        <v>0.54865326321022756</v>
      </c>
      <c r="F39" s="132">
        <f t="shared" si="2"/>
        <v>0.48901703894824622</v>
      </c>
      <c r="G39" s="132">
        <f t="shared" si="0"/>
        <v>0.3935990801290763</v>
      </c>
      <c r="H39" s="132">
        <f t="shared" si="3"/>
        <v>0.28029025403131186</v>
      </c>
      <c r="I39" s="132">
        <f t="shared" si="11"/>
        <v>0.14909056065495313</v>
      </c>
      <c r="J39" s="132">
        <f t="shared" si="5"/>
        <v>8.0508902753674699E-2</v>
      </c>
      <c r="K39" s="133">
        <v>34</v>
      </c>
      <c r="L39" s="133">
        <v>65</v>
      </c>
    </row>
    <row r="40" spans="1:12">
      <c r="A40" s="128">
        <v>35</v>
      </c>
      <c r="B40" s="132">
        <f t="shared" si="12"/>
        <v>0.57964466587929508</v>
      </c>
      <c r="C40" s="132">
        <f t="shared" si="6"/>
        <v>0.57384821922050211</v>
      </c>
      <c r="D40" s="132">
        <f t="shared" si="4"/>
        <v>0.56515354923231265</v>
      </c>
      <c r="E40" s="132">
        <f t="shared" si="1"/>
        <v>0.5332730926089515</v>
      </c>
      <c r="F40" s="132">
        <f t="shared" si="2"/>
        <v>0.47530862602102192</v>
      </c>
      <c r="G40" s="132">
        <f t="shared" si="0"/>
        <v>0.38256547948033476</v>
      </c>
      <c r="H40" s="132">
        <f t="shared" si="3"/>
        <v>0.27243299296326867</v>
      </c>
      <c r="I40" s="132">
        <f t="shared" si="11"/>
        <v>0.14491116646982377</v>
      </c>
      <c r="J40" s="132">
        <f t="shared" si="5"/>
        <v>7.8252029893704847E-2</v>
      </c>
      <c r="K40" s="133">
        <v>35</v>
      </c>
      <c r="L40" s="133">
        <v>65</v>
      </c>
    </row>
    <row r="41" spans="1:12">
      <c r="A41" s="128">
        <v>36</v>
      </c>
      <c r="B41" s="132">
        <f t="shared" si="12"/>
        <v>0.56273491414774113</v>
      </c>
      <c r="C41" s="132">
        <f t="shared" si="6"/>
        <v>0.55710756500626368</v>
      </c>
      <c r="D41" s="132">
        <f t="shared" si="4"/>
        <v>0.54866654129404757</v>
      </c>
      <c r="E41" s="132">
        <f t="shared" si="1"/>
        <v>0.5177161210159219</v>
      </c>
      <c r="F41" s="132">
        <f t="shared" si="2"/>
        <v>0.46144262960114768</v>
      </c>
      <c r="G41" s="132">
        <f t="shared" si="0"/>
        <v>0.37140504333750918</v>
      </c>
      <c r="H41" s="132">
        <f t="shared" si="3"/>
        <v>0.26448540964943834</v>
      </c>
      <c r="I41" s="132">
        <f t="shared" si="11"/>
        <v>0.14068372853693528</v>
      </c>
      <c r="J41" s="132">
        <f>(1-((A41/L41)^1.4))*0.135</f>
        <v>7.5969213409945058E-2</v>
      </c>
      <c r="K41" s="133">
        <v>36</v>
      </c>
      <c r="L41" s="133">
        <v>65</v>
      </c>
    </row>
    <row r="42" spans="1:12">
      <c r="A42" s="128">
        <v>37</v>
      </c>
      <c r="B42" s="132">
        <f t="shared" si="12"/>
        <v>0.54563620904654697</v>
      </c>
      <c r="C42" s="132">
        <f t="shared" si="6"/>
        <v>0.54017984695608146</v>
      </c>
      <c r="D42" s="132">
        <f t="shared" si="4"/>
        <v>0.53199530382038329</v>
      </c>
      <c r="E42" s="132">
        <f t="shared" si="1"/>
        <v>0.50198531232282328</v>
      </c>
      <c r="F42" s="132">
        <f t="shared" si="2"/>
        <v>0.44742169141816851</v>
      </c>
      <c r="G42" s="132">
        <f t="shared" si="0"/>
        <v>0.36011989797072103</v>
      </c>
      <c r="H42" s="132">
        <f t="shared" si="3"/>
        <v>0.25644901825187705</v>
      </c>
      <c r="I42" s="132">
        <f t="shared" si="11"/>
        <v>0.13640905226163674</v>
      </c>
      <c r="J42" s="132">
        <f t="shared" si="5"/>
        <v>7.3660888221283846E-2</v>
      </c>
      <c r="K42" s="133">
        <v>37</v>
      </c>
      <c r="L42" s="133">
        <v>65</v>
      </c>
    </row>
    <row r="43" spans="1:12">
      <c r="A43" s="128">
        <v>38</v>
      </c>
      <c r="B43" s="132">
        <f t="shared" si="12"/>
        <v>0.52835163207157287</v>
      </c>
      <c r="C43" s="132">
        <f t="shared" si="6"/>
        <v>0.5230681157508571</v>
      </c>
      <c r="D43" s="132">
        <f t="shared" si="4"/>
        <v>0.51514284126978349</v>
      </c>
      <c r="E43" s="132">
        <f>(1-((K43/L43)^1.4))*0.92</f>
        <v>0.48608350150584706</v>
      </c>
      <c r="F43" s="132">
        <f t="shared" si="2"/>
        <v>0.43324833829868975</v>
      </c>
      <c r="G43" s="132">
        <f t="shared" si="0"/>
        <v>0.34871207716723812</v>
      </c>
      <c r="H43" s="132">
        <f>(1-((K43/L43)^1.4))*0.47</f>
        <v>0.24832526707363925</v>
      </c>
      <c r="I43" s="132">
        <f t="shared" si="11"/>
        <v>0.13208790801789322</v>
      </c>
      <c r="J43" s="132">
        <f t="shared" si="5"/>
        <v>7.1327470329662343E-2</v>
      </c>
      <c r="K43" s="133">
        <v>38</v>
      </c>
      <c r="L43" s="133">
        <v>65</v>
      </c>
    </row>
    <row r="44" spans="1:12">
      <c r="A44" s="128">
        <v>39</v>
      </c>
      <c r="B44" s="132">
        <f t="shared" si="12"/>
        <v>0.5108841342364463</v>
      </c>
      <c r="C44" s="132">
        <f t="shared" si="6"/>
        <v>0.50577529289408185</v>
      </c>
      <c r="D44" s="132">
        <f t="shared" si="4"/>
        <v>0.49811203088053513</v>
      </c>
      <c r="E44" s="132">
        <f t="shared" si="1"/>
        <v>0.47001340349753062</v>
      </c>
      <c r="F44" s="132">
        <f t="shared" si="2"/>
        <v>0.41892499007388595</v>
      </c>
      <c r="G44" s="132">
        <f t="shared" si="0"/>
        <v>0.33718352859605455</v>
      </c>
      <c r="H44" s="132">
        <f t="shared" si="3"/>
        <v>0.24011554309112976</v>
      </c>
      <c r="I44" s="132">
        <f t="shared" si="11"/>
        <v>0.12772103355911157</v>
      </c>
      <c r="J44" s="132">
        <f t="shared" si="5"/>
        <v>6.896935812192026E-2</v>
      </c>
      <c r="K44" s="133">
        <v>39</v>
      </c>
      <c r="L44" s="133">
        <v>65</v>
      </c>
    </row>
    <row r="45" spans="1:12">
      <c r="A45" s="128">
        <v>40</v>
      </c>
      <c r="B45" s="132">
        <f t="shared" si="12"/>
        <v>0.49323654482054891</v>
      </c>
      <c r="C45" s="132">
        <f t="shared" si="6"/>
        <v>0.48830417937234344</v>
      </c>
      <c r="D45" s="132">
        <f t="shared" si="4"/>
        <v>0.48090563120003516</v>
      </c>
      <c r="E45" s="132">
        <f t="shared" si="1"/>
        <v>0.453777621234905</v>
      </c>
      <c r="F45" s="132">
        <f t="shared" si="2"/>
        <v>0.40445396675285006</v>
      </c>
      <c r="G45" s="132">
        <f t="shared" si="0"/>
        <v>0.32553611958156231</v>
      </c>
      <c r="H45" s="132">
        <f t="shared" si="3"/>
        <v>0.23182117606565797</v>
      </c>
      <c r="I45" s="132">
        <f t="shared" si="11"/>
        <v>0.12330913620513723</v>
      </c>
      <c r="J45" s="132">
        <f t="shared" si="5"/>
        <v>6.6586933550774108E-2</v>
      </c>
      <c r="K45" s="133">
        <v>40</v>
      </c>
      <c r="L45" s="133">
        <v>65</v>
      </c>
    </row>
    <row r="46" spans="1:12">
      <c r="A46" s="128">
        <v>41</v>
      </c>
      <c r="B46" s="132">
        <f t="shared" si="12"/>
        <v>0.47541157932524847</v>
      </c>
      <c r="C46" s="132">
        <f t="shared" si="6"/>
        <v>0.470657463531996</v>
      </c>
      <c r="D46" s="132">
        <f t="shared" si="4"/>
        <v>0.46352628984211725</v>
      </c>
      <c r="E46" s="132">
        <f t="shared" si="1"/>
        <v>0.43737865297922862</v>
      </c>
      <c r="F46" s="132">
        <f t="shared" si="2"/>
        <v>0.38983749504670373</v>
      </c>
      <c r="G46" s="132">
        <f t="shared" si="0"/>
        <v>0.31377164235466398</v>
      </c>
      <c r="H46" s="132">
        <f t="shared" si="3"/>
        <v>0.22344344228286678</v>
      </c>
      <c r="I46" s="132">
        <f t="shared" si="11"/>
        <v>0.11885289483131212</v>
      </c>
      <c r="J46" s="132">
        <f t="shared" si="5"/>
        <v>6.4180563208908553E-2</v>
      </c>
      <c r="K46" s="133">
        <v>41</v>
      </c>
      <c r="L46" s="133">
        <v>65</v>
      </c>
    </row>
    <row r="47" spans="1:12">
      <c r="A47" s="128">
        <v>42</v>
      </c>
      <c r="B47" s="132">
        <f>(1-(A47/L47)^1.4)*1</f>
        <v>0.45741184672770152</v>
      </c>
      <c r="C47" s="132">
        <f>(1-(A47/L47)^1.4)*0.99</f>
        <v>0.45283772826042451</v>
      </c>
      <c r="D47" s="132">
        <f t="shared" si="4"/>
        <v>0.44597655055950897</v>
      </c>
      <c r="E47" s="132">
        <f t="shared" si="1"/>
        <v>0.42081889898948543</v>
      </c>
      <c r="F47" s="132">
        <f t="shared" si="2"/>
        <v>0.37507771431671522</v>
      </c>
      <c r="G47" s="132">
        <f t="shared" si="0"/>
        <v>0.30189181884028304</v>
      </c>
      <c r="H47" s="132">
        <f t="shared" si="3"/>
        <v>0.2149835679620197</v>
      </c>
      <c r="I47" s="132">
        <f t="shared" si="11"/>
        <v>0.11435296168192538</v>
      </c>
      <c r="J47" s="132">
        <f t="shared" si="5"/>
        <v>6.1750599308239708E-2</v>
      </c>
      <c r="K47" s="133">
        <v>42</v>
      </c>
      <c r="L47" s="133">
        <v>65</v>
      </c>
    </row>
    <row r="48" spans="1:12">
      <c r="A48" s="128">
        <v>43</v>
      </c>
      <c r="B48" s="132">
        <f>(1-(A48/L48)^1.4)*1</f>
        <v>0.43923985610958383</v>
      </c>
      <c r="C48" s="132">
        <f>(1-(A48/L48)^1.4)*0.99</f>
        <v>0.43484745754848797</v>
      </c>
      <c r="D48" s="132">
        <f t="shared" si="4"/>
        <v>0.42825885970684424</v>
      </c>
      <c r="E48" s="132">
        <f t="shared" si="1"/>
        <v>0.40410066762081714</v>
      </c>
      <c r="F48" s="132">
        <f t="shared" si="2"/>
        <v>0.3601766820098587</v>
      </c>
      <c r="G48" s="132">
        <f t="shared" si="0"/>
        <v>0.28989830503232533</v>
      </c>
      <c r="H48" s="132">
        <f t="shared" si="3"/>
        <v>0.20644273237150437</v>
      </c>
      <c r="I48" s="132">
        <f t="shared" si="11"/>
        <v>0.10980996402739596</v>
      </c>
      <c r="J48" s="132">
        <f>(1-((A48/L48)^1.4))*0.135</f>
        <v>5.929738057479382E-2</v>
      </c>
      <c r="K48" s="133">
        <v>43</v>
      </c>
      <c r="L48" s="133">
        <v>65</v>
      </c>
    </row>
    <row r="49" spans="1:12">
      <c r="A49" s="128">
        <v>44</v>
      </c>
      <c r="B49" s="132">
        <f t="shared" ref="B49:B55" si="13">(1-(A49/L49)^1.4)*1</f>
        <v>0.4208980227279695</v>
      </c>
      <c r="C49" s="132">
        <f t="shared" ref="C49:C54" si="14">(1-(A49/L49)^1.4)*0.99</f>
        <v>0.41668904250068978</v>
      </c>
      <c r="D49" s="132">
        <f t="shared" si="4"/>
        <v>0.41037557215977027</v>
      </c>
      <c r="E49" s="132">
        <f t="shared" si="1"/>
        <v>0.38722618090973193</v>
      </c>
      <c r="F49" s="132">
        <f t="shared" si="2"/>
        <v>0.34513637863693497</v>
      </c>
      <c r="G49" s="132">
        <f t="shared" si="0"/>
        <v>0.27779269500045989</v>
      </c>
      <c r="H49" s="132">
        <f t="shared" si="3"/>
        <v>0.19782207068214566</v>
      </c>
      <c r="I49" s="132">
        <f t="shared" si="11"/>
        <v>0.10522450568199238</v>
      </c>
      <c r="J49" s="132">
        <f t="shared" si="5"/>
        <v>5.6821233068275884E-2</v>
      </c>
      <c r="K49" s="133">
        <v>44</v>
      </c>
      <c r="L49" s="133">
        <v>65</v>
      </c>
    </row>
    <row r="50" spans="1:12">
      <c r="A50" s="128">
        <v>45</v>
      </c>
      <c r="B50" s="132">
        <f t="shared" si="13"/>
        <v>0.40238867358698593</v>
      </c>
      <c r="C50" s="132">
        <f t="shared" si="14"/>
        <v>0.39836478685111609</v>
      </c>
      <c r="D50" s="132">
        <f t="shared" si="4"/>
        <v>0.39232895674731127</v>
      </c>
      <c r="E50" s="132">
        <f t="shared" si="1"/>
        <v>0.37019757970002709</v>
      </c>
      <c r="F50" s="132">
        <f t="shared" si="2"/>
        <v>0.32995871234132845</v>
      </c>
      <c r="G50" s="132">
        <f t="shared" si="0"/>
        <v>0.26557652456741071</v>
      </c>
      <c r="H50" s="132">
        <f t="shared" si="3"/>
        <v>0.18912267658588339</v>
      </c>
      <c r="I50" s="132">
        <f t="shared" si="11"/>
        <v>0.10059716839674648</v>
      </c>
      <c r="J50" s="132">
        <f t="shared" si="5"/>
        <v>5.4322470934243104E-2</v>
      </c>
      <c r="K50" s="133">
        <v>45</v>
      </c>
      <c r="L50" s="133">
        <v>65</v>
      </c>
    </row>
    <row r="51" spans="1:12">
      <c r="A51" s="128">
        <v>46</v>
      </c>
      <c r="B51" s="132">
        <f t="shared" si="13"/>
        <v>0.38371405256152946</v>
      </c>
      <c r="C51" s="132">
        <f t="shared" si="14"/>
        <v>0.37987691203591417</v>
      </c>
      <c r="D51" s="132">
        <f t="shared" si="4"/>
        <v>0.37412120124749121</v>
      </c>
      <c r="E51" s="132">
        <f t="shared" si="1"/>
        <v>0.35301692835660714</v>
      </c>
      <c r="F51" s="132">
        <f t="shared" si="2"/>
        <v>0.31464552310045413</v>
      </c>
      <c r="G51" s="132">
        <f t="shared" si="0"/>
        <v>0.25325127469060943</v>
      </c>
      <c r="H51" s="132">
        <f t="shared" si="3"/>
        <v>0.18034560470391883</v>
      </c>
      <c r="I51" s="132">
        <f t="shared" si="11"/>
        <v>9.5928513140382365E-2</v>
      </c>
      <c r="J51" s="132">
        <f t="shared" si="5"/>
        <v>5.180139709580648E-2</v>
      </c>
      <c r="K51" s="133">
        <v>46</v>
      </c>
      <c r="L51" s="133">
        <v>65</v>
      </c>
    </row>
    <row r="52" spans="1:12">
      <c r="A52" s="128">
        <v>47</v>
      </c>
      <c r="B52" s="132">
        <f t="shared" si="13"/>
        <v>0.36487632511806278</v>
      </c>
      <c r="C52" s="132">
        <f t="shared" si="14"/>
        <v>0.36122756186688215</v>
      </c>
      <c r="D52" s="132">
        <f t="shared" si="4"/>
        <v>0.35575441699011123</v>
      </c>
      <c r="E52" s="132">
        <f t="shared" si="1"/>
        <v>0.33568621910861779</v>
      </c>
      <c r="F52" s="132">
        <f t="shared" si="2"/>
        <v>0.29919858659681148</v>
      </c>
      <c r="G52" s="132">
        <f t="shared" si="0"/>
        <v>0.24081837457792143</v>
      </c>
      <c r="H52" s="132">
        <f t="shared" si="3"/>
        <v>0.1714918728054895</v>
      </c>
      <c r="I52" s="132">
        <f t="shared" si="11"/>
        <v>9.1219081279515696E-2</v>
      </c>
      <c r="J52" s="132">
        <f t="shared" si="5"/>
        <v>4.9258303890938479E-2</v>
      </c>
      <c r="K52" s="133">
        <v>47</v>
      </c>
      <c r="L52" s="133">
        <v>65</v>
      </c>
    </row>
    <row r="53" spans="1:12">
      <c r="A53" s="128">
        <v>48</v>
      </c>
      <c r="B53" s="132">
        <f t="shared" si="13"/>
        <v>0.34587758267211199</v>
      </c>
      <c r="C53" s="132">
        <f t="shared" si="14"/>
        <v>0.34241880684539089</v>
      </c>
      <c r="D53" s="132">
        <f t="shared" si="4"/>
        <v>0.3372306431053092</v>
      </c>
      <c r="E53" s="132">
        <f t="shared" si="1"/>
        <v>0.31820737605834304</v>
      </c>
      <c r="F53" s="132">
        <f t="shared" si="2"/>
        <v>0.28361961779113182</v>
      </c>
      <c r="G53" s="132">
        <f t="shared" si="0"/>
        <v>0.22827920456359393</v>
      </c>
      <c r="H53" s="132">
        <f t="shared" si="3"/>
        <v>0.16256246385589262</v>
      </c>
      <c r="I53" s="132">
        <f t="shared" si="11"/>
        <v>8.6469395668027998E-2</v>
      </c>
      <c r="J53" s="132">
        <f t="shared" si="5"/>
        <v>4.6693473660735126E-2</v>
      </c>
      <c r="K53" s="133">
        <v>48</v>
      </c>
      <c r="L53" s="133">
        <v>65</v>
      </c>
    </row>
    <row r="54" spans="1:12">
      <c r="A54" s="128">
        <v>49</v>
      </c>
      <c r="B54" s="132">
        <f t="shared" si="13"/>
        <v>0.32671984661744891</v>
      </c>
      <c r="C54" s="132">
        <f t="shared" si="14"/>
        <v>0.32345264815127439</v>
      </c>
      <c r="D54" s="132">
        <f t="shared" si="4"/>
        <v>0.31855185045201267</v>
      </c>
      <c r="E54" s="132">
        <f t="shared" si="1"/>
        <v>0.30058225888805301</v>
      </c>
      <c r="F54" s="132">
        <f t="shared" si="2"/>
        <v>0.26791027422630809</v>
      </c>
      <c r="G54" s="132">
        <f t="shared" si="0"/>
        <v>0.2156350987675163</v>
      </c>
      <c r="H54" s="132">
        <f t="shared" si="3"/>
        <v>0.15355832791020096</v>
      </c>
      <c r="I54" s="132">
        <f t="shared" si="11"/>
        <v>8.1679961654362226E-2</v>
      </c>
      <c r="J54" s="132">
        <f>(1-((A54/L54)^1.4))*0.135</f>
        <v>4.4107179293355607E-2</v>
      </c>
      <c r="K54" s="133">
        <v>49</v>
      </c>
      <c r="L54" s="133">
        <v>65</v>
      </c>
    </row>
    <row r="55" spans="1:12">
      <c r="A55" s="128">
        <v>50</v>
      </c>
      <c r="B55" s="132">
        <f t="shared" si="13"/>
        <v>0.30740507205791734</v>
      </c>
      <c r="C55" s="132">
        <f>(1-(A55/L55)^1.4)*0.99</f>
        <v>0.30433102133733814</v>
      </c>
      <c r="D55" s="132">
        <f t="shared" si="4"/>
        <v>0.29971994525646939</v>
      </c>
      <c r="E55" s="132">
        <f>(1-((K55/L55)^1.4))*0.92</f>
        <v>0.28281266629328394</v>
      </c>
      <c r="F55" s="132">
        <f t="shared" si="2"/>
        <v>0.2520721590874922</v>
      </c>
      <c r="G55" s="132">
        <f t="shared" si="0"/>
        <v>0.20288734755822546</v>
      </c>
      <c r="H55" s="132">
        <f t="shared" si="3"/>
        <v>0.14448038386722115</v>
      </c>
      <c r="I55" s="132">
        <f t="shared" si="11"/>
        <v>7.6851268014479335E-2</v>
      </c>
      <c r="J55" s="132">
        <f t="shared" si="5"/>
        <v>4.1499684727818842E-2</v>
      </c>
      <c r="K55" s="133">
        <v>50</v>
      </c>
      <c r="L55" s="133">
        <v>65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view="pageBreakPreview" zoomScaleSheetLayoutView="100" workbookViewId="0">
      <selection activeCell="A5" sqref="A5:A6"/>
    </sheetView>
  </sheetViews>
  <sheetFormatPr baseColWidth="10" defaultRowHeight="13.5"/>
  <cols>
    <col min="1" max="1" width="18.7109375" style="13" customWidth="1"/>
    <col min="2" max="2" width="13.85546875" style="13" customWidth="1"/>
    <col min="3" max="3" width="15.28515625" style="13" customWidth="1"/>
    <col min="4" max="6" width="11.42578125" style="13"/>
    <col min="7" max="7" width="11.28515625" style="13" customWidth="1"/>
  </cols>
  <sheetData>
    <row r="1" spans="1:7">
      <c r="A1" s="155"/>
      <c r="B1" s="156"/>
      <c r="C1" s="156"/>
      <c r="D1" s="156"/>
      <c r="E1" s="156"/>
      <c r="F1" s="156"/>
      <c r="G1" s="157"/>
    </row>
    <row r="2" spans="1:7" ht="19.5" customHeight="1">
      <c r="A2" s="185" t="s">
        <v>75</v>
      </c>
      <c r="B2" s="186"/>
      <c r="C2" s="186"/>
      <c r="D2" s="186"/>
      <c r="E2" s="186"/>
      <c r="F2" s="186"/>
      <c r="G2" s="187"/>
    </row>
    <row r="3" spans="1:7" ht="23.25" customHeight="1">
      <c r="A3" s="204" t="s">
        <v>153</v>
      </c>
      <c r="B3" s="205"/>
      <c r="C3" s="205"/>
      <c r="D3" s="205"/>
      <c r="E3" s="205"/>
      <c r="F3" s="205"/>
      <c r="G3" s="206"/>
    </row>
    <row r="4" spans="1:7" ht="46.5" customHeight="1">
      <c r="A4" s="188" t="s">
        <v>68</v>
      </c>
      <c r="B4" s="189"/>
      <c r="C4" s="189"/>
      <c r="D4" s="189"/>
      <c r="E4" s="189"/>
      <c r="F4" s="189"/>
      <c r="G4" s="190"/>
    </row>
    <row r="5" spans="1:7" ht="42" customHeight="1">
      <c r="A5" s="192" t="s">
        <v>56</v>
      </c>
      <c r="B5" s="192" t="s">
        <v>36</v>
      </c>
      <c r="C5" s="192" t="s">
        <v>0</v>
      </c>
      <c r="D5" s="208" t="s">
        <v>53</v>
      </c>
      <c r="E5" s="208"/>
      <c r="F5" s="208"/>
      <c r="G5" s="192" t="s">
        <v>17</v>
      </c>
    </row>
    <row r="6" spans="1:7" ht="42" customHeight="1">
      <c r="A6" s="207"/>
      <c r="B6" s="207"/>
      <c r="C6" s="207"/>
      <c r="D6" s="209"/>
      <c r="E6" s="209"/>
      <c r="F6" s="209"/>
      <c r="G6" s="207"/>
    </row>
    <row r="7" spans="1:7" ht="51" customHeight="1">
      <c r="A7" s="31">
        <v>0</v>
      </c>
      <c r="B7" s="31">
        <v>7</v>
      </c>
      <c r="C7" s="61" t="s">
        <v>76</v>
      </c>
      <c r="D7" s="179" t="s">
        <v>77</v>
      </c>
      <c r="E7" s="180"/>
      <c r="F7" s="181"/>
      <c r="G7" s="158">
        <v>141.44</v>
      </c>
    </row>
    <row r="8" spans="1:7">
      <c r="A8" s="27"/>
      <c r="B8" s="28"/>
      <c r="C8" s="28"/>
      <c r="D8" s="28"/>
      <c r="E8" s="28"/>
      <c r="F8" s="28"/>
      <c r="G8" s="29"/>
    </row>
    <row r="9" spans="1:7">
      <c r="A9" s="27"/>
      <c r="B9" s="28"/>
      <c r="C9" s="28"/>
      <c r="D9" s="28"/>
      <c r="E9" s="28"/>
      <c r="F9" s="28"/>
      <c r="G9" s="29"/>
    </row>
    <row r="10" spans="1:7">
      <c r="A10" s="27"/>
      <c r="B10" s="28"/>
      <c r="C10" s="28"/>
      <c r="D10" s="28"/>
      <c r="E10" s="28"/>
      <c r="F10" s="28"/>
      <c r="G10" s="29"/>
    </row>
    <row r="11" spans="1:7">
      <c r="A11" s="27"/>
      <c r="B11" s="28"/>
      <c r="C11" s="28"/>
      <c r="D11" s="28"/>
      <c r="E11" s="28"/>
      <c r="F11" s="28"/>
      <c r="G11" s="29"/>
    </row>
    <row r="12" spans="1:7" ht="14.25" thickBot="1">
      <c r="A12" s="63"/>
      <c r="B12" s="64"/>
      <c r="C12" s="64"/>
      <c r="D12" s="64"/>
      <c r="E12" s="64"/>
      <c r="F12" s="64"/>
      <c r="G12" s="65"/>
    </row>
  </sheetData>
  <mergeCells count="9">
    <mergeCell ref="D7:F7"/>
    <mergeCell ref="A2:G2"/>
    <mergeCell ref="A3:G3"/>
    <mergeCell ref="A4:G4"/>
    <mergeCell ref="A5:A6"/>
    <mergeCell ref="B5:B6"/>
    <mergeCell ref="C5:C6"/>
    <mergeCell ref="D5:F6"/>
    <mergeCell ref="G5:G6"/>
  </mergeCells>
  <pageMargins left="0.7" right="0.7" top="0.75" bottom="0.75" header="0.3" footer="0.3"/>
  <pageSetup paperSize="9" scale="95" fitToHeight="0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6"/>
  <sheetViews>
    <sheetView view="pageBreakPreview" topLeftCell="A55" zoomScaleSheetLayoutView="100" workbookViewId="0">
      <selection activeCell="F5" sqref="F5:I9"/>
    </sheetView>
  </sheetViews>
  <sheetFormatPr baseColWidth="10" defaultRowHeight="12.75"/>
  <cols>
    <col min="1" max="1" width="0.85546875" customWidth="1"/>
    <col min="2" max="5" width="7.5703125" customWidth="1"/>
    <col min="6" max="6" width="17.5703125" customWidth="1"/>
    <col min="7" max="7" width="18" customWidth="1"/>
    <col min="8" max="8" width="10.5703125" style="7" customWidth="1"/>
    <col min="9" max="9" width="14.85546875" style="67" customWidth="1"/>
  </cols>
  <sheetData>
    <row r="1" spans="2:9">
      <c r="B1" s="215"/>
      <c r="C1" s="216"/>
      <c r="D1" s="216"/>
      <c r="E1" s="216"/>
      <c r="F1" s="216"/>
      <c r="G1" s="216"/>
      <c r="H1" s="216"/>
      <c r="I1" s="217"/>
    </row>
    <row r="2" spans="2:9" ht="24.95" customHeight="1">
      <c r="B2" s="218" t="s">
        <v>75</v>
      </c>
      <c r="C2" s="219"/>
      <c r="D2" s="219"/>
      <c r="E2" s="219"/>
      <c r="F2" s="219"/>
      <c r="G2" s="219"/>
      <c r="H2" s="219"/>
      <c r="I2" s="220"/>
    </row>
    <row r="3" spans="2:9" ht="20.100000000000001" customHeight="1">
      <c r="B3" s="221" t="s">
        <v>153</v>
      </c>
      <c r="C3" s="222"/>
      <c r="D3" s="222"/>
      <c r="E3" s="222"/>
      <c r="F3" s="222"/>
      <c r="G3" s="222"/>
      <c r="H3" s="222"/>
      <c r="I3" s="223"/>
    </row>
    <row r="4" spans="2:9" ht="12" customHeight="1">
      <c r="B4" s="224"/>
      <c r="C4" s="225"/>
      <c r="D4" s="225"/>
      <c r="E4" s="225"/>
      <c r="F4" s="225"/>
      <c r="G4" s="225"/>
      <c r="H4" s="225"/>
      <c r="I4" s="226"/>
    </row>
    <row r="5" spans="2:9" ht="22.5" customHeight="1">
      <c r="B5" s="228" t="s">
        <v>1</v>
      </c>
      <c r="C5" s="228" t="s">
        <v>2</v>
      </c>
      <c r="D5" s="228" t="s">
        <v>3</v>
      </c>
      <c r="E5" s="228" t="s">
        <v>37</v>
      </c>
      <c r="F5" s="229" t="s">
        <v>109</v>
      </c>
      <c r="G5" s="230"/>
      <c r="H5" s="230"/>
      <c r="I5" s="231"/>
    </row>
    <row r="6" spans="2:9" ht="19.5" customHeight="1">
      <c r="B6" s="228"/>
      <c r="C6" s="228"/>
      <c r="D6" s="228"/>
      <c r="E6" s="228"/>
      <c r="F6" s="232"/>
      <c r="G6" s="233"/>
      <c r="H6" s="233"/>
      <c r="I6" s="234"/>
    </row>
    <row r="7" spans="2:9" ht="12" customHeight="1">
      <c r="B7" s="228"/>
      <c r="C7" s="228"/>
      <c r="D7" s="228"/>
      <c r="E7" s="228"/>
      <c r="F7" s="232"/>
      <c r="G7" s="233"/>
      <c r="H7" s="233"/>
      <c r="I7" s="234"/>
    </row>
    <row r="8" spans="2:9">
      <c r="B8" s="228"/>
      <c r="C8" s="228"/>
      <c r="D8" s="228"/>
      <c r="E8" s="228"/>
      <c r="F8" s="232"/>
      <c r="G8" s="233"/>
      <c r="H8" s="233"/>
      <c r="I8" s="234"/>
    </row>
    <row r="9" spans="2:9" ht="45" customHeight="1">
      <c r="B9" s="228"/>
      <c r="C9" s="228"/>
      <c r="D9" s="228" t="s">
        <v>3</v>
      </c>
      <c r="E9" s="228" t="s">
        <v>4</v>
      </c>
      <c r="F9" s="235"/>
      <c r="G9" s="236"/>
      <c r="H9" s="236"/>
      <c r="I9" s="237"/>
    </row>
    <row r="10" spans="2:9" s="50" customFormat="1" ht="27.75" customHeight="1">
      <c r="B10" s="227" t="s">
        <v>5</v>
      </c>
      <c r="C10" s="227"/>
      <c r="D10" s="227"/>
      <c r="E10" s="227"/>
      <c r="F10" s="19" t="s">
        <v>2</v>
      </c>
      <c r="G10" s="19" t="s">
        <v>3</v>
      </c>
      <c r="H10" s="19" t="s">
        <v>38</v>
      </c>
      <c r="I10" s="149" t="s">
        <v>106</v>
      </c>
    </row>
    <row r="11" spans="2:9" ht="6" customHeight="1">
      <c r="B11" s="170"/>
      <c r="C11" s="171"/>
      <c r="D11" s="171"/>
      <c r="E11" s="171"/>
      <c r="F11" s="171"/>
      <c r="G11" s="171"/>
      <c r="H11" s="171"/>
      <c r="I11" s="172"/>
    </row>
    <row r="12" spans="2:9" s="10" customFormat="1" ht="15.75" customHeight="1">
      <c r="B12" s="148">
        <v>2</v>
      </c>
      <c r="C12" s="148">
        <v>1</v>
      </c>
      <c r="D12" s="148">
        <v>1</v>
      </c>
      <c r="E12" s="148">
        <v>1</v>
      </c>
      <c r="F12" s="210" t="s">
        <v>6</v>
      </c>
      <c r="G12" s="213" t="s">
        <v>69</v>
      </c>
      <c r="H12" s="147" t="s">
        <v>9</v>
      </c>
      <c r="I12" s="167">
        <v>1845.94</v>
      </c>
    </row>
    <row r="13" spans="2:9" s="10" customFormat="1" ht="15.75" customHeight="1">
      <c r="B13" s="148">
        <v>2</v>
      </c>
      <c r="C13" s="148">
        <v>1</v>
      </c>
      <c r="D13" s="148">
        <v>1</v>
      </c>
      <c r="E13" s="148">
        <v>2</v>
      </c>
      <c r="F13" s="210"/>
      <c r="G13" s="213"/>
      <c r="H13" s="147" t="s">
        <v>39</v>
      </c>
      <c r="I13" s="167">
        <v>1558.06</v>
      </c>
    </row>
    <row r="14" spans="2:9" s="10" customFormat="1" ht="15.75" customHeight="1">
      <c r="B14" s="148">
        <v>2</v>
      </c>
      <c r="C14" s="148">
        <v>1</v>
      </c>
      <c r="D14" s="148">
        <v>1</v>
      </c>
      <c r="E14" s="148">
        <v>3</v>
      </c>
      <c r="F14" s="210"/>
      <c r="G14" s="213"/>
      <c r="H14" s="147" t="s">
        <v>40</v>
      </c>
      <c r="I14" s="167">
        <v>1417.84</v>
      </c>
    </row>
    <row r="15" spans="2:9" s="10" customFormat="1" ht="15.75" customHeight="1">
      <c r="B15" s="148">
        <v>2</v>
      </c>
      <c r="C15" s="148">
        <v>1</v>
      </c>
      <c r="D15" s="148">
        <v>1</v>
      </c>
      <c r="E15" s="148">
        <v>4</v>
      </c>
      <c r="F15" s="210"/>
      <c r="G15" s="211" t="s">
        <v>70</v>
      </c>
      <c r="H15" s="211"/>
      <c r="I15" s="167">
        <v>817.68</v>
      </c>
    </row>
    <row r="16" spans="2:9" s="10" customFormat="1" ht="15.75" customHeight="1">
      <c r="B16" s="148">
        <v>2</v>
      </c>
      <c r="C16" s="148">
        <v>1</v>
      </c>
      <c r="D16" s="148">
        <v>1</v>
      </c>
      <c r="E16" s="148">
        <v>5</v>
      </c>
      <c r="F16" s="210"/>
      <c r="G16" s="211" t="s">
        <v>107</v>
      </c>
      <c r="H16" s="211"/>
      <c r="I16" s="167">
        <v>233.62</v>
      </c>
    </row>
    <row r="17" spans="2:9" ht="5.25" customHeight="1">
      <c r="B17" s="168"/>
      <c r="C17" s="14"/>
      <c r="D17" s="14"/>
      <c r="E17" s="14"/>
      <c r="F17" s="14"/>
      <c r="G17" s="14"/>
      <c r="H17" s="14"/>
      <c r="I17" s="169"/>
    </row>
    <row r="18" spans="2:9" s="10" customFormat="1" ht="15.75" customHeight="1">
      <c r="B18" s="148">
        <v>2</v>
      </c>
      <c r="C18" s="148">
        <v>1</v>
      </c>
      <c r="D18" s="148">
        <v>2</v>
      </c>
      <c r="E18" s="148">
        <v>1</v>
      </c>
      <c r="F18" s="210" t="s">
        <v>6</v>
      </c>
      <c r="G18" s="214" t="s">
        <v>57</v>
      </c>
      <c r="H18" s="147" t="s">
        <v>9</v>
      </c>
      <c r="I18" s="167">
        <v>2807.06</v>
      </c>
    </row>
    <row r="19" spans="2:9" s="10" customFormat="1" ht="15.75" customHeight="1">
      <c r="B19" s="148">
        <v>2</v>
      </c>
      <c r="C19" s="148">
        <v>1</v>
      </c>
      <c r="D19" s="148">
        <v>2</v>
      </c>
      <c r="E19" s="148">
        <v>2</v>
      </c>
      <c r="F19" s="210"/>
      <c r="G19" s="214"/>
      <c r="H19" s="147" t="s">
        <v>39</v>
      </c>
      <c r="I19" s="167">
        <v>2267.4</v>
      </c>
    </row>
    <row r="20" spans="2:9" s="10" customFormat="1" ht="15.75" customHeight="1">
      <c r="B20" s="148">
        <v>2</v>
      </c>
      <c r="C20" s="148">
        <v>1</v>
      </c>
      <c r="D20" s="148">
        <v>2</v>
      </c>
      <c r="E20" s="148">
        <v>3</v>
      </c>
      <c r="F20" s="210"/>
      <c r="G20" s="214"/>
      <c r="H20" s="147" t="s">
        <v>40</v>
      </c>
      <c r="I20" s="167">
        <v>1960.97</v>
      </c>
    </row>
    <row r="21" spans="2:9" s="10" customFormat="1" ht="15.75" customHeight="1">
      <c r="B21" s="148">
        <v>2</v>
      </c>
      <c r="C21" s="148">
        <v>1</v>
      </c>
      <c r="D21" s="148">
        <v>2</v>
      </c>
      <c r="E21" s="148">
        <v>4</v>
      </c>
      <c r="F21" s="210"/>
      <c r="G21" s="212" t="s">
        <v>58</v>
      </c>
      <c r="H21" s="212"/>
      <c r="I21" s="167">
        <v>1051.31</v>
      </c>
    </row>
    <row r="22" spans="2:9" s="10" customFormat="1" ht="15.75" customHeight="1">
      <c r="B22" s="148">
        <v>2</v>
      </c>
      <c r="C22" s="148">
        <v>1</v>
      </c>
      <c r="D22" s="148">
        <v>2</v>
      </c>
      <c r="E22" s="148">
        <v>5</v>
      </c>
      <c r="F22" s="210"/>
      <c r="G22" s="212" t="s">
        <v>108</v>
      </c>
      <c r="H22" s="212"/>
      <c r="I22" s="167">
        <v>350.43</v>
      </c>
    </row>
    <row r="23" spans="2:9" ht="5.25" customHeight="1">
      <c r="B23" s="168"/>
      <c r="C23" s="14"/>
      <c r="D23" s="14"/>
      <c r="E23" s="14"/>
      <c r="F23" s="14"/>
      <c r="G23" s="14"/>
      <c r="H23" s="14"/>
      <c r="I23" s="169"/>
    </row>
    <row r="24" spans="2:9" s="10" customFormat="1" ht="15.75" customHeight="1">
      <c r="B24" s="148">
        <v>2</v>
      </c>
      <c r="C24" s="148">
        <v>1</v>
      </c>
      <c r="D24" s="148">
        <v>3</v>
      </c>
      <c r="E24" s="148">
        <v>1</v>
      </c>
      <c r="F24" s="210" t="s">
        <v>6</v>
      </c>
      <c r="G24" s="210" t="s">
        <v>7</v>
      </c>
      <c r="H24" s="147" t="s">
        <v>9</v>
      </c>
      <c r="I24" s="167">
        <v>4441.63</v>
      </c>
    </row>
    <row r="25" spans="2:9" s="10" customFormat="1" ht="15.75" customHeight="1">
      <c r="B25" s="148">
        <v>2</v>
      </c>
      <c r="C25" s="148">
        <v>1</v>
      </c>
      <c r="D25" s="148">
        <v>3</v>
      </c>
      <c r="E25" s="148">
        <v>2</v>
      </c>
      <c r="F25" s="210"/>
      <c r="G25" s="210"/>
      <c r="H25" s="147" t="s">
        <v>39</v>
      </c>
      <c r="I25" s="167">
        <v>3996.58</v>
      </c>
    </row>
    <row r="26" spans="2:9" s="10" customFormat="1" ht="15.75" customHeight="1">
      <c r="B26" s="148">
        <v>2</v>
      </c>
      <c r="C26" s="148">
        <v>1</v>
      </c>
      <c r="D26" s="148">
        <v>3</v>
      </c>
      <c r="E26" s="148">
        <v>3</v>
      </c>
      <c r="F26" s="210"/>
      <c r="G26" s="210"/>
      <c r="H26" s="147" t="s">
        <v>40</v>
      </c>
      <c r="I26" s="167">
        <v>3343.01</v>
      </c>
    </row>
    <row r="27" spans="2:9" s="10" customFormat="1" ht="15.75" customHeight="1">
      <c r="B27" s="148">
        <v>2</v>
      </c>
      <c r="C27" s="148">
        <v>1</v>
      </c>
      <c r="D27" s="148">
        <v>3</v>
      </c>
      <c r="E27" s="148">
        <v>4</v>
      </c>
      <c r="F27" s="210"/>
      <c r="G27" s="212" t="s">
        <v>8</v>
      </c>
      <c r="H27" s="212"/>
      <c r="I27" s="167">
        <v>1518.56</v>
      </c>
    </row>
    <row r="28" spans="2:9" s="10" customFormat="1" ht="15.75" customHeight="1">
      <c r="B28" s="148">
        <v>2</v>
      </c>
      <c r="C28" s="148">
        <v>1</v>
      </c>
      <c r="D28" s="148">
        <v>3</v>
      </c>
      <c r="E28" s="148">
        <v>5</v>
      </c>
      <c r="F28" s="210"/>
      <c r="G28" s="212" t="s">
        <v>110</v>
      </c>
      <c r="H28" s="212"/>
      <c r="I28" s="167">
        <v>584.05999999999995</v>
      </c>
    </row>
    <row r="29" spans="2:9" ht="5.25" customHeight="1">
      <c r="B29" s="168"/>
      <c r="C29" s="14"/>
      <c r="D29" s="14"/>
      <c r="E29" s="14"/>
      <c r="F29" s="14"/>
      <c r="G29" s="14"/>
      <c r="H29" s="14"/>
      <c r="I29" s="169"/>
    </row>
    <row r="30" spans="2:9" s="10" customFormat="1" ht="15.75" customHeight="1">
      <c r="B30" s="148">
        <v>2</v>
      </c>
      <c r="C30" s="148">
        <v>1</v>
      </c>
      <c r="D30" s="148">
        <v>4</v>
      </c>
      <c r="E30" s="148">
        <v>1</v>
      </c>
      <c r="F30" s="210" t="s">
        <v>6</v>
      </c>
      <c r="G30" s="210" t="s">
        <v>9</v>
      </c>
      <c r="H30" s="147" t="s">
        <v>9</v>
      </c>
      <c r="I30" s="167">
        <v>6666.37</v>
      </c>
    </row>
    <row r="31" spans="2:9" s="10" customFormat="1" ht="15.75" customHeight="1">
      <c r="B31" s="148">
        <v>2</v>
      </c>
      <c r="C31" s="148">
        <v>1</v>
      </c>
      <c r="D31" s="148">
        <v>4</v>
      </c>
      <c r="E31" s="148">
        <v>2</v>
      </c>
      <c r="F31" s="210"/>
      <c r="G31" s="210"/>
      <c r="H31" s="147" t="s">
        <v>39</v>
      </c>
      <c r="I31" s="167">
        <v>5417.8</v>
      </c>
    </row>
    <row r="32" spans="2:9" s="10" customFormat="1" ht="15.75" customHeight="1">
      <c r="B32" s="148">
        <v>2</v>
      </c>
      <c r="C32" s="148">
        <v>1</v>
      </c>
      <c r="D32" s="148">
        <v>4</v>
      </c>
      <c r="E32" s="148">
        <v>3</v>
      </c>
      <c r="F32" s="210"/>
      <c r="G32" s="210"/>
      <c r="H32" s="147" t="s">
        <v>40</v>
      </c>
      <c r="I32" s="167">
        <v>5056.42</v>
      </c>
    </row>
    <row r="33" spans="2:9" s="10" customFormat="1" ht="15.75" customHeight="1">
      <c r="B33" s="148">
        <v>2</v>
      </c>
      <c r="C33" s="148">
        <v>1</v>
      </c>
      <c r="D33" s="148">
        <v>4</v>
      </c>
      <c r="E33" s="148">
        <v>4</v>
      </c>
      <c r="F33" s="210"/>
      <c r="G33" s="212" t="s">
        <v>10</v>
      </c>
      <c r="H33" s="212"/>
      <c r="I33" s="167">
        <v>1635.37</v>
      </c>
    </row>
    <row r="34" spans="2:9" s="10" customFormat="1" ht="15.75" customHeight="1">
      <c r="B34" s="148">
        <v>2</v>
      </c>
      <c r="C34" s="148">
        <v>1</v>
      </c>
      <c r="D34" s="148">
        <v>4</v>
      </c>
      <c r="E34" s="148">
        <v>5</v>
      </c>
      <c r="F34" s="210"/>
      <c r="G34" s="212" t="s">
        <v>111</v>
      </c>
      <c r="H34" s="212"/>
      <c r="I34" s="167">
        <v>934.5</v>
      </c>
    </row>
    <row r="35" spans="2:9" ht="5.25" customHeight="1">
      <c r="B35" s="168"/>
      <c r="C35" s="14"/>
      <c r="D35" s="14"/>
      <c r="E35" s="14"/>
      <c r="F35" s="14"/>
      <c r="G35" s="14"/>
      <c r="H35" s="14"/>
      <c r="I35" s="169"/>
    </row>
    <row r="36" spans="2:9" s="10" customFormat="1" ht="15.75" customHeight="1">
      <c r="B36" s="148">
        <v>2</v>
      </c>
      <c r="C36" s="148">
        <v>1</v>
      </c>
      <c r="D36" s="148">
        <v>5</v>
      </c>
      <c r="E36" s="148">
        <v>1</v>
      </c>
      <c r="F36" s="210" t="s">
        <v>6</v>
      </c>
      <c r="G36" s="210" t="s">
        <v>11</v>
      </c>
      <c r="H36" s="147" t="s">
        <v>9</v>
      </c>
      <c r="I36" s="167">
        <v>9307.7199999999993</v>
      </c>
    </row>
    <row r="37" spans="2:9" s="10" customFormat="1" ht="15.75" customHeight="1">
      <c r="B37" s="148">
        <v>2</v>
      </c>
      <c r="C37" s="148">
        <v>1</v>
      </c>
      <c r="D37" s="148">
        <v>5</v>
      </c>
      <c r="E37" s="148">
        <v>2</v>
      </c>
      <c r="F37" s="210"/>
      <c r="G37" s="210"/>
      <c r="H37" s="147" t="s">
        <v>39</v>
      </c>
      <c r="I37" s="167">
        <v>8382.9699999999993</v>
      </c>
    </row>
    <row r="38" spans="2:9" s="10" customFormat="1" ht="15.75" customHeight="1">
      <c r="B38" s="148">
        <v>2</v>
      </c>
      <c r="C38" s="148">
        <v>1</v>
      </c>
      <c r="D38" s="148">
        <v>5</v>
      </c>
      <c r="E38" s="148">
        <v>3</v>
      </c>
      <c r="F38" s="210"/>
      <c r="G38" s="210"/>
      <c r="H38" s="147" t="s">
        <v>40</v>
      </c>
      <c r="I38" s="167">
        <v>7827.85</v>
      </c>
    </row>
    <row r="39" spans="2:9" s="10" customFormat="1" ht="15.75" customHeight="1">
      <c r="B39" s="148">
        <v>2</v>
      </c>
      <c r="C39" s="148">
        <v>1</v>
      </c>
      <c r="D39" s="148">
        <v>5</v>
      </c>
      <c r="E39" s="148">
        <v>4</v>
      </c>
      <c r="F39" s="210"/>
      <c r="G39" s="212" t="s">
        <v>12</v>
      </c>
      <c r="H39" s="212"/>
      <c r="I39" s="167">
        <v>2220.19</v>
      </c>
    </row>
    <row r="40" spans="2:9" s="10" customFormat="1" ht="15.75" customHeight="1">
      <c r="B40" s="148">
        <v>2</v>
      </c>
      <c r="C40" s="148">
        <v>1</v>
      </c>
      <c r="D40" s="148">
        <v>5</v>
      </c>
      <c r="E40" s="148">
        <v>5</v>
      </c>
      <c r="F40" s="210"/>
      <c r="G40" s="212" t="s">
        <v>112</v>
      </c>
      <c r="H40" s="212"/>
      <c r="I40" s="167">
        <v>1168.1199999999999</v>
      </c>
    </row>
    <row r="41" spans="2:9" ht="6" customHeight="1">
      <c r="B41" s="168"/>
      <c r="C41" s="14"/>
      <c r="D41" s="14"/>
      <c r="E41" s="14"/>
      <c r="F41" s="14"/>
      <c r="G41" s="14"/>
      <c r="H41" s="14"/>
      <c r="I41" s="169"/>
    </row>
    <row r="42" spans="2:9" s="10" customFormat="1" ht="15.75" customHeight="1">
      <c r="B42" s="148">
        <v>2</v>
      </c>
      <c r="C42" s="148">
        <v>2</v>
      </c>
      <c r="D42" s="148">
        <v>1</v>
      </c>
      <c r="E42" s="148">
        <v>1</v>
      </c>
      <c r="F42" s="210" t="s">
        <v>13</v>
      </c>
      <c r="G42" s="210" t="s">
        <v>57</v>
      </c>
      <c r="H42" s="147" t="s">
        <v>9</v>
      </c>
      <c r="I42" s="167">
        <v>2917.41</v>
      </c>
    </row>
    <row r="43" spans="2:9" s="10" customFormat="1" ht="15.75" customHeight="1">
      <c r="B43" s="148">
        <v>2</v>
      </c>
      <c r="C43" s="148">
        <v>2</v>
      </c>
      <c r="D43" s="148">
        <v>1</v>
      </c>
      <c r="E43" s="148">
        <v>2</v>
      </c>
      <c r="F43" s="210"/>
      <c r="G43" s="210"/>
      <c r="H43" s="147" t="s">
        <v>39</v>
      </c>
      <c r="I43" s="167">
        <v>2457.29</v>
      </c>
    </row>
    <row r="44" spans="2:9" s="10" customFormat="1" ht="15.75" customHeight="1">
      <c r="B44" s="148">
        <v>2</v>
      </c>
      <c r="C44" s="148">
        <v>2</v>
      </c>
      <c r="D44" s="148">
        <v>1</v>
      </c>
      <c r="E44" s="148">
        <v>3</v>
      </c>
      <c r="F44" s="210"/>
      <c r="G44" s="210"/>
      <c r="H44" s="147" t="s">
        <v>40</v>
      </c>
      <c r="I44" s="167">
        <v>2057.58</v>
      </c>
    </row>
    <row r="45" spans="2:9" ht="6" customHeight="1">
      <c r="B45" s="168"/>
      <c r="C45" s="14"/>
      <c r="D45" s="14"/>
      <c r="E45" s="14"/>
      <c r="F45" s="14"/>
      <c r="G45" s="14"/>
      <c r="H45" s="14"/>
      <c r="I45" s="169"/>
    </row>
    <row r="46" spans="2:9" s="10" customFormat="1" ht="15.75" customHeight="1">
      <c r="B46" s="148">
        <v>2</v>
      </c>
      <c r="C46" s="148">
        <v>2</v>
      </c>
      <c r="D46" s="148">
        <v>2</v>
      </c>
      <c r="E46" s="148">
        <v>1</v>
      </c>
      <c r="F46" s="210" t="s">
        <v>13</v>
      </c>
      <c r="G46" s="210" t="s">
        <v>14</v>
      </c>
      <c r="H46" s="147" t="s">
        <v>9</v>
      </c>
      <c r="I46" s="167">
        <v>4001.37</v>
      </c>
    </row>
    <row r="47" spans="2:9" s="10" customFormat="1" ht="15.75" customHeight="1">
      <c r="B47" s="148">
        <v>2</v>
      </c>
      <c r="C47" s="148">
        <v>2</v>
      </c>
      <c r="D47" s="148">
        <v>2</v>
      </c>
      <c r="E47" s="148">
        <v>2</v>
      </c>
      <c r="F47" s="210"/>
      <c r="G47" s="210"/>
      <c r="H47" s="147" t="s">
        <v>39</v>
      </c>
      <c r="I47" s="167">
        <v>3234.78</v>
      </c>
    </row>
    <row r="48" spans="2:9" s="10" customFormat="1" ht="15.75" customHeight="1">
      <c r="B48" s="148">
        <v>2</v>
      </c>
      <c r="C48" s="148">
        <v>2</v>
      </c>
      <c r="D48" s="148">
        <v>2</v>
      </c>
      <c r="E48" s="148">
        <v>3</v>
      </c>
      <c r="F48" s="210"/>
      <c r="G48" s="210"/>
      <c r="H48" s="147" t="s">
        <v>40</v>
      </c>
      <c r="I48" s="167">
        <v>2677.8</v>
      </c>
    </row>
    <row r="49" spans="2:9" ht="6" customHeight="1">
      <c r="B49" s="168"/>
      <c r="C49" s="14"/>
      <c r="D49" s="14"/>
      <c r="E49" s="14"/>
      <c r="F49" s="14"/>
      <c r="G49" s="14"/>
      <c r="H49" s="14"/>
      <c r="I49" s="169"/>
    </row>
    <row r="50" spans="2:9" s="10" customFormat="1" ht="15.75" customHeight="1">
      <c r="B50" s="148">
        <v>2</v>
      </c>
      <c r="C50" s="148">
        <v>2</v>
      </c>
      <c r="D50" s="148">
        <v>3</v>
      </c>
      <c r="E50" s="148">
        <v>1</v>
      </c>
      <c r="F50" s="210" t="s">
        <v>13</v>
      </c>
      <c r="G50" s="210" t="s">
        <v>9</v>
      </c>
      <c r="H50" s="147" t="s">
        <v>9</v>
      </c>
      <c r="I50" s="167">
        <v>5997.58</v>
      </c>
    </row>
    <row r="51" spans="2:9" s="10" customFormat="1" ht="15.75" customHeight="1">
      <c r="B51" s="148">
        <v>2</v>
      </c>
      <c r="C51" s="148">
        <v>2</v>
      </c>
      <c r="D51" s="148">
        <v>3</v>
      </c>
      <c r="E51" s="148">
        <v>2</v>
      </c>
      <c r="F51" s="210"/>
      <c r="G51" s="210"/>
      <c r="H51" s="147" t="s">
        <v>39</v>
      </c>
      <c r="I51" s="167">
        <v>5223.88</v>
      </c>
    </row>
    <row r="52" spans="2:9" s="10" customFormat="1" ht="15.75" customHeight="1">
      <c r="B52" s="148">
        <v>2</v>
      </c>
      <c r="C52" s="148">
        <v>2</v>
      </c>
      <c r="D52" s="148">
        <v>3</v>
      </c>
      <c r="E52" s="148">
        <v>3</v>
      </c>
      <c r="F52" s="210"/>
      <c r="G52" s="210"/>
      <c r="H52" s="147" t="s">
        <v>40</v>
      </c>
      <c r="I52" s="167">
        <v>3853.84</v>
      </c>
    </row>
    <row r="53" spans="2:9">
      <c r="B53" s="2"/>
      <c r="C53" s="2"/>
      <c r="D53" s="2"/>
      <c r="E53" s="2"/>
      <c r="F53" s="2"/>
      <c r="G53" s="1"/>
      <c r="H53" s="2"/>
      <c r="I53" s="66"/>
    </row>
    <row r="54" spans="2:9">
      <c r="B54" s="3"/>
      <c r="C54" s="3"/>
      <c r="D54" s="3"/>
      <c r="E54" s="3"/>
      <c r="F54" s="4"/>
      <c r="G54" s="5"/>
      <c r="H54" s="4"/>
      <c r="I54" s="6"/>
    </row>
    <row r="55" spans="2:9">
      <c r="B55" s="3"/>
      <c r="C55" s="3"/>
      <c r="D55" s="3"/>
      <c r="E55" s="3"/>
      <c r="F55" s="4"/>
      <c r="G55" s="5"/>
      <c r="H55" s="4"/>
      <c r="I55" s="6"/>
    </row>
    <row r="56" spans="2:9">
      <c r="B56" s="3"/>
      <c r="C56" s="3"/>
      <c r="D56" s="3"/>
      <c r="E56" s="3"/>
      <c r="F56" s="4"/>
      <c r="G56" s="5"/>
      <c r="H56" s="4"/>
      <c r="I56" s="6"/>
    </row>
  </sheetData>
  <mergeCells count="36">
    <mergeCell ref="B1:I1"/>
    <mergeCell ref="B2:I2"/>
    <mergeCell ref="B3:I3"/>
    <mergeCell ref="B4:I4"/>
    <mergeCell ref="G15:H15"/>
    <mergeCell ref="B10:E10"/>
    <mergeCell ref="B5:B9"/>
    <mergeCell ref="C5:C9"/>
    <mergeCell ref="D5:D9"/>
    <mergeCell ref="E5:E9"/>
    <mergeCell ref="F5:I9"/>
    <mergeCell ref="G16:H16"/>
    <mergeCell ref="G34:H34"/>
    <mergeCell ref="F12:F16"/>
    <mergeCell ref="G12:G14"/>
    <mergeCell ref="F18:F22"/>
    <mergeCell ref="G18:G20"/>
    <mergeCell ref="F24:F28"/>
    <mergeCell ref="G24:G26"/>
    <mergeCell ref="F30:F34"/>
    <mergeCell ref="G27:H27"/>
    <mergeCell ref="G28:H28"/>
    <mergeCell ref="G21:H21"/>
    <mergeCell ref="G22:H22"/>
    <mergeCell ref="G30:G32"/>
    <mergeCell ref="G33:H33"/>
    <mergeCell ref="F50:F52"/>
    <mergeCell ref="G50:G52"/>
    <mergeCell ref="F36:F40"/>
    <mergeCell ref="G36:G38"/>
    <mergeCell ref="F42:F44"/>
    <mergeCell ref="G42:G44"/>
    <mergeCell ref="F46:F48"/>
    <mergeCell ref="G46:G48"/>
    <mergeCell ref="G39:H39"/>
    <mergeCell ref="G40:H40"/>
  </mergeCells>
  <phoneticPr fontId="4" type="noConversion"/>
  <pageMargins left="0.78740157480314965" right="0.78740157480314965" top="0.98425196850393704" bottom="0.98425196850393704" header="0" footer="0"/>
  <pageSetup scale="84" fitToWidth="0" orientation="portrait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topLeftCell="A4" zoomScaleSheetLayoutView="100" workbookViewId="0">
      <selection activeCell="E15" sqref="E15:E17"/>
    </sheetView>
  </sheetViews>
  <sheetFormatPr baseColWidth="10" defaultRowHeight="13.5"/>
  <cols>
    <col min="1" max="1" width="5.85546875" style="13" customWidth="1"/>
    <col min="2" max="3" width="6.140625" style="13" customWidth="1"/>
    <col min="4" max="4" width="6.28515625" style="13" customWidth="1"/>
    <col min="5" max="5" width="20" style="13" customWidth="1"/>
    <col min="6" max="6" width="19.85546875" style="15" customWidth="1"/>
    <col min="7" max="7" width="9.28515625" style="13" bestFit="1" customWidth="1"/>
    <col min="8" max="8" width="14.85546875" style="16" customWidth="1"/>
  </cols>
  <sheetData>
    <row r="1" spans="1:8" ht="12.75">
      <c r="A1" s="243"/>
      <c r="B1" s="244"/>
      <c r="C1" s="244"/>
      <c r="D1" s="244"/>
      <c r="E1" s="244"/>
      <c r="F1" s="244"/>
      <c r="G1" s="244"/>
      <c r="H1" s="245"/>
    </row>
    <row r="2" spans="1:8" ht="24.95" customHeight="1">
      <c r="A2" s="218" t="s">
        <v>78</v>
      </c>
      <c r="B2" s="219"/>
      <c r="C2" s="219"/>
      <c r="D2" s="219"/>
      <c r="E2" s="219"/>
      <c r="F2" s="219"/>
      <c r="G2" s="219"/>
      <c r="H2" s="220"/>
    </row>
    <row r="3" spans="1:8" ht="20.100000000000001" customHeight="1">
      <c r="A3" s="221" t="s">
        <v>153</v>
      </c>
      <c r="B3" s="222"/>
      <c r="C3" s="222"/>
      <c r="D3" s="222"/>
      <c r="E3" s="222"/>
      <c r="F3" s="222"/>
      <c r="G3" s="222"/>
      <c r="H3" s="223"/>
    </row>
    <row r="4" spans="1:8" ht="15.75" customHeight="1">
      <c r="A4" s="228" t="s">
        <v>1</v>
      </c>
      <c r="B4" s="228" t="s">
        <v>2</v>
      </c>
      <c r="C4" s="228" t="s">
        <v>3</v>
      </c>
      <c r="D4" s="228" t="s">
        <v>37</v>
      </c>
      <c r="E4" s="229" t="s">
        <v>109</v>
      </c>
      <c r="F4" s="230"/>
      <c r="G4" s="230"/>
      <c r="H4" s="231"/>
    </row>
    <row r="5" spans="1:8" ht="15.75" customHeight="1">
      <c r="A5" s="228"/>
      <c r="B5" s="228"/>
      <c r="C5" s="228"/>
      <c r="D5" s="228"/>
      <c r="E5" s="232"/>
      <c r="F5" s="233"/>
      <c r="G5" s="233"/>
      <c r="H5" s="234"/>
    </row>
    <row r="6" spans="1:8" ht="15.75" customHeight="1">
      <c r="A6" s="228"/>
      <c r="B6" s="228"/>
      <c r="C6" s="228"/>
      <c r="D6" s="228"/>
      <c r="E6" s="232"/>
      <c r="F6" s="233"/>
      <c r="G6" s="233"/>
      <c r="H6" s="234"/>
    </row>
    <row r="7" spans="1:8" ht="15.75" customHeight="1">
      <c r="A7" s="228"/>
      <c r="B7" s="228"/>
      <c r="C7" s="228"/>
      <c r="D7" s="228"/>
      <c r="E7" s="232"/>
      <c r="F7" s="233"/>
      <c r="G7" s="233"/>
      <c r="H7" s="234"/>
    </row>
    <row r="8" spans="1:8" ht="51" customHeight="1">
      <c r="A8" s="228"/>
      <c r="B8" s="228"/>
      <c r="C8" s="228" t="s">
        <v>3</v>
      </c>
      <c r="D8" s="228" t="s">
        <v>4</v>
      </c>
      <c r="E8" s="235"/>
      <c r="F8" s="236"/>
      <c r="G8" s="236"/>
      <c r="H8" s="237"/>
    </row>
    <row r="9" spans="1:8" ht="25.5">
      <c r="A9" s="227" t="s">
        <v>5</v>
      </c>
      <c r="B9" s="227"/>
      <c r="C9" s="227"/>
      <c r="D9" s="227"/>
      <c r="E9" s="19" t="s">
        <v>2</v>
      </c>
      <c r="F9" s="19" t="s">
        <v>3</v>
      </c>
      <c r="G9" s="19" t="s">
        <v>38</v>
      </c>
      <c r="H9" s="149" t="s">
        <v>106</v>
      </c>
    </row>
    <row r="10" spans="1:8" ht="6" customHeight="1">
      <c r="A10" s="239"/>
      <c r="B10" s="239"/>
      <c r="C10" s="239"/>
      <c r="D10" s="239"/>
      <c r="E10" s="239"/>
      <c r="F10" s="239"/>
      <c r="G10" s="239"/>
      <c r="H10" s="239"/>
    </row>
    <row r="11" spans="1:8" s="10" customFormat="1" ht="19.5" customHeight="1">
      <c r="A11" s="148">
        <v>2</v>
      </c>
      <c r="B11" s="148">
        <v>3</v>
      </c>
      <c r="C11" s="148">
        <v>1</v>
      </c>
      <c r="D11" s="148">
        <v>1</v>
      </c>
      <c r="E11" s="210" t="s">
        <v>15</v>
      </c>
      <c r="F11" s="210" t="s">
        <v>16</v>
      </c>
      <c r="G11" s="147" t="s">
        <v>9</v>
      </c>
      <c r="H11" s="173">
        <v>3746.46</v>
      </c>
    </row>
    <row r="12" spans="1:8" s="10" customFormat="1" ht="19.5" customHeight="1">
      <c r="A12" s="148">
        <v>2</v>
      </c>
      <c r="B12" s="148">
        <v>3</v>
      </c>
      <c r="C12" s="148">
        <v>1</v>
      </c>
      <c r="D12" s="148">
        <v>2</v>
      </c>
      <c r="E12" s="210"/>
      <c r="F12" s="210"/>
      <c r="G12" s="147" t="s">
        <v>39</v>
      </c>
      <c r="H12" s="173">
        <v>3188.64</v>
      </c>
    </row>
    <row r="13" spans="1:8" s="10" customFormat="1" ht="19.5" customHeight="1">
      <c r="A13" s="148">
        <v>2</v>
      </c>
      <c r="B13" s="148">
        <v>3</v>
      </c>
      <c r="C13" s="148">
        <v>1</v>
      </c>
      <c r="D13" s="148">
        <v>3</v>
      </c>
      <c r="E13" s="210"/>
      <c r="F13" s="210"/>
      <c r="G13" s="147" t="s">
        <v>40</v>
      </c>
      <c r="H13" s="173">
        <v>2925.5</v>
      </c>
    </row>
    <row r="14" spans="1:8" ht="5.25" customHeight="1">
      <c r="A14" s="17"/>
      <c r="B14" s="17"/>
      <c r="C14" s="17"/>
      <c r="D14" s="17"/>
      <c r="E14" s="17"/>
      <c r="F14" s="17"/>
      <c r="G14" s="17"/>
      <c r="H14" s="17"/>
    </row>
    <row r="15" spans="1:8" s="10" customFormat="1" ht="19.5" customHeight="1">
      <c r="A15" s="148">
        <v>2</v>
      </c>
      <c r="B15" s="148">
        <v>3</v>
      </c>
      <c r="C15" s="148">
        <v>2</v>
      </c>
      <c r="D15" s="148">
        <v>1</v>
      </c>
      <c r="E15" s="210" t="s">
        <v>15</v>
      </c>
      <c r="F15" s="210" t="s">
        <v>14</v>
      </c>
      <c r="G15" s="147" t="s">
        <v>9</v>
      </c>
      <c r="H15" s="173">
        <v>4486.37</v>
      </c>
    </row>
    <row r="16" spans="1:8" s="10" customFormat="1" ht="19.5" customHeight="1">
      <c r="A16" s="148">
        <v>2</v>
      </c>
      <c r="B16" s="148">
        <v>3</v>
      </c>
      <c r="C16" s="148">
        <v>2</v>
      </c>
      <c r="D16" s="148">
        <v>2</v>
      </c>
      <c r="E16" s="210"/>
      <c r="F16" s="210"/>
      <c r="G16" s="147" t="s">
        <v>39</v>
      </c>
      <c r="H16" s="173">
        <v>4173.99</v>
      </c>
    </row>
    <row r="17" spans="1:8" s="10" customFormat="1" ht="19.5" customHeight="1">
      <c r="A17" s="148">
        <v>2</v>
      </c>
      <c r="B17" s="148">
        <v>3</v>
      </c>
      <c r="C17" s="148">
        <v>2</v>
      </c>
      <c r="D17" s="148">
        <v>3</v>
      </c>
      <c r="E17" s="210"/>
      <c r="F17" s="210"/>
      <c r="G17" s="147" t="s">
        <v>40</v>
      </c>
      <c r="H17" s="173">
        <v>4018.6</v>
      </c>
    </row>
    <row r="18" spans="1:8" ht="5.25" customHeight="1">
      <c r="A18" s="240"/>
      <c r="B18" s="241"/>
      <c r="C18" s="241"/>
      <c r="D18" s="241"/>
      <c r="E18" s="241"/>
      <c r="F18" s="241"/>
      <c r="G18" s="241"/>
      <c r="H18" s="242"/>
    </row>
    <row r="19" spans="1:8" s="10" customFormat="1" ht="19.5" customHeight="1">
      <c r="A19" s="148">
        <v>2</v>
      </c>
      <c r="B19" s="148">
        <v>5</v>
      </c>
      <c r="C19" s="148">
        <v>1</v>
      </c>
      <c r="D19" s="148">
        <v>1</v>
      </c>
      <c r="E19" s="210" t="s">
        <v>41</v>
      </c>
      <c r="F19" s="210" t="s">
        <v>30</v>
      </c>
      <c r="G19" s="147" t="s">
        <v>9</v>
      </c>
      <c r="H19" s="173">
        <v>4672.51</v>
      </c>
    </row>
    <row r="20" spans="1:8" s="10" customFormat="1" ht="19.5" customHeight="1">
      <c r="A20" s="148">
        <v>2</v>
      </c>
      <c r="B20" s="148">
        <v>5</v>
      </c>
      <c r="C20" s="148">
        <v>1</v>
      </c>
      <c r="D20" s="148">
        <v>2</v>
      </c>
      <c r="E20" s="210"/>
      <c r="F20" s="210"/>
      <c r="G20" s="147" t="s">
        <v>39</v>
      </c>
      <c r="H20" s="173">
        <v>4088.44</v>
      </c>
    </row>
    <row r="21" spans="1:8" s="10" customFormat="1" ht="19.5" customHeight="1">
      <c r="A21" s="148">
        <v>2</v>
      </c>
      <c r="B21" s="148">
        <v>5</v>
      </c>
      <c r="C21" s="148">
        <v>1</v>
      </c>
      <c r="D21" s="148">
        <v>3</v>
      </c>
      <c r="E21" s="210"/>
      <c r="F21" s="210"/>
      <c r="G21" s="147" t="s">
        <v>40</v>
      </c>
      <c r="H21" s="173">
        <v>3504.38</v>
      </c>
    </row>
    <row r="22" spans="1:8" s="11" customFormat="1" ht="4.5" customHeight="1">
      <c r="A22" s="240"/>
      <c r="B22" s="241"/>
      <c r="C22" s="241"/>
      <c r="D22" s="241"/>
      <c r="E22" s="241"/>
      <c r="F22" s="241"/>
      <c r="G22" s="241"/>
      <c r="H22" s="242"/>
    </row>
    <row r="23" spans="1:8" s="10" customFormat="1" ht="19.5" customHeight="1">
      <c r="A23" s="148">
        <v>2</v>
      </c>
      <c r="B23" s="148">
        <v>7</v>
      </c>
      <c r="C23" s="148">
        <v>1</v>
      </c>
      <c r="D23" s="148">
        <v>1</v>
      </c>
      <c r="E23" s="238" t="s">
        <v>113</v>
      </c>
      <c r="F23" s="210" t="s">
        <v>57</v>
      </c>
      <c r="G23" s="147" t="s">
        <v>9</v>
      </c>
      <c r="H23" s="173">
        <v>934.5</v>
      </c>
    </row>
    <row r="24" spans="1:8" s="10" customFormat="1" ht="19.5" customHeight="1">
      <c r="A24" s="148">
        <v>2</v>
      </c>
      <c r="B24" s="148">
        <v>7</v>
      </c>
      <c r="C24" s="148">
        <v>1</v>
      </c>
      <c r="D24" s="148">
        <v>2</v>
      </c>
      <c r="E24" s="238"/>
      <c r="F24" s="210"/>
      <c r="G24" s="147" t="s">
        <v>39</v>
      </c>
      <c r="H24" s="173">
        <v>584.05999999999995</v>
      </c>
    </row>
    <row r="25" spans="1:8" s="10" customFormat="1" ht="19.5" customHeight="1">
      <c r="A25" s="148">
        <v>2</v>
      </c>
      <c r="B25" s="148">
        <v>7</v>
      </c>
      <c r="C25" s="148">
        <v>1</v>
      </c>
      <c r="D25" s="148">
        <v>3</v>
      </c>
      <c r="E25" s="238"/>
      <c r="F25" s="210"/>
      <c r="G25" s="147" t="s">
        <v>40</v>
      </c>
      <c r="H25" s="173">
        <v>350.43</v>
      </c>
    </row>
  </sheetData>
  <mergeCells count="20">
    <mergeCell ref="A1:H1"/>
    <mergeCell ref="A2:H2"/>
    <mergeCell ref="A3:H3"/>
    <mergeCell ref="A9:D9"/>
    <mergeCell ref="A4:A8"/>
    <mergeCell ref="B4:B8"/>
    <mergeCell ref="C4:C8"/>
    <mergeCell ref="D4:D8"/>
    <mergeCell ref="E4:H8"/>
    <mergeCell ref="F19:F21"/>
    <mergeCell ref="E19:E21"/>
    <mergeCell ref="E23:E25"/>
    <mergeCell ref="F23:F25"/>
    <mergeCell ref="A10:H10"/>
    <mergeCell ref="E11:E13"/>
    <mergeCell ref="F11:F13"/>
    <mergeCell ref="E15:E17"/>
    <mergeCell ref="F15:F17"/>
    <mergeCell ref="A22:H22"/>
    <mergeCell ref="A18:H18"/>
  </mergeCells>
  <phoneticPr fontId="4" type="noConversion"/>
  <pageMargins left="0.78740157480314965" right="0.78740157480314965" top="0.98425196850393704" bottom="0.98425196850393704" header="0" footer="0"/>
  <pageSetup fitToHeight="0" orientation="portrait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4"/>
  <sheetViews>
    <sheetView tabSelected="1" view="pageBreakPreview" zoomScaleSheetLayoutView="100" workbookViewId="0">
      <selection activeCell="B14" sqref="B14"/>
    </sheetView>
  </sheetViews>
  <sheetFormatPr baseColWidth="10" defaultRowHeight="13.5"/>
  <cols>
    <col min="1" max="1" width="0.42578125" customWidth="1"/>
    <col min="2" max="2" width="52.7109375" style="13" customWidth="1"/>
    <col min="3" max="3" width="13.85546875" style="15" customWidth="1"/>
    <col min="4" max="4" width="19.42578125" style="18" customWidth="1"/>
    <col min="5" max="5" width="11.42578125" hidden="1" customWidth="1"/>
  </cols>
  <sheetData>
    <row r="1" spans="2:5">
      <c r="B1" s="62"/>
      <c r="C1" s="75"/>
      <c r="D1" s="76"/>
      <c r="E1" s="176"/>
    </row>
    <row r="2" spans="2:5" ht="24.95" customHeight="1">
      <c r="B2" s="250" t="s">
        <v>75</v>
      </c>
      <c r="C2" s="219"/>
      <c r="D2" s="251"/>
      <c r="E2" s="177"/>
    </row>
    <row r="3" spans="2:5" ht="20.100000000000001" customHeight="1">
      <c r="B3" s="252" t="s">
        <v>153</v>
      </c>
      <c r="C3" s="222"/>
      <c r="D3" s="253"/>
      <c r="E3" s="177"/>
    </row>
    <row r="4" spans="2:5" ht="13.5" customHeight="1">
      <c r="B4" s="254"/>
      <c r="C4" s="255"/>
      <c r="D4" s="256"/>
      <c r="E4" s="177"/>
    </row>
    <row r="5" spans="2:5" ht="15.75" customHeight="1">
      <c r="B5" s="246" t="s">
        <v>151</v>
      </c>
      <c r="C5" s="233"/>
      <c r="D5" s="247"/>
      <c r="E5" s="177"/>
    </row>
    <row r="6" spans="2:5" ht="12.75" customHeight="1">
      <c r="B6" s="246"/>
      <c r="C6" s="233"/>
      <c r="D6" s="247"/>
      <c r="E6" s="177"/>
    </row>
    <row r="7" spans="2:5" ht="12.75" customHeight="1">
      <c r="B7" s="246"/>
      <c r="C7" s="233"/>
      <c r="D7" s="247"/>
      <c r="E7" s="177"/>
    </row>
    <row r="8" spans="2:5" ht="12.75">
      <c r="B8" s="246"/>
      <c r="C8" s="233"/>
      <c r="D8" s="247"/>
      <c r="E8" s="177"/>
    </row>
    <row r="9" spans="2:5" ht="10.5" customHeight="1">
      <c r="B9" s="248"/>
      <c r="C9" s="236"/>
      <c r="D9" s="249"/>
      <c r="E9" s="177"/>
    </row>
    <row r="10" spans="2:5" ht="44.25" customHeight="1">
      <c r="B10" s="175" t="s">
        <v>62</v>
      </c>
      <c r="C10" s="19" t="s">
        <v>42</v>
      </c>
      <c r="D10" s="79" t="s">
        <v>114</v>
      </c>
      <c r="E10" s="177"/>
    </row>
    <row r="11" spans="2:5" s="78" customFormat="1" ht="27" customHeight="1">
      <c r="B11" s="80" t="s">
        <v>59</v>
      </c>
      <c r="C11" s="174" t="s">
        <v>44</v>
      </c>
      <c r="D11" s="81">
        <v>336.96</v>
      </c>
      <c r="E11" s="178"/>
    </row>
    <row r="12" spans="2:5" s="78" customFormat="1" ht="27" customHeight="1">
      <c r="B12" s="82" t="s">
        <v>18</v>
      </c>
      <c r="C12" s="174" t="s">
        <v>45</v>
      </c>
      <c r="D12" s="81">
        <v>759.2</v>
      </c>
      <c r="E12" s="178"/>
    </row>
    <row r="13" spans="2:5" s="78" customFormat="1" ht="27" customHeight="1">
      <c r="B13" s="80" t="s">
        <v>19</v>
      </c>
      <c r="C13" s="174" t="s">
        <v>45</v>
      </c>
      <c r="D13" s="81">
        <v>408.84</v>
      </c>
      <c r="E13" s="178"/>
    </row>
    <row r="14" spans="2:5" s="78" customFormat="1" ht="27" customHeight="1">
      <c r="B14" s="80" t="s">
        <v>154</v>
      </c>
      <c r="C14" s="174" t="s">
        <v>43</v>
      </c>
      <c r="D14" s="81">
        <v>4672.51</v>
      </c>
      <c r="E14" s="178"/>
    </row>
    <row r="15" spans="2:5" s="78" customFormat="1" ht="27" customHeight="1">
      <c r="B15" s="80" t="s">
        <v>46</v>
      </c>
      <c r="C15" s="174" t="s">
        <v>43</v>
      </c>
      <c r="D15" s="81">
        <v>11681.28</v>
      </c>
      <c r="E15" s="178"/>
    </row>
    <row r="16" spans="2:5" s="78" customFormat="1" ht="27" customHeight="1">
      <c r="B16" s="82" t="s">
        <v>155</v>
      </c>
      <c r="C16" s="174" t="s">
        <v>43</v>
      </c>
      <c r="D16" s="68">
        <v>5616</v>
      </c>
      <c r="E16" s="178"/>
    </row>
    <row r="17" spans="2:5" s="78" customFormat="1" ht="27" customHeight="1">
      <c r="B17" s="82" t="s">
        <v>47</v>
      </c>
      <c r="C17" s="174" t="s">
        <v>43</v>
      </c>
      <c r="D17" s="68">
        <v>4492.8</v>
      </c>
      <c r="E17" s="178"/>
    </row>
    <row r="18" spans="2:5" s="78" customFormat="1" ht="27" customHeight="1">
      <c r="B18" s="82" t="s">
        <v>60</v>
      </c>
      <c r="C18" s="174" t="s">
        <v>45</v>
      </c>
      <c r="D18" s="68">
        <v>898.56</v>
      </c>
      <c r="E18" s="178"/>
    </row>
    <row r="19" spans="2:5" s="78" customFormat="1" ht="27" customHeight="1">
      <c r="B19" s="82" t="s">
        <v>48</v>
      </c>
      <c r="C19" s="174" t="s">
        <v>45</v>
      </c>
      <c r="D19" s="68">
        <v>561.6</v>
      </c>
      <c r="E19" s="178"/>
    </row>
    <row r="20" spans="2:5" s="78" customFormat="1" ht="27" customHeight="1">
      <c r="B20" s="82" t="s">
        <v>49</v>
      </c>
      <c r="C20" s="174" t="s">
        <v>44</v>
      </c>
      <c r="D20" s="81">
        <v>673.92</v>
      </c>
      <c r="E20" s="178"/>
    </row>
    <row r="21" spans="2:5" s="78" customFormat="1" ht="27" customHeight="1">
      <c r="B21" s="82" t="s">
        <v>50</v>
      </c>
      <c r="C21" s="174" t="s">
        <v>44</v>
      </c>
      <c r="D21" s="81">
        <v>673.92</v>
      </c>
      <c r="E21" s="178"/>
    </row>
    <row r="22" spans="2:5" s="78" customFormat="1" ht="27" customHeight="1">
      <c r="B22" s="82" t="s">
        <v>51</v>
      </c>
      <c r="C22" s="174" t="s">
        <v>44</v>
      </c>
      <c r="D22" s="81">
        <v>112.32</v>
      </c>
      <c r="E22" s="178"/>
    </row>
    <row r="23" spans="2:5" s="78" customFormat="1" ht="27" customHeight="1">
      <c r="B23" s="82" t="s">
        <v>52</v>
      </c>
      <c r="C23" s="174" t="s">
        <v>45</v>
      </c>
      <c r="D23" s="81">
        <v>67.39</v>
      </c>
      <c r="E23" s="178"/>
    </row>
    <row r="24" spans="2:5" s="78" customFormat="1" ht="27" customHeight="1">
      <c r="B24" s="82" t="s">
        <v>156</v>
      </c>
      <c r="C24" s="174" t="s">
        <v>44</v>
      </c>
      <c r="D24" s="81">
        <v>89.85</v>
      </c>
      <c r="E24" s="178"/>
    </row>
    <row r="25" spans="2:5" s="78" customFormat="1" ht="27" customHeight="1">
      <c r="B25" s="82" t="s">
        <v>79</v>
      </c>
      <c r="C25" s="174" t="s">
        <v>43</v>
      </c>
      <c r="D25" s="81">
        <v>1752.19</v>
      </c>
      <c r="E25" s="178"/>
    </row>
    <row r="26" spans="2:5" s="78" customFormat="1" ht="27" customHeight="1" thickBot="1">
      <c r="B26" s="390" t="s">
        <v>61</v>
      </c>
      <c r="C26" s="391" t="s">
        <v>43</v>
      </c>
      <c r="D26" s="392">
        <v>3369.6</v>
      </c>
      <c r="E26" s="178"/>
    </row>
    <row r="27" spans="2:5" s="78" customFormat="1" ht="15" customHeight="1">
      <c r="B27" s="386" t="s">
        <v>158</v>
      </c>
      <c r="C27" s="387"/>
      <c r="D27" s="387"/>
      <c r="E27" s="387"/>
    </row>
    <row r="28" spans="2:5" s="78" customFormat="1" ht="15" customHeight="1">
      <c r="B28" s="386" t="s">
        <v>167</v>
      </c>
      <c r="C28" s="387"/>
      <c r="D28" s="387"/>
      <c r="E28" s="387"/>
    </row>
    <row r="29" spans="2:5" ht="15" customHeight="1">
      <c r="B29" s="150"/>
      <c r="C29" s="150"/>
      <c r="D29" s="150"/>
      <c r="E29" s="150"/>
    </row>
    <row r="30" spans="2:5" ht="15" customHeight="1">
      <c r="B30" s="257" t="s">
        <v>157</v>
      </c>
      <c r="C30" s="257"/>
      <c r="D30" s="257"/>
      <c r="E30" s="257"/>
    </row>
    <row r="31" spans="2:5" ht="15" customHeight="1">
      <c r="B31" s="388" t="s">
        <v>169</v>
      </c>
      <c r="C31" s="257"/>
      <c r="D31" s="257"/>
      <c r="E31" s="257"/>
    </row>
    <row r="32" spans="2:5" ht="15" customHeight="1">
      <c r="B32" s="388" t="s">
        <v>170</v>
      </c>
      <c r="C32" s="257"/>
      <c r="D32" s="257"/>
      <c r="E32" s="257"/>
    </row>
    <row r="33" spans="2:5" ht="15" customHeight="1">
      <c r="B33" s="389" t="s">
        <v>168</v>
      </c>
      <c r="C33" s="257"/>
      <c r="D33" s="257"/>
      <c r="E33" s="257"/>
    </row>
    <row r="34" spans="2:5" ht="15" customHeight="1">
      <c r="B34" s="389" t="s">
        <v>159</v>
      </c>
      <c r="C34" s="257"/>
      <c r="D34" s="257"/>
      <c r="E34" s="257"/>
    </row>
  </sheetData>
  <mergeCells count="11">
    <mergeCell ref="B34:E34"/>
    <mergeCell ref="B5:D9"/>
    <mergeCell ref="B2:D2"/>
    <mergeCell ref="B3:D3"/>
    <mergeCell ref="B4:D4"/>
    <mergeCell ref="B27:E27"/>
    <mergeCell ref="B28:E28"/>
    <mergeCell ref="B30:E30"/>
    <mergeCell ref="B31:E31"/>
    <mergeCell ref="B32:E32"/>
    <mergeCell ref="B33:E33"/>
  </mergeCells>
  <phoneticPr fontId="4" type="noConversion"/>
  <pageMargins left="0.78740157480314965" right="0.78740157480314965" top="0.98425196850393704" bottom="0.98425196850393704" header="0" footer="0"/>
  <pageSetup scale="91" fitToWidth="0" orientation="portrait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topLeftCell="A6" zoomScaleSheetLayoutView="100" workbookViewId="0">
      <selection sqref="A1:H43"/>
    </sheetView>
  </sheetViews>
  <sheetFormatPr baseColWidth="10" defaultRowHeight="13.5"/>
  <cols>
    <col min="1" max="4" width="5.7109375" style="13" customWidth="1"/>
    <col min="5" max="5" width="23.28515625" style="87" customWidth="1"/>
    <col min="6" max="6" width="14.28515625" style="92" customWidth="1"/>
    <col min="7" max="7" width="9.28515625" style="13" customWidth="1"/>
    <col min="8" max="8" width="14.85546875" style="13" customWidth="1"/>
  </cols>
  <sheetData>
    <row r="1" spans="1:8" ht="20.25" customHeight="1">
      <c r="A1" s="277" t="s">
        <v>171</v>
      </c>
      <c r="B1" s="278"/>
      <c r="C1" s="278"/>
      <c r="D1" s="278"/>
      <c r="E1" s="278"/>
      <c r="F1" s="278"/>
      <c r="G1" s="278"/>
      <c r="H1" s="279"/>
    </row>
    <row r="2" spans="1:8" ht="20.100000000000001" customHeight="1" thickBot="1">
      <c r="A2" s="280" t="s">
        <v>153</v>
      </c>
      <c r="B2" s="281"/>
      <c r="C2" s="281"/>
      <c r="D2" s="281"/>
      <c r="E2" s="281"/>
      <c r="F2" s="281"/>
      <c r="G2" s="281"/>
      <c r="H2" s="282"/>
    </row>
    <row r="3" spans="1:8" ht="14.25" customHeight="1" thickBot="1">
      <c r="A3" s="283"/>
      <c r="B3" s="284"/>
      <c r="C3" s="284"/>
      <c r="D3" s="284"/>
      <c r="E3" s="284"/>
      <c r="F3" s="284"/>
      <c r="G3" s="284"/>
      <c r="H3" s="285"/>
    </row>
    <row r="4" spans="1:8" ht="12.75">
      <c r="A4" s="293" t="s">
        <v>63</v>
      </c>
      <c r="B4" s="296" t="s">
        <v>25</v>
      </c>
      <c r="C4" s="296" t="s">
        <v>24</v>
      </c>
      <c r="D4" s="296" t="s">
        <v>1</v>
      </c>
      <c r="E4" s="286" t="s">
        <v>118</v>
      </c>
      <c r="F4" s="286"/>
      <c r="G4" s="286"/>
      <c r="H4" s="287"/>
    </row>
    <row r="5" spans="1:8" ht="12.75" customHeight="1">
      <c r="A5" s="294"/>
      <c r="B5" s="228"/>
      <c r="C5" s="228"/>
      <c r="D5" s="228"/>
      <c r="E5" s="227"/>
      <c r="F5" s="227"/>
      <c r="G5" s="227"/>
      <c r="H5" s="288"/>
    </row>
    <row r="6" spans="1:8" ht="12.75">
      <c r="A6" s="294"/>
      <c r="B6" s="228"/>
      <c r="C6" s="228"/>
      <c r="D6" s="228"/>
      <c r="E6" s="227"/>
      <c r="F6" s="227"/>
      <c r="G6" s="227"/>
      <c r="H6" s="288"/>
    </row>
    <row r="7" spans="1:8" ht="12.75">
      <c r="A7" s="294"/>
      <c r="B7" s="228"/>
      <c r="C7" s="228"/>
      <c r="D7" s="228"/>
      <c r="E7" s="227"/>
      <c r="F7" s="227"/>
      <c r="G7" s="227"/>
      <c r="H7" s="288"/>
    </row>
    <row r="8" spans="1:8" ht="25.5" customHeight="1" thickBot="1">
      <c r="A8" s="295"/>
      <c r="B8" s="297"/>
      <c r="C8" s="297" t="s">
        <v>3</v>
      </c>
      <c r="D8" s="297" t="s">
        <v>4</v>
      </c>
      <c r="E8" s="289"/>
      <c r="F8" s="289"/>
      <c r="G8" s="289"/>
      <c r="H8" s="290"/>
    </row>
    <row r="9" spans="1:8" ht="44.25" customHeight="1" thickBot="1">
      <c r="A9" s="291" t="s">
        <v>5</v>
      </c>
      <c r="B9" s="292"/>
      <c r="C9" s="292"/>
      <c r="D9" s="292"/>
      <c r="E9" s="73" t="s">
        <v>63</v>
      </c>
      <c r="F9" s="73" t="s">
        <v>23</v>
      </c>
      <c r="G9" s="73" t="s">
        <v>24</v>
      </c>
      <c r="H9" s="74" t="s">
        <v>115</v>
      </c>
    </row>
    <row r="10" spans="1:8" ht="5.25" customHeight="1" thickBot="1">
      <c r="A10" s="20"/>
      <c r="B10" s="21"/>
      <c r="C10" s="21"/>
      <c r="D10" s="21"/>
      <c r="E10" s="84"/>
      <c r="F10" s="89"/>
      <c r="G10" s="21"/>
      <c r="H10" s="22"/>
    </row>
    <row r="11" spans="1:8" s="67" customFormat="1" ht="16.5" customHeight="1">
      <c r="A11" s="36">
        <v>1</v>
      </c>
      <c r="B11" s="37">
        <v>0</v>
      </c>
      <c r="C11" s="37">
        <v>1</v>
      </c>
      <c r="D11" s="37">
        <v>1</v>
      </c>
      <c r="E11" s="267" t="s">
        <v>26</v>
      </c>
      <c r="F11" s="264" t="s">
        <v>120</v>
      </c>
      <c r="G11" s="37">
        <v>1</v>
      </c>
      <c r="H11" s="72">
        <v>40993.199999999997</v>
      </c>
    </row>
    <row r="12" spans="1:8" s="67" customFormat="1" ht="16.5" customHeight="1">
      <c r="A12" s="38">
        <v>1</v>
      </c>
      <c r="B12" s="39">
        <v>0</v>
      </c>
      <c r="C12" s="39">
        <v>2</v>
      </c>
      <c r="D12" s="39">
        <v>1</v>
      </c>
      <c r="E12" s="268"/>
      <c r="F12" s="265"/>
      <c r="G12" s="34">
        <v>2</v>
      </c>
      <c r="H12" s="68">
        <v>28207.4</v>
      </c>
    </row>
    <row r="13" spans="1:8" s="67" customFormat="1" ht="16.5" customHeight="1">
      <c r="A13" s="38">
        <v>1</v>
      </c>
      <c r="B13" s="39">
        <v>0</v>
      </c>
      <c r="C13" s="39">
        <v>3</v>
      </c>
      <c r="D13" s="39">
        <v>1</v>
      </c>
      <c r="E13" s="268"/>
      <c r="F13" s="265"/>
      <c r="G13" s="34">
        <v>3</v>
      </c>
      <c r="H13" s="68">
        <v>14845.02</v>
      </c>
    </row>
    <row r="14" spans="1:8" s="67" customFormat="1" ht="16.5" customHeight="1" thickBot="1">
      <c r="A14" s="40">
        <v>1</v>
      </c>
      <c r="B14" s="41">
        <v>0</v>
      </c>
      <c r="C14" s="41">
        <v>4</v>
      </c>
      <c r="D14" s="41">
        <v>1</v>
      </c>
      <c r="E14" s="269"/>
      <c r="F14" s="266"/>
      <c r="G14" s="35">
        <v>4</v>
      </c>
      <c r="H14" s="71">
        <v>6807.67</v>
      </c>
    </row>
    <row r="15" spans="1:8" ht="3" customHeight="1">
      <c r="A15" s="42"/>
      <c r="B15" s="43"/>
      <c r="C15" s="43"/>
      <c r="D15" s="43"/>
      <c r="E15" s="85"/>
      <c r="F15" s="90"/>
      <c r="G15" s="43"/>
      <c r="H15" s="23"/>
    </row>
    <row r="16" spans="1:8" ht="15" customHeight="1">
      <c r="A16" s="38">
        <v>2</v>
      </c>
      <c r="B16" s="39">
        <v>0</v>
      </c>
      <c r="C16" s="39">
        <v>1</v>
      </c>
      <c r="D16" s="39">
        <v>1</v>
      </c>
      <c r="E16" s="272" t="s">
        <v>27</v>
      </c>
      <c r="F16" s="270" t="s">
        <v>120</v>
      </c>
      <c r="G16" s="39">
        <v>1</v>
      </c>
      <c r="H16" s="68">
        <v>26614.95</v>
      </c>
    </row>
    <row r="17" spans="1:8" ht="15" customHeight="1">
      <c r="A17" s="38">
        <v>2</v>
      </c>
      <c r="B17" s="39">
        <v>0</v>
      </c>
      <c r="C17" s="39">
        <v>2</v>
      </c>
      <c r="D17" s="39">
        <v>1</v>
      </c>
      <c r="E17" s="268"/>
      <c r="F17" s="265"/>
      <c r="G17" s="34">
        <v>2</v>
      </c>
      <c r="H17" s="68">
        <v>19745.080000000002</v>
      </c>
    </row>
    <row r="18" spans="1:8" ht="15" customHeight="1">
      <c r="A18" s="38">
        <v>2</v>
      </c>
      <c r="B18" s="39">
        <v>0</v>
      </c>
      <c r="C18" s="39">
        <v>3</v>
      </c>
      <c r="D18" s="39">
        <v>1</v>
      </c>
      <c r="E18" s="268"/>
      <c r="F18" s="265"/>
      <c r="G18" s="34">
        <v>3</v>
      </c>
      <c r="H18" s="68">
        <v>10391.299999999999</v>
      </c>
    </row>
    <row r="19" spans="1:8" ht="15" customHeight="1">
      <c r="A19" s="38">
        <v>2</v>
      </c>
      <c r="B19" s="39">
        <v>0</v>
      </c>
      <c r="C19" s="39">
        <v>4</v>
      </c>
      <c r="D19" s="39">
        <v>1</v>
      </c>
      <c r="E19" s="273"/>
      <c r="F19" s="271"/>
      <c r="G19" s="34">
        <v>4</v>
      </c>
      <c r="H19" s="68">
        <v>4764.74</v>
      </c>
    </row>
    <row r="20" spans="1:8" ht="3" customHeight="1" thickBot="1">
      <c r="A20" s="44"/>
      <c r="B20" s="45"/>
      <c r="C20" s="45"/>
      <c r="D20" s="45"/>
      <c r="E20" s="86"/>
      <c r="F20" s="91"/>
      <c r="G20" s="45"/>
      <c r="H20" s="93"/>
    </row>
    <row r="21" spans="1:8" ht="15" customHeight="1">
      <c r="A21" s="36">
        <v>3</v>
      </c>
      <c r="B21" s="37">
        <v>0</v>
      </c>
      <c r="C21" s="37">
        <v>1</v>
      </c>
      <c r="D21" s="37">
        <v>1</v>
      </c>
      <c r="E21" s="274" t="s">
        <v>116</v>
      </c>
      <c r="F21" s="264" t="s">
        <v>120</v>
      </c>
      <c r="G21" s="33">
        <v>1</v>
      </c>
      <c r="H21" s="72">
        <v>61772.01</v>
      </c>
    </row>
    <row r="22" spans="1:8" ht="15" customHeight="1">
      <c r="A22" s="38">
        <v>3</v>
      </c>
      <c r="B22" s="39">
        <v>0</v>
      </c>
      <c r="C22" s="39">
        <v>2</v>
      </c>
      <c r="D22" s="39">
        <v>1</v>
      </c>
      <c r="E22" s="275"/>
      <c r="F22" s="265"/>
      <c r="G22" s="34">
        <v>2</v>
      </c>
      <c r="H22" s="68">
        <v>5188.97</v>
      </c>
    </row>
    <row r="23" spans="1:8" ht="15" customHeight="1" thickBot="1">
      <c r="A23" s="40">
        <v>3</v>
      </c>
      <c r="B23" s="41">
        <v>0</v>
      </c>
      <c r="C23" s="41">
        <v>3</v>
      </c>
      <c r="D23" s="41">
        <v>1</v>
      </c>
      <c r="E23" s="276"/>
      <c r="F23" s="266"/>
      <c r="G23" s="35">
        <v>3</v>
      </c>
      <c r="H23" s="71">
        <v>31487.48</v>
      </c>
    </row>
    <row r="24" spans="1:8" ht="3" customHeight="1" thickBot="1">
      <c r="A24" s="20"/>
      <c r="B24" s="21"/>
      <c r="C24" s="21"/>
      <c r="D24" s="21"/>
      <c r="E24" s="84"/>
      <c r="F24" s="89"/>
      <c r="G24" s="21"/>
      <c r="H24" s="22"/>
    </row>
    <row r="25" spans="1:8" ht="15" customHeight="1">
      <c r="A25" s="36">
        <v>5</v>
      </c>
      <c r="B25" s="37">
        <v>0</v>
      </c>
      <c r="C25" s="37">
        <v>1</v>
      </c>
      <c r="D25" s="37">
        <v>1</v>
      </c>
      <c r="E25" s="274" t="s">
        <v>117</v>
      </c>
      <c r="F25" s="264" t="s">
        <v>120</v>
      </c>
      <c r="G25" s="33">
        <v>1</v>
      </c>
      <c r="H25" s="72">
        <v>157923.57</v>
      </c>
    </row>
    <row r="26" spans="1:8" ht="15" customHeight="1">
      <c r="A26" s="38">
        <v>5</v>
      </c>
      <c r="B26" s="39">
        <v>0</v>
      </c>
      <c r="C26" s="39">
        <v>2</v>
      </c>
      <c r="D26" s="39">
        <v>1</v>
      </c>
      <c r="E26" s="275"/>
      <c r="F26" s="265"/>
      <c r="G26" s="34">
        <v>2</v>
      </c>
      <c r="H26" s="68">
        <v>145731.42000000001</v>
      </c>
    </row>
    <row r="27" spans="1:8" ht="15" customHeight="1" thickBot="1">
      <c r="A27" s="40">
        <v>5</v>
      </c>
      <c r="B27" s="41">
        <v>0</v>
      </c>
      <c r="C27" s="41">
        <v>3</v>
      </c>
      <c r="D27" s="41">
        <v>1</v>
      </c>
      <c r="E27" s="276"/>
      <c r="F27" s="266"/>
      <c r="G27" s="35">
        <v>3</v>
      </c>
      <c r="H27" s="71">
        <v>131645.98000000001</v>
      </c>
    </row>
    <row r="28" spans="1:8" ht="3.75" customHeight="1" thickBot="1">
      <c r="A28" s="20"/>
      <c r="B28" s="21"/>
      <c r="C28" s="21"/>
      <c r="D28" s="21"/>
      <c r="E28" s="84"/>
      <c r="F28" s="89"/>
      <c r="G28" s="21"/>
      <c r="H28" s="22"/>
    </row>
    <row r="29" spans="1:8" ht="15" customHeight="1">
      <c r="A29" s="36">
        <v>7</v>
      </c>
      <c r="B29" s="37">
        <v>0</v>
      </c>
      <c r="C29" s="37">
        <v>1</v>
      </c>
      <c r="D29" s="37">
        <v>1</v>
      </c>
      <c r="E29" s="274" t="s">
        <v>28</v>
      </c>
      <c r="F29" s="264" t="s">
        <v>120</v>
      </c>
      <c r="G29" s="33">
        <v>1</v>
      </c>
      <c r="H29" s="72">
        <v>11838.52</v>
      </c>
    </row>
    <row r="30" spans="1:8" ht="15" customHeight="1">
      <c r="A30" s="38">
        <v>7</v>
      </c>
      <c r="B30" s="39">
        <v>0</v>
      </c>
      <c r="C30" s="39">
        <v>2</v>
      </c>
      <c r="D30" s="39">
        <v>1</v>
      </c>
      <c r="E30" s="275"/>
      <c r="F30" s="265"/>
      <c r="G30" s="34">
        <v>2</v>
      </c>
      <c r="H30" s="68">
        <v>9470.82</v>
      </c>
    </row>
    <row r="31" spans="1:8" ht="15" customHeight="1" thickBot="1">
      <c r="A31" s="40">
        <v>7</v>
      </c>
      <c r="B31" s="41">
        <v>0</v>
      </c>
      <c r="C31" s="41">
        <v>3</v>
      </c>
      <c r="D31" s="41">
        <v>1</v>
      </c>
      <c r="E31" s="276"/>
      <c r="F31" s="266"/>
      <c r="G31" s="35">
        <v>3</v>
      </c>
      <c r="H31" s="71">
        <v>7575.98</v>
      </c>
    </row>
    <row r="32" spans="1:8" ht="3.75" customHeight="1" thickBot="1">
      <c r="A32" s="20"/>
      <c r="B32" s="21"/>
      <c r="C32" s="21"/>
      <c r="D32" s="21"/>
      <c r="E32" s="84"/>
      <c r="F32" s="89"/>
      <c r="G32" s="21"/>
      <c r="H32" s="24"/>
    </row>
    <row r="33" spans="1:8" ht="15" customHeight="1">
      <c r="A33" s="36">
        <v>8</v>
      </c>
      <c r="B33" s="37">
        <v>0</v>
      </c>
      <c r="C33" s="37">
        <v>1</v>
      </c>
      <c r="D33" s="37">
        <v>1</v>
      </c>
      <c r="E33" s="274" t="s">
        <v>29</v>
      </c>
      <c r="F33" s="264" t="s">
        <v>120</v>
      </c>
      <c r="G33" s="33">
        <v>1</v>
      </c>
      <c r="H33" s="72">
        <v>779.24</v>
      </c>
    </row>
    <row r="34" spans="1:8" ht="15" customHeight="1">
      <c r="A34" s="38">
        <v>8</v>
      </c>
      <c r="B34" s="39">
        <v>0</v>
      </c>
      <c r="C34" s="39">
        <v>2</v>
      </c>
      <c r="D34" s="39">
        <v>1</v>
      </c>
      <c r="E34" s="275"/>
      <c r="F34" s="265"/>
      <c r="G34" s="34">
        <v>2</v>
      </c>
      <c r="H34" s="68">
        <v>588.88</v>
      </c>
    </row>
    <row r="35" spans="1:8" ht="15" customHeight="1">
      <c r="A35" s="38">
        <v>8</v>
      </c>
      <c r="B35" s="39">
        <v>0</v>
      </c>
      <c r="C35" s="39">
        <v>3</v>
      </c>
      <c r="D35" s="39">
        <v>1</v>
      </c>
      <c r="E35" s="275"/>
      <c r="F35" s="265"/>
      <c r="G35" s="34">
        <v>3</v>
      </c>
      <c r="H35" s="68">
        <v>396.08</v>
      </c>
    </row>
    <row r="36" spans="1:8" ht="15" customHeight="1" thickBot="1">
      <c r="A36" s="40">
        <v>8</v>
      </c>
      <c r="B36" s="41">
        <v>0</v>
      </c>
      <c r="C36" s="41">
        <v>4</v>
      </c>
      <c r="D36" s="41">
        <v>1</v>
      </c>
      <c r="E36" s="276"/>
      <c r="F36" s="266"/>
      <c r="G36" s="35">
        <v>4</v>
      </c>
      <c r="H36" s="71">
        <v>336.27</v>
      </c>
    </row>
    <row r="37" spans="1:8" ht="32.25" customHeight="1">
      <c r="A37" s="258" t="s">
        <v>146</v>
      </c>
      <c r="B37" s="259"/>
      <c r="C37" s="259"/>
      <c r="D37" s="259"/>
      <c r="E37" s="259"/>
      <c r="F37" s="259"/>
      <c r="G37" s="259"/>
      <c r="H37" s="260"/>
    </row>
    <row r="38" spans="1:8" ht="9" customHeight="1">
      <c r="A38" s="136"/>
      <c r="B38" s="137"/>
      <c r="C38" s="137"/>
      <c r="D38" s="137"/>
      <c r="E38" s="137"/>
      <c r="F38" s="137"/>
      <c r="G38" s="137"/>
      <c r="H38" s="138"/>
    </row>
    <row r="39" spans="1:8" ht="45.75" customHeight="1">
      <c r="A39" s="261" t="s">
        <v>149</v>
      </c>
      <c r="B39" s="262"/>
      <c r="C39" s="262"/>
      <c r="D39" s="262"/>
      <c r="E39" s="262"/>
      <c r="F39" s="262"/>
      <c r="G39" s="262"/>
      <c r="H39" s="263"/>
    </row>
    <row r="40" spans="1:8" ht="9" customHeight="1">
      <c r="A40" s="136"/>
      <c r="B40" s="137"/>
      <c r="C40" s="137"/>
      <c r="D40" s="137"/>
      <c r="E40" s="137"/>
      <c r="F40" s="137"/>
      <c r="G40" s="137"/>
      <c r="H40" s="138"/>
    </row>
    <row r="41" spans="1:8" s="10" customFormat="1" ht="15" customHeight="1">
      <c r="A41" s="141" t="s">
        <v>142</v>
      </c>
      <c r="B41" s="142"/>
      <c r="C41" s="142"/>
      <c r="D41" s="142"/>
      <c r="E41" s="142"/>
      <c r="F41" s="142"/>
      <c r="G41" s="143"/>
      <c r="H41" s="139" t="s">
        <v>143</v>
      </c>
    </row>
    <row r="42" spans="1:8" s="10" customFormat="1" ht="15" customHeight="1">
      <c r="A42" s="144" t="s">
        <v>147</v>
      </c>
      <c r="B42" s="142"/>
      <c r="C42" s="142"/>
      <c r="D42" s="142"/>
      <c r="E42" s="142"/>
      <c r="F42" s="142"/>
      <c r="G42" s="142"/>
      <c r="H42" s="139" t="s">
        <v>144</v>
      </c>
    </row>
    <row r="43" spans="1:8" s="10" customFormat="1" ht="15" customHeight="1" thickBot="1">
      <c r="A43" s="145" t="s">
        <v>148</v>
      </c>
      <c r="B43" s="146"/>
      <c r="C43" s="146"/>
      <c r="D43" s="146"/>
      <c r="E43" s="146"/>
      <c r="F43" s="146"/>
      <c r="G43" s="146"/>
      <c r="H43" s="140" t="s">
        <v>145</v>
      </c>
    </row>
  </sheetData>
  <mergeCells count="23">
    <mergeCell ref="A1:H1"/>
    <mergeCell ref="A2:H2"/>
    <mergeCell ref="A3:H3"/>
    <mergeCell ref="E4:H8"/>
    <mergeCell ref="A9:D9"/>
    <mergeCell ref="A4:A8"/>
    <mergeCell ref="B4:B8"/>
    <mergeCell ref="C4:C8"/>
    <mergeCell ref="D4:D8"/>
    <mergeCell ref="A37:H37"/>
    <mergeCell ref="A39:H39"/>
    <mergeCell ref="F11:F14"/>
    <mergeCell ref="E11:E14"/>
    <mergeCell ref="F16:F19"/>
    <mergeCell ref="E16:E19"/>
    <mergeCell ref="E21:E23"/>
    <mergeCell ref="E29:E31"/>
    <mergeCell ref="F29:F31"/>
    <mergeCell ref="E33:E36"/>
    <mergeCell ref="F33:F36"/>
    <mergeCell ref="F21:F23"/>
    <mergeCell ref="E25:E27"/>
    <mergeCell ref="F25:F27"/>
  </mergeCells>
  <phoneticPr fontId="4" type="noConversion"/>
  <printOptions horizontalCentered="1" verticalCentered="1"/>
  <pageMargins left="0.74803149606299213" right="0.74803149606299213" top="0.98425196850393704" bottom="0.98425196850393704" header="0" footer="0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4"/>
  <sheetViews>
    <sheetView view="pageBreakPreview" topLeftCell="A22" zoomScaleSheetLayoutView="100" workbookViewId="0">
      <selection activeCell="B41" sqref="B41"/>
    </sheetView>
  </sheetViews>
  <sheetFormatPr baseColWidth="10" defaultRowHeight="13.5"/>
  <cols>
    <col min="1" max="1" width="1.140625" customWidth="1"/>
    <col min="2" max="2" width="5.85546875" style="15" customWidth="1"/>
    <col min="3" max="3" width="5.85546875" style="25" customWidth="1"/>
    <col min="4" max="5" width="5.85546875" style="15" customWidth="1"/>
    <col min="6" max="6" width="20.7109375" style="15" customWidth="1"/>
    <col min="7" max="7" width="12.28515625" style="15" customWidth="1"/>
    <col min="8" max="8" width="10.140625" style="15" customWidth="1"/>
    <col min="9" max="9" width="13.5703125" style="15" customWidth="1"/>
    <col min="10" max="10" width="11.42578125" style="9"/>
  </cols>
  <sheetData>
    <row r="1" spans="2:10" ht="13.5" customHeight="1">
      <c r="B1" s="303" t="s">
        <v>75</v>
      </c>
      <c r="C1" s="304"/>
      <c r="D1" s="304"/>
      <c r="E1" s="304"/>
      <c r="F1" s="304"/>
      <c r="G1" s="304"/>
      <c r="H1" s="304"/>
      <c r="I1" s="305"/>
    </row>
    <row r="2" spans="2:10" ht="13.5" customHeight="1">
      <c r="B2" s="250"/>
      <c r="C2" s="219"/>
      <c r="D2" s="219"/>
      <c r="E2" s="219"/>
      <c r="F2" s="219"/>
      <c r="G2" s="219"/>
      <c r="H2" s="219"/>
      <c r="I2" s="251"/>
    </row>
    <row r="3" spans="2:10" ht="20.25" customHeight="1" thickBot="1">
      <c r="B3" s="306" t="s">
        <v>153</v>
      </c>
      <c r="C3" s="307"/>
      <c r="D3" s="307"/>
      <c r="E3" s="307"/>
      <c r="F3" s="307"/>
      <c r="G3" s="307"/>
      <c r="H3" s="307"/>
      <c r="I3" s="308"/>
    </row>
    <row r="4" spans="2:10" ht="5.25" customHeight="1" thickBot="1">
      <c r="B4" s="309"/>
      <c r="C4" s="310"/>
      <c r="D4" s="310"/>
      <c r="E4" s="310"/>
      <c r="F4" s="310"/>
      <c r="G4" s="310"/>
      <c r="H4" s="310"/>
      <c r="I4" s="311"/>
    </row>
    <row r="5" spans="2:10" ht="18" customHeight="1">
      <c r="B5" s="293" t="s">
        <v>63</v>
      </c>
      <c r="C5" s="296" t="s">
        <v>25</v>
      </c>
      <c r="D5" s="296" t="s">
        <v>24</v>
      </c>
      <c r="E5" s="296" t="s">
        <v>1</v>
      </c>
      <c r="F5" s="286" t="s">
        <v>121</v>
      </c>
      <c r="G5" s="286"/>
      <c r="H5" s="286"/>
      <c r="I5" s="287"/>
    </row>
    <row r="6" spans="2:10" ht="18" customHeight="1">
      <c r="B6" s="294"/>
      <c r="C6" s="228"/>
      <c r="D6" s="228"/>
      <c r="E6" s="228"/>
      <c r="F6" s="227"/>
      <c r="G6" s="227"/>
      <c r="H6" s="227"/>
      <c r="I6" s="288"/>
    </row>
    <row r="7" spans="2:10" ht="18" customHeight="1">
      <c r="B7" s="294"/>
      <c r="C7" s="228"/>
      <c r="D7" s="228"/>
      <c r="E7" s="228"/>
      <c r="F7" s="227"/>
      <c r="G7" s="227"/>
      <c r="H7" s="227"/>
      <c r="I7" s="288"/>
    </row>
    <row r="8" spans="2:10" ht="18" customHeight="1">
      <c r="B8" s="294"/>
      <c r="C8" s="228"/>
      <c r="D8" s="228"/>
      <c r="E8" s="228"/>
      <c r="F8" s="227"/>
      <c r="G8" s="227"/>
      <c r="H8" s="227"/>
      <c r="I8" s="288"/>
    </row>
    <row r="9" spans="2:10" ht="18" customHeight="1" thickBot="1">
      <c r="B9" s="295"/>
      <c r="C9" s="297"/>
      <c r="D9" s="297" t="s">
        <v>3</v>
      </c>
      <c r="E9" s="297" t="s">
        <v>4</v>
      </c>
      <c r="F9" s="289"/>
      <c r="G9" s="289"/>
      <c r="H9" s="289"/>
      <c r="I9" s="290"/>
    </row>
    <row r="10" spans="2:10" ht="30.75" customHeight="1" thickBot="1">
      <c r="B10" s="291" t="s">
        <v>5</v>
      </c>
      <c r="C10" s="292"/>
      <c r="D10" s="292"/>
      <c r="E10" s="292"/>
      <c r="F10" s="73" t="s">
        <v>63</v>
      </c>
      <c r="G10" s="73" t="s">
        <v>23</v>
      </c>
      <c r="H10" s="73" t="s">
        <v>24</v>
      </c>
      <c r="I10" s="74" t="s">
        <v>115</v>
      </c>
    </row>
    <row r="11" spans="2:10" ht="5.25" customHeight="1" thickBot="1">
      <c r="B11" s="20"/>
      <c r="C11" s="21"/>
      <c r="D11" s="21"/>
      <c r="E11" s="21"/>
      <c r="F11" s="21"/>
      <c r="G11" s="21"/>
      <c r="H11" s="21"/>
      <c r="I11" s="22"/>
    </row>
    <row r="12" spans="2:10" s="10" customFormat="1" ht="15" customHeight="1">
      <c r="B12" s="36">
        <v>1</v>
      </c>
      <c r="C12" s="37">
        <v>1</v>
      </c>
      <c r="D12" s="37">
        <v>1</v>
      </c>
      <c r="E12" s="37">
        <v>1</v>
      </c>
      <c r="F12" s="298" t="s">
        <v>26</v>
      </c>
      <c r="G12" s="298" t="s">
        <v>119</v>
      </c>
      <c r="H12" s="37">
        <v>1</v>
      </c>
      <c r="I12" s="72">
        <v>59781.75</v>
      </c>
      <c r="J12" s="78"/>
    </row>
    <row r="13" spans="2:10" s="10" customFormat="1" ht="15" customHeight="1">
      <c r="B13" s="38">
        <v>1</v>
      </c>
      <c r="C13" s="39">
        <v>1</v>
      </c>
      <c r="D13" s="39">
        <v>2</v>
      </c>
      <c r="E13" s="39">
        <v>1</v>
      </c>
      <c r="F13" s="299"/>
      <c r="G13" s="299"/>
      <c r="H13" s="34">
        <v>2</v>
      </c>
      <c r="I13" s="68">
        <v>44875.42</v>
      </c>
      <c r="J13" s="78"/>
    </row>
    <row r="14" spans="2:10" s="10" customFormat="1" ht="15" customHeight="1">
      <c r="B14" s="38">
        <v>1</v>
      </c>
      <c r="C14" s="39">
        <v>1</v>
      </c>
      <c r="D14" s="39">
        <v>3</v>
      </c>
      <c r="E14" s="39">
        <v>1</v>
      </c>
      <c r="F14" s="299"/>
      <c r="G14" s="299"/>
      <c r="H14" s="34">
        <v>3</v>
      </c>
      <c r="I14" s="68">
        <v>22590.240000000002</v>
      </c>
      <c r="J14" s="78"/>
    </row>
    <row r="15" spans="2:10" s="10" customFormat="1" ht="15" customHeight="1" thickBot="1">
      <c r="B15" s="40">
        <v>1</v>
      </c>
      <c r="C15" s="41">
        <v>1</v>
      </c>
      <c r="D15" s="41">
        <v>4</v>
      </c>
      <c r="E15" s="41">
        <v>1</v>
      </c>
      <c r="F15" s="301"/>
      <c r="G15" s="301"/>
      <c r="H15" s="35">
        <v>4</v>
      </c>
      <c r="I15" s="71">
        <v>10359.49</v>
      </c>
      <c r="J15" s="78"/>
    </row>
    <row r="16" spans="2:10" ht="5.25" customHeight="1" thickBot="1">
      <c r="B16" s="20"/>
      <c r="C16" s="21"/>
      <c r="D16" s="21"/>
      <c r="E16" s="21"/>
      <c r="F16" s="88"/>
      <c r="G16" s="88"/>
      <c r="H16" s="21"/>
      <c r="I16" s="22"/>
    </row>
    <row r="17" spans="2:12" s="10" customFormat="1" ht="15" customHeight="1">
      <c r="B17" s="36">
        <v>2</v>
      </c>
      <c r="C17" s="37">
        <v>1</v>
      </c>
      <c r="D17" s="37">
        <v>1</v>
      </c>
      <c r="E17" s="37">
        <v>1</v>
      </c>
      <c r="F17" s="298" t="s">
        <v>27</v>
      </c>
      <c r="G17" s="298" t="s">
        <v>119</v>
      </c>
      <c r="H17" s="37">
        <v>1</v>
      </c>
      <c r="I17" s="72">
        <v>41845.93</v>
      </c>
      <c r="J17" s="78"/>
    </row>
    <row r="18" spans="2:12" s="10" customFormat="1" ht="15" customHeight="1">
      <c r="B18" s="38">
        <v>2</v>
      </c>
      <c r="C18" s="39">
        <v>1</v>
      </c>
      <c r="D18" s="39">
        <v>2</v>
      </c>
      <c r="E18" s="39">
        <v>1</v>
      </c>
      <c r="F18" s="299"/>
      <c r="G18" s="299"/>
      <c r="H18" s="34">
        <v>2</v>
      </c>
      <c r="I18" s="68">
        <v>31412.63</v>
      </c>
      <c r="J18" s="78"/>
    </row>
    <row r="19" spans="2:12" s="10" customFormat="1" ht="15" customHeight="1">
      <c r="B19" s="38">
        <v>2</v>
      </c>
      <c r="C19" s="39">
        <v>1</v>
      </c>
      <c r="D19" s="39">
        <v>3</v>
      </c>
      <c r="E19" s="39">
        <v>1</v>
      </c>
      <c r="F19" s="299"/>
      <c r="G19" s="299"/>
      <c r="H19" s="34">
        <v>3</v>
      </c>
      <c r="I19" s="68">
        <v>15812.85</v>
      </c>
      <c r="J19" s="78"/>
    </row>
    <row r="20" spans="2:12" s="10" customFormat="1" ht="15" customHeight="1" thickBot="1">
      <c r="B20" s="40">
        <v>2</v>
      </c>
      <c r="C20" s="41">
        <v>1</v>
      </c>
      <c r="D20" s="41">
        <v>4</v>
      </c>
      <c r="E20" s="41">
        <v>1</v>
      </c>
      <c r="F20" s="301"/>
      <c r="G20" s="301"/>
      <c r="H20" s="35">
        <v>4</v>
      </c>
      <c r="I20" s="71">
        <v>7250.7</v>
      </c>
      <c r="J20" s="78"/>
    </row>
    <row r="21" spans="2:12" ht="5.25" customHeight="1" thickBot="1">
      <c r="B21" s="20"/>
      <c r="C21" s="21"/>
      <c r="D21" s="21"/>
      <c r="E21" s="21"/>
      <c r="F21" s="88"/>
      <c r="G21" s="88"/>
      <c r="H21" s="21"/>
      <c r="I21" s="22"/>
    </row>
    <row r="22" spans="2:12" s="10" customFormat="1" ht="15" customHeight="1">
      <c r="B22" s="36">
        <v>3</v>
      </c>
      <c r="C22" s="37">
        <v>1</v>
      </c>
      <c r="D22" s="37">
        <v>1</v>
      </c>
      <c r="E22" s="37">
        <v>1</v>
      </c>
      <c r="F22" s="300" t="s">
        <v>116</v>
      </c>
      <c r="G22" s="298" t="s">
        <v>119</v>
      </c>
      <c r="H22" s="33">
        <v>1</v>
      </c>
      <c r="I22" s="72">
        <v>75860.36</v>
      </c>
      <c r="J22" s="78"/>
    </row>
    <row r="23" spans="2:12" s="10" customFormat="1" ht="15" customHeight="1">
      <c r="B23" s="38">
        <v>3</v>
      </c>
      <c r="C23" s="39">
        <v>1</v>
      </c>
      <c r="D23" s="39">
        <v>2</v>
      </c>
      <c r="E23" s="39">
        <v>1</v>
      </c>
      <c r="F23" s="214"/>
      <c r="G23" s="299"/>
      <c r="H23" s="34">
        <v>2</v>
      </c>
      <c r="I23" s="68">
        <v>60167.79</v>
      </c>
      <c r="J23" s="78"/>
    </row>
    <row r="24" spans="2:12" s="10" customFormat="1" ht="15" customHeight="1" thickBot="1">
      <c r="B24" s="40">
        <v>3</v>
      </c>
      <c r="C24" s="41">
        <v>1</v>
      </c>
      <c r="D24" s="41">
        <v>3</v>
      </c>
      <c r="E24" s="41">
        <v>1</v>
      </c>
      <c r="F24" s="302"/>
      <c r="G24" s="301"/>
      <c r="H24" s="35">
        <v>3</v>
      </c>
      <c r="I24" s="71">
        <v>38668.85</v>
      </c>
      <c r="J24" s="78"/>
    </row>
    <row r="25" spans="2:12" ht="5.25" customHeight="1" thickBot="1">
      <c r="B25" s="20"/>
      <c r="C25" s="21"/>
      <c r="D25" s="21"/>
      <c r="E25" s="21"/>
      <c r="F25" s="88"/>
      <c r="G25" s="88"/>
      <c r="H25" s="21"/>
      <c r="I25" s="22"/>
    </row>
    <row r="26" spans="2:12" s="10" customFormat="1" ht="15" customHeight="1">
      <c r="B26" s="36">
        <v>5</v>
      </c>
      <c r="C26" s="37">
        <v>1</v>
      </c>
      <c r="D26" s="37">
        <v>1</v>
      </c>
      <c r="E26" s="37">
        <v>1</v>
      </c>
      <c r="F26" s="300" t="s">
        <v>117</v>
      </c>
      <c r="G26" s="298" t="s">
        <v>119</v>
      </c>
      <c r="H26" s="33">
        <v>1</v>
      </c>
      <c r="I26" s="72">
        <v>157923.57</v>
      </c>
      <c r="J26" s="78"/>
    </row>
    <row r="27" spans="2:12" s="10" customFormat="1" ht="15" customHeight="1">
      <c r="B27" s="38">
        <v>5</v>
      </c>
      <c r="C27" s="39">
        <v>1</v>
      </c>
      <c r="D27" s="39">
        <v>2</v>
      </c>
      <c r="E27" s="39">
        <v>1</v>
      </c>
      <c r="F27" s="214"/>
      <c r="G27" s="299"/>
      <c r="H27" s="34">
        <v>2</v>
      </c>
      <c r="I27" s="68">
        <v>145771.42000000001</v>
      </c>
      <c r="J27" s="78"/>
      <c r="L27" s="151" t="s">
        <v>160</v>
      </c>
    </row>
    <row r="28" spans="2:12" s="10" customFormat="1" ht="15" customHeight="1" thickBot="1">
      <c r="B28" s="40">
        <v>5</v>
      </c>
      <c r="C28" s="41">
        <v>1</v>
      </c>
      <c r="D28" s="41">
        <v>3</v>
      </c>
      <c r="E28" s="41">
        <v>1</v>
      </c>
      <c r="F28" s="302"/>
      <c r="G28" s="301"/>
      <c r="H28" s="35">
        <v>3</v>
      </c>
      <c r="I28" s="71">
        <v>131645.98000000001</v>
      </c>
      <c r="J28" s="78"/>
    </row>
    <row r="29" spans="2:12" ht="5.25" customHeight="1" thickBot="1">
      <c r="B29" s="20"/>
      <c r="C29" s="21"/>
      <c r="D29" s="21"/>
      <c r="E29" s="21"/>
      <c r="F29" s="88"/>
      <c r="G29" s="88"/>
      <c r="H29" s="21"/>
      <c r="I29" s="22"/>
    </row>
    <row r="30" spans="2:12" s="10" customFormat="1" ht="15" customHeight="1">
      <c r="B30" s="36">
        <v>7</v>
      </c>
      <c r="C30" s="37">
        <v>1</v>
      </c>
      <c r="D30" s="37">
        <v>1</v>
      </c>
      <c r="E30" s="37">
        <v>1</v>
      </c>
      <c r="F30" s="300" t="s">
        <v>28</v>
      </c>
      <c r="G30" s="298" t="s">
        <v>119</v>
      </c>
      <c r="H30" s="33">
        <v>1</v>
      </c>
      <c r="I30" s="72">
        <v>9470.82</v>
      </c>
      <c r="J30" s="78"/>
    </row>
    <row r="31" spans="2:12" s="10" customFormat="1" ht="15" customHeight="1">
      <c r="B31" s="38">
        <v>7</v>
      </c>
      <c r="C31" s="39">
        <v>1</v>
      </c>
      <c r="D31" s="39">
        <v>2</v>
      </c>
      <c r="E31" s="39">
        <v>1</v>
      </c>
      <c r="F31" s="214"/>
      <c r="G31" s="299"/>
      <c r="H31" s="34">
        <v>2</v>
      </c>
      <c r="I31" s="68">
        <v>7575.98</v>
      </c>
      <c r="J31" s="78"/>
    </row>
    <row r="32" spans="2:12" s="10" customFormat="1" ht="15" customHeight="1">
      <c r="B32" s="38">
        <v>7</v>
      </c>
      <c r="C32" s="39">
        <v>1</v>
      </c>
      <c r="D32" s="39">
        <v>3</v>
      </c>
      <c r="E32" s="39">
        <v>1</v>
      </c>
      <c r="F32" s="214"/>
      <c r="G32" s="299"/>
      <c r="H32" s="34">
        <v>3</v>
      </c>
      <c r="I32" s="68">
        <v>6057.66</v>
      </c>
      <c r="J32" s="78"/>
    </row>
    <row r="33" spans="2:10" ht="5.25" customHeight="1" thickBot="1">
      <c r="B33" s="20"/>
      <c r="C33" s="21"/>
      <c r="D33" s="21"/>
      <c r="E33" s="21"/>
      <c r="F33" s="88"/>
      <c r="G33" s="88"/>
      <c r="H33" s="21"/>
      <c r="I33" s="22"/>
    </row>
    <row r="34" spans="2:10" s="10" customFormat="1" ht="15" customHeight="1">
      <c r="B34" s="36">
        <v>8</v>
      </c>
      <c r="C34" s="37">
        <v>1</v>
      </c>
      <c r="D34" s="37">
        <v>1</v>
      </c>
      <c r="E34" s="37">
        <v>1</v>
      </c>
      <c r="F34" s="300" t="s">
        <v>29</v>
      </c>
      <c r="G34" s="298" t="s">
        <v>119</v>
      </c>
      <c r="H34" s="33">
        <v>1</v>
      </c>
      <c r="I34" s="72">
        <v>1029.18</v>
      </c>
      <c r="J34" s="78"/>
    </row>
    <row r="35" spans="2:10" s="10" customFormat="1" ht="15" customHeight="1">
      <c r="B35" s="38">
        <v>8</v>
      </c>
      <c r="C35" s="39">
        <v>1</v>
      </c>
      <c r="D35" s="39">
        <v>2</v>
      </c>
      <c r="E35" s="39">
        <v>1</v>
      </c>
      <c r="F35" s="214"/>
      <c r="G35" s="299"/>
      <c r="H35" s="34">
        <v>2</v>
      </c>
      <c r="I35" s="68">
        <v>841.27</v>
      </c>
      <c r="J35" s="78"/>
    </row>
    <row r="36" spans="2:10" s="10" customFormat="1" ht="15" customHeight="1">
      <c r="B36" s="38">
        <v>8</v>
      </c>
      <c r="C36" s="39">
        <v>1</v>
      </c>
      <c r="D36" s="39">
        <v>3</v>
      </c>
      <c r="E36" s="39">
        <v>1</v>
      </c>
      <c r="F36" s="214"/>
      <c r="G36" s="299"/>
      <c r="H36" s="34">
        <v>3</v>
      </c>
      <c r="I36" s="68">
        <v>948.51</v>
      </c>
      <c r="J36" s="78"/>
    </row>
    <row r="37" spans="2:10" s="10" customFormat="1" ht="15" customHeight="1" thickBot="1">
      <c r="B37" s="38">
        <v>8</v>
      </c>
      <c r="C37" s="39">
        <v>1</v>
      </c>
      <c r="D37" s="39">
        <v>4</v>
      </c>
      <c r="E37" s="39">
        <v>1</v>
      </c>
      <c r="F37" s="214"/>
      <c r="G37" s="299"/>
      <c r="H37" s="34">
        <v>4</v>
      </c>
      <c r="I37" s="68">
        <v>258.66000000000003</v>
      </c>
      <c r="J37" s="78"/>
    </row>
    <row r="38" spans="2:10" ht="29.25" customHeight="1">
      <c r="B38" s="258" t="s">
        <v>146</v>
      </c>
      <c r="C38" s="259"/>
      <c r="D38" s="259"/>
      <c r="E38" s="259"/>
      <c r="F38" s="259"/>
      <c r="G38" s="259"/>
      <c r="H38" s="259"/>
      <c r="I38" s="260"/>
    </row>
    <row r="39" spans="2:10" ht="9" customHeight="1">
      <c r="B39" s="136"/>
      <c r="C39" s="137"/>
      <c r="D39" s="137"/>
      <c r="E39" s="137"/>
      <c r="F39" s="137"/>
      <c r="G39" s="137"/>
      <c r="H39" s="137"/>
      <c r="I39" s="138"/>
    </row>
    <row r="40" spans="2:10" ht="45" customHeight="1">
      <c r="B40" s="261" t="s">
        <v>172</v>
      </c>
      <c r="C40" s="262"/>
      <c r="D40" s="262"/>
      <c r="E40" s="262"/>
      <c r="F40" s="262"/>
      <c r="G40" s="262"/>
      <c r="H40" s="262"/>
      <c r="I40" s="263"/>
    </row>
    <row r="41" spans="2:10" ht="9" customHeight="1">
      <c r="B41" s="136"/>
      <c r="C41" s="137"/>
      <c r="D41" s="137"/>
      <c r="E41" s="137"/>
      <c r="F41" s="137"/>
      <c r="G41" s="137"/>
      <c r="H41" s="137"/>
      <c r="I41" s="138"/>
    </row>
    <row r="42" spans="2:10">
      <c r="B42" s="141" t="s">
        <v>142</v>
      </c>
      <c r="C42" s="142"/>
      <c r="D42" s="142"/>
      <c r="E42" s="142"/>
      <c r="F42" s="142"/>
      <c r="G42" s="142"/>
      <c r="H42" s="143"/>
      <c r="I42" s="139" t="s">
        <v>143</v>
      </c>
    </row>
    <row r="43" spans="2:10">
      <c r="B43" s="144" t="s">
        <v>147</v>
      </c>
      <c r="C43" s="142"/>
      <c r="D43" s="142"/>
      <c r="E43" s="142"/>
      <c r="F43" s="142"/>
      <c r="G43" s="142"/>
      <c r="H43" s="142"/>
      <c r="I43" s="139" t="s">
        <v>144</v>
      </c>
    </row>
    <row r="44" spans="2:10" ht="14.25" thickBot="1">
      <c r="B44" s="145" t="s">
        <v>148</v>
      </c>
      <c r="C44" s="146"/>
      <c r="D44" s="146"/>
      <c r="E44" s="146"/>
      <c r="F44" s="146"/>
      <c r="G44" s="146"/>
      <c r="H44" s="146"/>
      <c r="I44" s="140" t="s">
        <v>145</v>
      </c>
    </row>
  </sheetData>
  <mergeCells count="23">
    <mergeCell ref="B1:I2"/>
    <mergeCell ref="B3:I3"/>
    <mergeCell ref="B4:I4"/>
    <mergeCell ref="F5:I9"/>
    <mergeCell ref="B10:E10"/>
    <mergeCell ref="B5:B9"/>
    <mergeCell ref="G22:G24"/>
    <mergeCell ref="F26:F28"/>
    <mergeCell ref="G26:G28"/>
    <mergeCell ref="C5:C9"/>
    <mergeCell ref="D5:D9"/>
    <mergeCell ref="E5:E9"/>
    <mergeCell ref="F22:F24"/>
    <mergeCell ref="F12:F15"/>
    <mergeCell ref="G12:G15"/>
    <mergeCell ref="F17:F20"/>
    <mergeCell ref="G17:G20"/>
    <mergeCell ref="B38:I38"/>
    <mergeCell ref="B40:I40"/>
    <mergeCell ref="G34:G37"/>
    <mergeCell ref="F30:F32"/>
    <mergeCell ref="G30:G32"/>
    <mergeCell ref="F34:F37"/>
  </mergeCells>
  <phoneticPr fontId="4" type="noConversion"/>
  <printOptions horizontalCentered="1" verticalCentered="1"/>
  <pageMargins left="0.39370078740157483" right="0.27559055118110237" top="0.43307086614173229" bottom="0.31496062992125984" header="0" footer="0"/>
  <pageSetup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topLeftCell="A28" zoomScaleSheetLayoutView="100" workbookViewId="0">
      <selection activeCell="A41" sqref="A41"/>
    </sheetView>
  </sheetViews>
  <sheetFormatPr baseColWidth="10" defaultRowHeight="13.5"/>
  <cols>
    <col min="1" max="4" width="5.7109375" style="13" customWidth="1"/>
    <col min="5" max="5" width="22.140625" style="13" customWidth="1"/>
    <col min="6" max="6" width="12.140625" style="13" customWidth="1"/>
    <col min="7" max="7" width="8.7109375" style="13" bestFit="1" customWidth="1"/>
    <col min="8" max="8" width="17.5703125" style="13" customWidth="1"/>
  </cols>
  <sheetData>
    <row r="1" spans="1:8" ht="18" customHeight="1">
      <c r="A1" s="303" t="s">
        <v>75</v>
      </c>
      <c r="B1" s="304"/>
      <c r="C1" s="304"/>
      <c r="D1" s="304"/>
      <c r="E1" s="304"/>
      <c r="F1" s="304"/>
      <c r="G1" s="304"/>
      <c r="H1" s="305"/>
    </row>
    <row r="2" spans="1:8" ht="18" customHeight="1" thickBot="1">
      <c r="A2" s="280" t="s">
        <v>153</v>
      </c>
      <c r="B2" s="281"/>
      <c r="C2" s="281"/>
      <c r="D2" s="281"/>
      <c r="E2" s="281"/>
      <c r="F2" s="281"/>
      <c r="G2" s="281"/>
      <c r="H2" s="282"/>
    </row>
    <row r="3" spans="1:8" ht="9" customHeight="1" thickBot="1">
      <c r="A3" s="283"/>
      <c r="B3" s="284"/>
      <c r="C3" s="284"/>
      <c r="D3" s="284"/>
      <c r="E3" s="284"/>
      <c r="F3" s="284"/>
      <c r="G3" s="284"/>
      <c r="H3" s="285"/>
    </row>
    <row r="4" spans="1:8" ht="18" customHeight="1">
      <c r="A4" s="293" t="s">
        <v>63</v>
      </c>
      <c r="B4" s="296" t="s">
        <v>25</v>
      </c>
      <c r="C4" s="296" t="s">
        <v>24</v>
      </c>
      <c r="D4" s="296" t="s">
        <v>1</v>
      </c>
      <c r="E4" s="286" t="s">
        <v>121</v>
      </c>
      <c r="F4" s="286"/>
      <c r="G4" s="286"/>
      <c r="H4" s="287"/>
    </row>
    <row r="5" spans="1:8" ht="18" customHeight="1">
      <c r="A5" s="294"/>
      <c r="B5" s="228"/>
      <c r="C5" s="228"/>
      <c r="D5" s="228"/>
      <c r="E5" s="227"/>
      <c r="F5" s="227"/>
      <c r="G5" s="227"/>
      <c r="H5" s="288"/>
    </row>
    <row r="6" spans="1:8" ht="18" customHeight="1">
      <c r="A6" s="294"/>
      <c r="B6" s="228"/>
      <c r="C6" s="228"/>
      <c r="D6" s="228"/>
      <c r="E6" s="227"/>
      <c r="F6" s="227"/>
      <c r="G6" s="227"/>
      <c r="H6" s="288"/>
    </row>
    <row r="7" spans="1:8" ht="18" customHeight="1">
      <c r="A7" s="294"/>
      <c r="B7" s="228"/>
      <c r="C7" s="228"/>
      <c r="D7" s="228"/>
      <c r="E7" s="227"/>
      <c r="F7" s="227"/>
      <c r="G7" s="227"/>
      <c r="H7" s="288"/>
    </row>
    <row r="8" spans="1:8" ht="18" customHeight="1" thickBot="1">
      <c r="A8" s="295"/>
      <c r="B8" s="297"/>
      <c r="C8" s="297" t="s">
        <v>3</v>
      </c>
      <c r="D8" s="297" t="s">
        <v>4</v>
      </c>
      <c r="E8" s="289"/>
      <c r="F8" s="289"/>
      <c r="G8" s="289"/>
      <c r="H8" s="290"/>
    </row>
    <row r="9" spans="1:8" ht="30" customHeight="1" thickBot="1">
      <c r="A9" s="291" t="s">
        <v>5</v>
      </c>
      <c r="B9" s="292"/>
      <c r="C9" s="292"/>
      <c r="D9" s="292"/>
      <c r="E9" s="73" t="s">
        <v>63</v>
      </c>
      <c r="F9" s="73" t="s">
        <v>23</v>
      </c>
      <c r="G9" s="73" t="s">
        <v>24</v>
      </c>
      <c r="H9" s="74" t="s">
        <v>115</v>
      </c>
    </row>
    <row r="10" spans="1:8" ht="5.25" customHeight="1" thickBot="1">
      <c r="A10" s="20"/>
      <c r="B10" s="21"/>
      <c r="C10" s="21"/>
      <c r="D10" s="21"/>
      <c r="E10" s="21"/>
      <c r="F10" s="21"/>
      <c r="G10" s="21"/>
      <c r="H10" s="22"/>
    </row>
    <row r="11" spans="1:8" ht="15" customHeight="1">
      <c r="A11" s="36">
        <v>1</v>
      </c>
      <c r="B11" s="37">
        <v>2</v>
      </c>
      <c r="C11" s="37">
        <v>1</v>
      </c>
      <c r="D11" s="37">
        <v>1</v>
      </c>
      <c r="E11" s="264" t="s">
        <v>26</v>
      </c>
      <c r="F11" s="316" t="s">
        <v>122</v>
      </c>
      <c r="G11" s="37">
        <v>1</v>
      </c>
      <c r="H11" s="72">
        <v>40993.199999999997</v>
      </c>
    </row>
    <row r="12" spans="1:8" ht="15" customHeight="1">
      <c r="A12" s="38">
        <v>1</v>
      </c>
      <c r="B12" s="39">
        <v>2</v>
      </c>
      <c r="C12" s="39">
        <v>2</v>
      </c>
      <c r="D12" s="39">
        <v>1</v>
      </c>
      <c r="E12" s="265"/>
      <c r="F12" s="314"/>
      <c r="G12" s="34">
        <v>2</v>
      </c>
      <c r="H12" s="68">
        <v>28207.41</v>
      </c>
    </row>
    <row r="13" spans="1:8" ht="15" customHeight="1">
      <c r="A13" s="38">
        <v>1</v>
      </c>
      <c r="B13" s="39">
        <v>2</v>
      </c>
      <c r="C13" s="39">
        <v>3</v>
      </c>
      <c r="D13" s="39">
        <v>1</v>
      </c>
      <c r="E13" s="265"/>
      <c r="F13" s="314"/>
      <c r="G13" s="34">
        <v>3</v>
      </c>
      <c r="H13" s="68">
        <v>14845.01</v>
      </c>
    </row>
    <row r="14" spans="1:8" ht="15" customHeight="1" thickBot="1">
      <c r="A14" s="40">
        <v>1</v>
      </c>
      <c r="B14" s="41">
        <v>2</v>
      </c>
      <c r="C14" s="41">
        <v>4</v>
      </c>
      <c r="D14" s="41">
        <v>1</v>
      </c>
      <c r="E14" s="266"/>
      <c r="F14" s="317"/>
      <c r="G14" s="35">
        <v>4</v>
      </c>
      <c r="H14" s="71">
        <v>6807.66</v>
      </c>
    </row>
    <row r="15" spans="1:8" ht="5.25" customHeight="1" thickBot="1">
      <c r="A15" s="96"/>
      <c r="B15" s="97"/>
      <c r="C15" s="97"/>
      <c r="D15" s="97"/>
      <c r="E15" s="83"/>
      <c r="F15" s="97"/>
      <c r="G15" s="97"/>
      <c r="H15" s="98"/>
    </row>
    <row r="16" spans="1:8" ht="15" customHeight="1">
      <c r="A16" s="99">
        <v>2</v>
      </c>
      <c r="B16" s="48">
        <v>2</v>
      </c>
      <c r="C16" s="48">
        <v>1</v>
      </c>
      <c r="D16" s="48">
        <v>1</v>
      </c>
      <c r="E16" s="265" t="s">
        <v>27</v>
      </c>
      <c r="F16" s="314" t="s">
        <v>122</v>
      </c>
      <c r="G16" s="48">
        <v>1</v>
      </c>
      <c r="H16" s="69">
        <v>28694.97</v>
      </c>
    </row>
    <row r="17" spans="1:9" ht="15" customHeight="1">
      <c r="A17" s="38">
        <v>2</v>
      </c>
      <c r="B17" s="39">
        <v>2</v>
      </c>
      <c r="C17" s="39">
        <v>2</v>
      </c>
      <c r="D17" s="39">
        <v>1</v>
      </c>
      <c r="E17" s="265"/>
      <c r="F17" s="314"/>
      <c r="G17" s="34">
        <v>2</v>
      </c>
      <c r="H17" s="68">
        <v>19745.080000000002</v>
      </c>
    </row>
    <row r="18" spans="1:9" ht="15" customHeight="1">
      <c r="A18" s="38">
        <v>2</v>
      </c>
      <c r="B18" s="39">
        <v>2</v>
      </c>
      <c r="C18" s="39">
        <v>3</v>
      </c>
      <c r="D18" s="39">
        <v>1</v>
      </c>
      <c r="E18" s="265"/>
      <c r="F18" s="314"/>
      <c r="G18" s="34">
        <v>3</v>
      </c>
      <c r="H18" s="68">
        <v>10391.299999999999</v>
      </c>
    </row>
    <row r="19" spans="1:9" ht="15" customHeight="1" thickBot="1">
      <c r="A19" s="94">
        <v>2</v>
      </c>
      <c r="B19" s="47">
        <v>2</v>
      </c>
      <c r="C19" s="47">
        <v>4</v>
      </c>
      <c r="D19" s="47">
        <v>1</v>
      </c>
      <c r="E19" s="265"/>
      <c r="F19" s="314"/>
      <c r="G19" s="95">
        <v>4</v>
      </c>
      <c r="H19" s="70">
        <v>5045.53</v>
      </c>
    </row>
    <row r="20" spans="1:9" ht="5.25" customHeight="1" thickBot="1">
      <c r="A20" s="96"/>
      <c r="B20" s="97"/>
      <c r="C20" s="97"/>
      <c r="D20" s="97"/>
      <c r="E20" s="83"/>
      <c r="F20" s="97"/>
      <c r="G20" s="97"/>
      <c r="H20" s="98"/>
    </row>
    <row r="21" spans="1:9" ht="15" customHeight="1">
      <c r="A21" s="36">
        <v>3</v>
      </c>
      <c r="B21" s="37">
        <v>2</v>
      </c>
      <c r="C21" s="37">
        <v>1</v>
      </c>
      <c r="D21" s="37">
        <v>1</v>
      </c>
      <c r="E21" s="312" t="s">
        <v>116</v>
      </c>
      <c r="F21" s="316" t="s">
        <v>122</v>
      </c>
      <c r="G21" s="33">
        <v>1</v>
      </c>
      <c r="H21" s="72">
        <v>61772</v>
      </c>
    </row>
    <row r="22" spans="1:9" ht="15" customHeight="1">
      <c r="A22" s="38">
        <v>3</v>
      </c>
      <c r="B22" s="39">
        <v>2</v>
      </c>
      <c r="C22" s="39">
        <v>2</v>
      </c>
      <c r="D22" s="39">
        <v>1</v>
      </c>
      <c r="E22" s="313"/>
      <c r="F22" s="314"/>
      <c r="G22" s="34">
        <v>2</v>
      </c>
      <c r="H22" s="68">
        <v>48993.77</v>
      </c>
    </row>
    <row r="23" spans="1:9" ht="15" customHeight="1" thickBot="1">
      <c r="A23" s="40">
        <v>3</v>
      </c>
      <c r="B23" s="41">
        <v>2</v>
      </c>
      <c r="C23" s="41">
        <v>3</v>
      </c>
      <c r="D23" s="41">
        <v>1</v>
      </c>
      <c r="E23" s="315"/>
      <c r="F23" s="317"/>
      <c r="G23" s="35">
        <v>3</v>
      </c>
      <c r="H23" s="152">
        <v>31487.48</v>
      </c>
    </row>
    <row r="24" spans="1:9" ht="5.25" customHeight="1" thickBot="1">
      <c r="A24" s="20"/>
      <c r="B24" s="21"/>
      <c r="C24" s="21"/>
      <c r="D24" s="21"/>
      <c r="E24" s="89"/>
      <c r="F24" s="21"/>
      <c r="G24" s="21"/>
      <c r="H24" s="22"/>
    </row>
    <row r="25" spans="1:9" ht="15" customHeight="1">
      <c r="A25" s="36">
        <v>4</v>
      </c>
      <c r="B25" s="37">
        <v>2</v>
      </c>
      <c r="C25" s="37">
        <v>1</v>
      </c>
      <c r="D25" s="37">
        <v>1</v>
      </c>
      <c r="E25" s="312" t="s">
        <v>117</v>
      </c>
      <c r="F25" s="316" t="s">
        <v>122</v>
      </c>
      <c r="G25" s="33">
        <v>1</v>
      </c>
      <c r="H25" s="72">
        <v>61235.47</v>
      </c>
    </row>
    <row r="26" spans="1:9" ht="15" customHeight="1">
      <c r="A26" s="38">
        <v>4</v>
      </c>
      <c r="B26" s="39">
        <v>2</v>
      </c>
      <c r="C26" s="39">
        <v>2</v>
      </c>
      <c r="D26" s="39">
        <v>1</v>
      </c>
      <c r="E26" s="313"/>
      <c r="F26" s="314"/>
      <c r="G26" s="34">
        <v>2</v>
      </c>
      <c r="H26" s="68">
        <v>50883.48</v>
      </c>
    </row>
    <row r="27" spans="1:9" ht="15" customHeight="1" thickBot="1">
      <c r="A27" s="40">
        <v>4</v>
      </c>
      <c r="B27" s="41">
        <v>2</v>
      </c>
      <c r="C27" s="41">
        <v>3</v>
      </c>
      <c r="D27" s="41">
        <v>1</v>
      </c>
      <c r="E27" s="315"/>
      <c r="F27" s="317"/>
      <c r="G27" s="35">
        <v>3</v>
      </c>
      <c r="H27" s="71">
        <v>30069.09</v>
      </c>
    </row>
    <row r="28" spans="1:9" ht="5.25" customHeight="1" thickBot="1">
      <c r="A28" s="20"/>
      <c r="B28" s="21"/>
      <c r="C28" s="21"/>
      <c r="D28" s="21"/>
      <c r="E28" s="89"/>
      <c r="F28" s="21"/>
      <c r="G28" s="21"/>
      <c r="H28" s="22"/>
      <c r="I28" s="8"/>
    </row>
    <row r="29" spans="1:9" ht="15" customHeight="1">
      <c r="A29" s="36">
        <v>7</v>
      </c>
      <c r="B29" s="37">
        <v>2</v>
      </c>
      <c r="C29" s="37">
        <v>1</v>
      </c>
      <c r="D29" s="37">
        <v>1</v>
      </c>
      <c r="E29" s="312" t="s">
        <v>28</v>
      </c>
      <c r="F29" s="316" t="s">
        <v>122</v>
      </c>
      <c r="G29" s="33">
        <v>1</v>
      </c>
      <c r="H29" s="72">
        <v>11838.52</v>
      </c>
    </row>
    <row r="30" spans="1:9" ht="15" customHeight="1">
      <c r="A30" s="38">
        <v>7</v>
      </c>
      <c r="B30" s="39">
        <v>2</v>
      </c>
      <c r="C30" s="39">
        <v>2</v>
      </c>
      <c r="D30" s="39">
        <v>1</v>
      </c>
      <c r="E30" s="313"/>
      <c r="F30" s="314"/>
      <c r="G30" s="34">
        <v>2</v>
      </c>
      <c r="H30" s="68">
        <v>9470.82</v>
      </c>
    </row>
    <row r="31" spans="1:9" ht="15" customHeight="1">
      <c r="A31" s="38">
        <v>7</v>
      </c>
      <c r="B31" s="39">
        <v>2</v>
      </c>
      <c r="C31" s="39">
        <v>3</v>
      </c>
      <c r="D31" s="39">
        <v>1</v>
      </c>
      <c r="E31" s="313"/>
      <c r="F31" s="314"/>
      <c r="G31" s="34">
        <v>3</v>
      </c>
      <c r="H31" s="68">
        <v>7575.98</v>
      </c>
    </row>
    <row r="32" spans="1:9" ht="15" customHeight="1" thickBot="1">
      <c r="A32" s="94">
        <v>7</v>
      </c>
      <c r="B32" s="47">
        <v>2</v>
      </c>
      <c r="C32" s="47">
        <v>4</v>
      </c>
      <c r="D32" s="47">
        <v>1</v>
      </c>
      <c r="E32" s="313"/>
      <c r="F32" s="314"/>
      <c r="G32" s="95">
        <v>4</v>
      </c>
      <c r="H32" s="70">
        <v>6060.78</v>
      </c>
    </row>
    <row r="33" spans="1:8" ht="5.25" customHeight="1" thickBot="1">
      <c r="A33" s="96"/>
      <c r="B33" s="97"/>
      <c r="C33" s="97"/>
      <c r="D33" s="97"/>
      <c r="E33" s="83"/>
      <c r="F33" s="97"/>
      <c r="G33" s="97"/>
      <c r="H33" s="98"/>
    </row>
    <row r="34" spans="1:8" ht="15" customHeight="1">
      <c r="A34" s="36">
        <v>8</v>
      </c>
      <c r="B34" s="37">
        <v>2</v>
      </c>
      <c r="C34" s="37">
        <v>1</v>
      </c>
      <c r="D34" s="37">
        <v>1</v>
      </c>
      <c r="E34" s="312" t="s">
        <v>29</v>
      </c>
      <c r="F34" s="316" t="s">
        <v>122</v>
      </c>
      <c r="G34" s="33">
        <v>1</v>
      </c>
      <c r="H34" s="72">
        <v>1029.18</v>
      </c>
    </row>
    <row r="35" spans="1:8" ht="15" customHeight="1">
      <c r="A35" s="38">
        <v>8</v>
      </c>
      <c r="B35" s="39">
        <v>2</v>
      </c>
      <c r="C35" s="39">
        <v>2</v>
      </c>
      <c r="D35" s="39">
        <v>1</v>
      </c>
      <c r="E35" s="313"/>
      <c r="F35" s="314"/>
      <c r="G35" s="34">
        <v>2</v>
      </c>
      <c r="H35" s="68">
        <v>841.27</v>
      </c>
    </row>
    <row r="36" spans="1:8" ht="15" customHeight="1">
      <c r="A36" s="38">
        <v>8</v>
      </c>
      <c r="B36" s="39">
        <v>2</v>
      </c>
      <c r="C36" s="39">
        <v>3</v>
      </c>
      <c r="D36" s="39">
        <v>1</v>
      </c>
      <c r="E36" s="313"/>
      <c r="F36" s="314"/>
      <c r="G36" s="34">
        <v>3</v>
      </c>
      <c r="H36" s="68">
        <v>729.62</v>
      </c>
    </row>
    <row r="37" spans="1:8" ht="15" customHeight="1" thickBot="1">
      <c r="A37" s="40">
        <v>8</v>
      </c>
      <c r="B37" s="41">
        <v>2</v>
      </c>
      <c r="C37" s="41">
        <v>4</v>
      </c>
      <c r="D37" s="41">
        <v>1</v>
      </c>
      <c r="E37" s="315"/>
      <c r="F37" s="317"/>
      <c r="G37" s="35">
        <v>4</v>
      </c>
      <c r="H37" s="71">
        <v>336.27</v>
      </c>
    </row>
    <row r="38" spans="1:8" ht="33" customHeight="1">
      <c r="A38" s="258" t="s">
        <v>146</v>
      </c>
      <c r="B38" s="259"/>
      <c r="C38" s="259"/>
      <c r="D38" s="259"/>
      <c r="E38" s="259"/>
      <c r="F38" s="259"/>
      <c r="G38" s="259"/>
      <c r="H38" s="260"/>
    </row>
    <row r="39" spans="1:8" ht="9" customHeight="1">
      <c r="A39" s="136"/>
      <c r="B39" s="137"/>
      <c r="C39" s="137"/>
      <c r="D39" s="137"/>
      <c r="E39" s="137"/>
      <c r="F39" s="137"/>
      <c r="G39" s="137"/>
      <c r="H39" s="138"/>
    </row>
    <row r="40" spans="1:8" ht="43.5" customHeight="1">
      <c r="A40" s="261" t="s">
        <v>173</v>
      </c>
      <c r="B40" s="262"/>
      <c r="C40" s="262"/>
      <c r="D40" s="262"/>
      <c r="E40" s="262"/>
      <c r="F40" s="262"/>
      <c r="G40" s="262"/>
      <c r="H40" s="263"/>
    </row>
    <row r="41" spans="1:8" ht="9" customHeight="1">
      <c r="A41" s="136"/>
      <c r="B41" s="137"/>
      <c r="C41" s="137"/>
      <c r="D41" s="137"/>
      <c r="E41" s="137"/>
      <c r="F41" s="137"/>
      <c r="G41" s="137"/>
      <c r="H41" s="138"/>
    </row>
    <row r="42" spans="1:8" ht="15" customHeight="1">
      <c r="A42" s="141" t="s">
        <v>142</v>
      </c>
      <c r="B42" s="142"/>
      <c r="C42" s="142"/>
      <c r="D42" s="142"/>
      <c r="E42" s="142"/>
      <c r="F42" s="142"/>
      <c r="G42" s="143"/>
      <c r="H42" s="139" t="s">
        <v>143</v>
      </c>
    </row>
    <row r="43" spans="1:8" ht="15" customHeight="1">
      <c r="A43" s="144" t="s">
        <v>147</v>
      </c>
      <c r="B43" s="142"/>
      <c r="C43" s="142"/>
      <c r="D43" s="142"/>
      <c r="E43" s="142"/>
      <c r="F43" s="142"/>
      <c r="G43" s="142"/>
      <c r="H43" s="139" t="s">
        <v>144</v>
      </c>
    </row>
    <row r="44" spans="1:8" ht="15" customHeight="1" thickBot="1">
      <c r="A44" s="145" t="s">
        <v>148</v>
      </c>
      <c r="B44" s="146"/>
      <c r="C44" s="146"/>
      <c r="D44" s="146"/>
      <c r="E44" s="146"/>
      <c r="F44" s="146"/>
      <c r="G44" s="146"/>
      <c r="H44" s="140" t="s">
        <v>145</v>
      </c>
    </row>
  </sheetData>
  <mergeCells count="23">
    <mergeCell ref="F25:F27"/>
    <mergeCell ref="A1:H1"/>
    <mergeCell ref="A2:H2"/>
    <mergeCell ref="A3:H3"/>
    <mergeCell ref="E4:H8"/>
    <mergeCell ref="A9:D9"/>
    <mergeCell ref="B4:B8"/>
    <mergeCell ref="A38:H38"/>
    <mergeCell ref="A40:H40"/>
    <mergeCell ref="E29:E32"/>
    <mergeCell ref="C4:C8"/>
    <mergeCell ref="F16:F19"/>
    <mergeCell ref="E21:E23"/>
    <mergeCell ref="F21:F23"/>
    <mergeCell ref="E34:E37"/>
    <mergeCell ref="F34:F37"/>
    <mergeCell ref="F29:F32"/>
    <mergeCell ref="E25:E27"/>
    <mergeCell ref="E11:E14"/>
    <mergeCell ref="F11:F14"/>
    <mergeCell ref="A4:A8"/>
    <mergeCell ref="D4:D8"/>
    <mergeCell ref="E16:E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SheetLayoutView="100" workbookViewId="0">
      <selection activeCell="H34" sqref="H34"/>
    </sheetView>
  </sheetViews>
  <sheetFormatPr baseColWidth="10" defaultRowHeight="13.5"/>
  <cols>
    <col min="1" max="7" width="11.42578125" style="13"/>
    <col min="8" max="8" width="12.140625" style="13" customWidth="1"/>
  </cols>
  <sheetData>
    <row r="1" spans="1:8" ht="33" customHeight="1">
      <c r="A1" s="349" t="s">
        <v>75</v>
      </c>
      <c r="B1" s="350"/>
      <c r="C1" s="350"/>
      <c r="D1" s="350"/>
      <c r="E1" s="350"/>
      <c r="F1" s="350"/>
      <c r="G1" s="350"/>
      <c r="H1" s="351"/>
    </row>
    <row r="2" spans="1:8" ht="25.5" customHeight="1">
      <c r="A2" s="352" t="s">
        <v>153</v>
      </c>
      <c r="B2" s="353"/>
      <c r="C2" s="353"/>
      <c r="D2" s="353"/>
      <c r="E2" s="353"/>
      <c r="F2" s="353"/>
      <c r="G2" s="353"/>
      <c r="H2" s="354"/>
    </row>
    <row r="3" spans="1:8" ht="6" customHeight="1">
      <c r="A3" s="319"/>
      <c r="B3" s="320"/>
      <c r="C3" s="320"/>
      <c r="D3" s="320"/>
      <c r="E3" s="320"/>
      <c r="F3" s="320"/>
      <c r="G3" s="320"/>
      <c r="H3" s="321"/>
    </row>
    <row r="4" spans="1:8" ht="27" customHeight="1">
      <c r="A4" s="329" t="s">
        <v>124</v>
      </c>
      <c r="B4" s="330"/>
      <c r="C4" s="330"/>
      <c r="D4" s="330"/>
      <c r="E4" s="330"/>
      <c r="F4" s="330"/>
      <c r="G4" s="330"/>
      <c r="H4" s="331"/>
    </row>
    <row r="5" spans="1:8" ht="5.25" customHeight="1">
      <c r="A5" s="358"/>
      <c r="B5" s="359"/>
      <c r="C5" s="359"/>
      <c r="D5" s="359"/>
      <c r="E5" s="359"/>
      <c r="F5" s="359"/>
      <c r="G5" s="359"/>
      <c r="H5" s="360"/>
    </row>
    <row r="6" spans="1:8" ht="18" customHeight="1">
      <c r="A6" s="332" t="s">
        <v>125</v>
      </c>
      <c r="B6" s="333"/>
      <c r="C6" s="333"/>
      <c r="D6" s="333"/>
      <c r="E6" s="333"/>
      <c r="F6" s="333"/>
      <c r="G6" s="333"/>
      <c r="H6" s="334"/>
    </row>
    <row r="7" spans="1:8" ht="19.5" customHeight="1">
      <c r="A7" s="335"/>
      <c r="B7" s="336"/>
      <c r="C7" s="336"/>
      <c r="D7" s="336"/>
      <c r="E7" s="336"/>
      <c r="F7" s="336"/>
      <c r="G7" s="336"/>
      <c r="H7" s="337"/>
    </row>
    <row r="8" spans="1:8" ht="5.25" customHeight="1">
      <c r="A8" s="355"/>
      <c r="B8" s="356"/>
      <c r="C8" s="356"/>
      <c r="D8" s="356"/>
      <c r="E8" s="356"/>
      <c r="F8" s="356"/>
      <c r="G8" s="356"/>
      <c r="H8" s="357"/>
    </row>
    <row r="9" spans="1:8" ht="16.5" customHeight="1">
      <c r="A9" s="329" t="s">
        <v>21</v>
      </c>
      <c r="B9" s="330"/>
      <c r="C9" s="330"/>
      <c r="D9" s="330" t="s">
        <v>22</v>
      </c>
      <c r="E9" s="330"/>
      <c r="F9" s="330"/>
      <c r="G9" s="330" t="s">
        <v>20</v>
      </c>
      <c r="H9" s="331"/>
    </row>
    <row r="10" spans="1:8" ht="18" customHeight="1">
      <c r="A10" s="338">
        <v>0.01</v>
      </c>
      <c r="B10" s="238"/>
      <c r="C10" s="238"/>
      <c r="D10" s="328">
        <v>1000</v>
      </c>
      <c r="E10" s="238"/>
      <c r="F10" s="238"/>
      <c r="G10" s="238">
        <v>1</v>
      </c>
      <c r="H10" s="318"/>
    </row>
    <row r="11" spans="1:8" ht="18" customHeight="1">
      <c r="A11" s="326">
        <v>1000.01</v>
      </c>
      <c r="B11" s="327"/>
      <c r="C11" s="327"/>
      <c r="D11" s="328">
        <v>1500</v>
      </c>
      <c r="E11" s="238"/>
      <c r="F11" s="238"/>
      <c r="G11" s="238">
        <v>0.8</v>
      </c>
      <c r="H11" s="318"/>
    </row>
    <row r="12" spans="1:8" ht="18" customHeight="1">
      <c r="A12" s="326">
        <v>1500.01</v>
      </c>
      <c r="B12" s="327"/>
      <c r="C12" s="327"/>
      <c r="D12" s="328">
        <v>2000</v>
      </c>
      <c r="E12" s="238"/>
      <c r="F12" s="238"/>
      <c r="G12" s="367">
        <v>0.6</v>
      </c>
      <c r="H12" s="368"/>
    </row>
    <row r="13" spans="1:8" ht="18" customHeight="1">
      <c r="A13" s="362">
        <v>2000.01</v>
      </c>
      <c r="B13" s="363"/>
      <c r="C13" s="363"/>
      <c r="D13" s="363">
        <v>2500</v>
      </c>
      <c r="E13" s="363"/>
      <c r="F13" s="363"/>
      <c r="G13" s="364">
        <v>0.4</v>
      </c>
      <c r="H13" s="365"/>
    </row>
    <row r="14" spans="1:8" ht="5.25" customHeight="1">
      <c r="A14" s="339"/>
      <c r="B14" s="340"/>
      <c r="C14" s="340"/>
      <c r="D14" s="340"/>
      <c r="E14" s="340"/>
      <c r="F14" s="340"/>
      <c r="G14" s="340"/>
      <c r="H14" s="366"/>
    </row>
    <row r="15" spans="1:8" ht="15" customHeight="1">
      <c r="A15" s="345" t="s">
        <v>126</v>
      </c>
      <c r="B15" s="346"/>
      <c r="C15" s="346"/>
      <c r="D15" s="346"/>
      <c r="E15" s="346"/>
      <c r="F15" s="346"/>
      <c r="G15" s="346"/>
      <c r="H15" s="347"/>
    </row>
    <row r="16" spans="1:8" ht="15" customHeight="1">
      <c r="A16" s="345"/>
      <c r="B16" s="346"/>
      <c r="C16" s="346"/>
      <c r="D16" s="346"/>
      <c r="E16" s="346"/>
      <c r="F16" s="346"/>
      <c r="G16" s="346"/>
      <c r="H16" s="347"/>
    </row>
    <row r="17" spans="1:8" ht="20.25" customHeight="1">
      <c r="A17" s="345"/>
      <c r="B17" s="346"/>
      <c r="C17" s="346"/>
      <c r="D17" s="346"/>
      <c r="E17" s="346"/>
      <c r="F17" s="346"/>
      <c r="G17" s="346"/>
      <c r="H17" s="347"/>
    </row>
    <row r="18" spans="1:8" ht="5.25" customHeight="1">
      <c r="A18" s="319"/>
      <c r="B18" s="320"/>
      <c r="C18" s="320"/>
      <c r="D18" s="320"/>
      <c r="E18" s="320"/>
      <c r="F18" s="320"/>
      <c r="G18" s="320"/>
      <c r="H18" s="321"/>
    </row>
    <row r="19" spans="1:8" s="103" customFormat="1" ht="18" customHeight="1">
      <c r="A19" s="329" t="s">
        <v>21</v>
      </c>
      <c r="B19" s="330"/>
      <c r="C19" s="330"/>
      <c r="D19" s="330" t="s">
        <v>22</v>
      </c>
      <c r="E19" s="330"/>
      <c r="F19" s="330"/>
      <c r="G19" s="330" t="s">
        <v>20</v>
      </c>
      <c r="H19" s="331"/>
    </row>
    <row r="20" spans="1:8" ht="18" customHeight="1">
      <c r="A20" s="319">
        <v>0.01</v>
      </c>
      <c r="B20" s="320"/>
      <c r="C20" s="320"/>
      <c r="D20" s="348">
        <v>600</v>
      </c>
      <c r="E20" s="348"/>
      <c r="F20" s="348"/>
      <c r="G20" s="320">
        <v>1</v>
      </c>
      <c r="H20" s="321"/>
    </row>
    <row r="21" spans="1:8" ht="18" customHeight="1">
      <c r="A21" s="344">
        <v>600.01</v>
      </c>
      <c r="B21" s="320"/>
      <c r="C21" s="320"/>
      <c r="D21" s="341">
        <v>1000</v>
      </c>
      <c r="E21" s="320"/>
      <c r="F21" s="320"/>
      <c r="G21" s="320">
        <v>0.4</v>
      </c>
      <c r="H21" s="321"/>
    </row>
    <row r="22" spans="1:8" ht="18" customHeight="1">
      <c r="A22" s="339">
        <v>1000.01</v>
      </c>
      <c r="B22" s="340"/>
      <c r="C22" s="340"/>
      <c r="D22" s="341">
        <v>1500</v>
      </c>
      <c r="E22" s="320"/>
      <c r="F22" s="320"/>
      <c r="G22" s="320">
        <v>0.3</v>
      </c>
      <c r="H22" s="321"/>
    </row>
    <row r="23" spans="1:8" ht="18" customHeight="1">
      <c r="A23" s="339">
        <v>1500.01</v>
      </c>
      <c r="B23" s="340"/>
      <c r="C23" s="340"/>
      <c r="D23" s="341">
        <v>2000</v>
      </c>
      <c r="E23" s="320"/>
      <c r="F23" s="320"/>
      <c r="G23" s="342">
        <v>0.1</v>
      </c>
      <c r="H23" s="343"/>
    </row>
    <row r="24" spans="1:8" ht="5.25" customHeight="1">
      <c r="A24" s="319"/>
      <c r="B24" s="320"/>
      <c r="C24" s="320"/>
      <c r="D24" s="320"/>
      <c r="E24" s="320"/>
      <c r="F24" s="320"/>
      <c r="G24" s="320"/>
      <c r="H24" s="321"/>
    </row>
    <row r="25" spans="1:8" ht="15" customHeight="1">
      <c r="A25" s="332" t="s">
        <v>152</v>
      </c>
      <c r="B25" s="333"/>
      <c r="C25" s="333"/>
      <c r="D25" s="333"/>
      <c r="E25" s="333"/>
      <c r="F25" s="333"/>
      <c r="G25" s="333"/>
      <c r="H25" s="334"/>
    </row>
    <row r="26" spans="1:8" ht="21" customHeight="1">
      <c r="A26" s="335"/>
      <c r="B26" s="336"/>
      <c r="C26" s="336"/>
      <c r="D26" s="336"/>
      <c r="E26" s="336"/>
      <c r="F26" s="336"/>
      <c r="G26" s="336"/>
      <c r="H26" s="337"/>
    </row>
    <row r="27" spans="1:8" ht="5.25" customHeight="1">
      <c r="A27" s="358"/>
      <c r="B27" s="359"/>
      <c r="C27" s="359"/>
      <c r="D27" s="359"/>
      <c r="E27" s="359"/>
      <c r="F27" s="359"/>
      <c r="G27" s="359"/>
      <c r="H27" s="360"/>
    </row>
    <row r="28" spans="1:8" s="103" customFormat="1" ht="18" customHeight="1">
      <c r="A28" s="329" t="s">
        <v>21</v>
      </c>
      <c r="B28" s="330"/>
      <c r="C28" s="330"/>
      <c r="D28" s="330" t="s">
        <v>22</v>
      </c>
      <c r="E28" s="330"/>
      <c r="F28" s="330"/>
      <c r="G28" s="330" t="s">
        <v>20</v>
      </c>
      <c r="H28" s="331"/>
    </row>
    <row r="29" spans="1:8" s="10" customFormat="1" ht="18" customHeight="1">
      <c r="A29" s="338">
        <v>0.01</v>
      </c>
      <c r="B29" s="238"/>
      <c r="C29" s="238"/>
      <c r="D29" s="328">
        <v>1000</v>
      </c>
      <c r="E29" s="238"/>
      <c r="F29" s="238"/>
      <c r="G29" s="238">
        <v>1</v>
      </c>
      <c r="H29" s="318"/>
    </row>
    <row r="30" spans="1:8" s="10" customFormat="1" ht="18" customHeight="1">
      <c r="A30" s="326">
        <v>1000.01</v>
      </c>
      <c r="B30" s="327"/>
      <c r="C30" s="327"/>
      <c r="D30" s="328">
        <v>1500</v>
      </c>
      <c r="E30" s="238"/>
      <c r="F30" s="238"/>
      <c r="G30" s="238">
        <v>0.3</v>
      </c>
      <c r="H30" s="318"/>
    </row>
    <row r="31" spans="1:8" s="10" customFormat="1" ht="18" customHeight="1">
      <c r="A31" s="326">
        <v>1500.01</v>
      </c>
      <c r="B31" s="327"/>
      <c r="C31" s="327"/>
      <c r="D31" s="328">
        <v>2000</v>
      </c>
      <c r="E31" s="238"/>
      <c r="F31" s="238"/>
      <c r="G31" s="238">
        <v>0.2</v>
      </c>
      <c r="H31" s="318"/>
    </row>
    <row r="32" spans="1:8" s="10" customFormat="1" ht="18" customHeight="1" thickBot="1">
      <c r="A32" s="322">
        <v>2000.01</v>
      </c>
      <c r="B32" s="323"/>
      <c r="C32" s="323"/>
      <c r="D32" s="323">
        <v>3000</v>
      </c>
      <c r="E32" s="323"/>
      <c r="F32" s="323"/>
      <c r="G32" s="324">
        <v>0.1</v>
      </c>
      <c r="H32" s="325"/>
    </row>
    <row r="35" spans="2:8">
      <c r="B35" s="361"/>
      <c r="C35" s="361"/>
      <c r="D35" s="361"/>
      <c r="E35" s="361"/>
      <c r="F35" s="361"/>
      <c r="G35" s="361"/>
      <c r="H35" s="361"/>
    </row>
  </sheetData>
  <mergeCells count="59">
    <mergeCell ref="B35:H35"/>
    <mergeCell ref="G9:H9"/>
    <mergeCell ref="A13:C13"/>
    <mergeCell ref="D13:F13"/>
    <mergeCell ref="G13:H13"/>
    <mergeCell ref="A11:C11"/>
    <mergeCell ref="D11:F11"/>
    <mergeCell ref="G11:H11"/>
    <mergeCell ref="A12:C12"/>
    <mergeCell ref="D12:F12"/>
    <mergeCell ref="A14:H14"/>
    <mergeCell ref="A18:H18"/>
    <mergeCell ref="A27:H27"/>
    <mergeCell ref="G12:H12"/>
    <mergeCell ref="A19:C19"/>
    <mergeCell ref="D19:F19"/>
    <mergeCell ref="A1:H1"/>
    <mergeCell ref="A2:H2"/>
    <mergeCell ref="A4:H4"/>
    <mergeCell ref="A8:H8"/>
    <mergeCell ref="A9:C9"/>
    <mergeCell ref="D9:F9"/>
    <mergeCell ref="A6:H7"/>
    <mergeCell ref="A3:H3"/>
    <mergeCell ref="A5:H5"/>
    <mergeCell ref="A21:C21"/>
    <mergeCell ref="D21:F21"/>
    <mergeCell ref="G21:H21"/>
    <mergeCell ref="A15:H17"/>
    <mergeCell ref="G10:H10"/>
    <mergeCell ref="A10:C10"/>
    <mergeCell ref="D10:F10"/>
    <mergeCell ref="G19:H19"/>
    <mergeCell ref="A20:C20"/>
    <mergeCell ref="D20:F20"/>
    <mergeCell ref="G20:H20"/>
    <mergeCell ref="D29:F29"/>
    <mergeCell ref="A22:C22"/>
    <mergeCell ref="D22:F22"/>
    <mergeCell ref="G22:H22"/>
    <mergeCell ref="A23:C23"/>
    <mergeCell ref="D23:F23"/>
    <mergeCell ref="G23:H23"/>
    <mergeCell ref="G29:H29"/>
    <mergeCell ref="A24:H24"/>
    <mergeCell ref="A32:C32"/>
    <mergeCell ref="D32:F32"/>
    <mergeCell ref="G32:H32"/>
    <mergeCell ref="A30:C30"/>
    <mergeCell ref="D30:F30"/>
    <mergeCell ref="G30:H30"/>
    <mergeCell ref="A28:C28"/>
    <mergeCell ref="D28:F28"/>
    <mergeCell ref="G28:H28"/>
    <mergeCell ref="A25:H26"/>
    <mergeCell ref="A31:C31"/>
    <mergeCell ref="D31:F31"/>
    <mergeCell ref="G31:H31"/>
    <mergeCell ref="A29:C29"/>
  </mergeCells>
  <phoneticPr fontId="4" type="noConversion"/>
  <pageMargins left="0.75" right="0.75" top="1" bottom="1" header="0" footer="0"/>
  <pageSetup scale="98" orientation="portrait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Zona H.</vt:lpstr>
      <vt:lpstr>Suelo Sub.</vt:lpstr>
      <vt:lpstr>Construcción (1)</vt:lpstr>
      <vt:lpstr>Construción(2)</vt:lpstr>
      <vt:lpstr>Instalaciones Especiales</vt:lpstr>
      <vt:lpstr>Rústico Prop. Priv.</vt:lpstr>
      <vt:lpstr>Rústico Ejidal</vt:lpstr>
      <vt:lpstr>Rústico Comunal</vt:lpstr>
      <vt:lpstr>Dem-Predios Grandes</vt:lpstr>
      <vt:lpstr>Minera</vt:lpstr>
      <vt:lpstr>ROSS</vt:lpstr>
      <vt:lpstr>Conservación</vt:lpstr>
      <vt:lpstr>'Construcción (1)'!Área_de_impresión</vt:lpstr>
      <vt:lpstr>'Dem-Predios Grandes'!Área_de_impresión</vt:lpstr>
      <vt:lpstr>Minera!Área_de_impresión</vt:lpstr>
      <vt:lpstr>'Rústico Ejidal'!Área_de_impresión</vt:lpstr>
      <vt:lpstr>'Rústico Prop. Priv.'!Área_de_impresión</vt:lpstr>
      <vt:lpstr>'Suelo Sub.'!Área_de_impresión</vt:lpstr>
      <vt:lpstr>'Zona H.'!Área_de_impresión</vt:lpstr>
    </vt:vector>
  </TitlesOfParts>
  <Company>Dirección de Catastro - SDM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lguty</dc:creator>
  <cp:lastModifiedBy>flgonzalez</cp:lastModifiedBy>
  <cp:lastPrinted>2021-12-03T19:56:30Z</cp:lastPrinted>
  <dcterms:created xsi:type="dcterms:W3CDTF">2008-08-20T17:00:06Z</dcterms:created>
  <dcterms:modified xsi:type="dcterms:W3CDTF">2021-12-03T19:57:29Z</dcterms:modified>
</cp:coreProperties>
</file>