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10095" tabRatio="947"/>
  </bookViews>
  <sheets>
    <sheet name="ZONA H." sheetId="18" r:id="rId1"/>
    <sheet name="COSNTRUCCIONES" sheetId="20" r:id="rId2"/>
    <sheet name="PREDIOS GRANDES" sheetId="21" r:id="rId3"/>
    <sheet name="PREDIOS SUBURBANOS" sheetId="22" r:id="rId4"/>
    <sheet name="VALORES COMUNIDADES" sheetId="25" r:id="rId5"/>
    <sheet name="ROSS" sheetId="23" r:id="rId6"/>
    <sheet name="CONSERVACIÓN" sheetId="24" r:id="rId7"/>
    <sheet name="RUSTICO PRIV." sheetId="14" r:id="rId8"/>
    <sheet name="RUSTICO EJIDAL" sheetId="15" r:id="rId9"/>
    <sheet name="RUSTICO COMUNAL" sheetId="16" r:id="rId10"/>
  </sheets>
  <definedNames>
    <definedName name="_xlnm.Print_Area" localSheetId="1">COSNTRUCCIONES!$A$1:$H$68</definedName>
    <definedName name="_xlnm.Print_Area" localSheetId="2">'PREDIOS GRANDES'!$A$1:$H$31</definedName>
    <definedName name="_xlnm.Print_Area" localSheetId="3">'PREDIOS SUBURBANOS'!$A$1:$H$12</definedName>
    <definedName name="_xlnm.Print_Area" localSheetId="9">'RUSTICO COMUNAL'!$A$1:$I$35</definedName>
    <definedName name="_xlnm.Print_Area" localSheetId="8">'RUSTICO EJIDAL'!$A$1:$I$43</definedName>
    <definedName name="_xlnm.Print_Area" localSheetId="7">'RUSTICO PRIV.'!$A$1:$I$35</definedName>
    <definedName name="_xlnm.Print_Area" localSheetId="0">'ZONA H.'!$A$1:$E$38</definedName>
  </definedNames>
  <calcPr calcId="124519"/>
</workbook>
</file>

<file path=xl/calcChain.xml><?xml version="1.0" encoding="utf-8"?>
<calcChain xmlns="http://schemas.openxmlformats.org/spreadsheetml/2006/main">
  <c r="J56" i="24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<sst xmlns="http://schemas.openxmlformats.org/spreadsheetml/2006/main" count="553" uniqueCount="147">
  <si>
    <t>Constante</t>
  </si>
  <si>
    <t>Clase</t>
  </si>
  <si>
    <t>Nivel</t>
  </si>
  <si>
    <t>Clave de Valuación</t>
  </si>
  <si>
    <t>Calidad</t>
  </si>
  <si>
    <t>Riego por Gravedad</t>
  </si>
  <si>
    <t>Riego por Bombeo</t>
  </si>
  <si>
    <t>Temporal</t>
  </si>
  <si>
    <t>Factor</t>
  </si>
  <si>
    <t>Pastal</t>
  </si>
  <si>
    <t>Forestal</t>
  </si>
  <si>
    <t>Tipo de Propiedad</t>
  </si>
  <si>
    <t>Privada</t>
  </si>
  <si>
    <t>NO APLICA</t>
  </si>
  <si>
    <t>Ejidal</t>
  </si>
  <si>
    <t>Comunal</t>
  </si>
  <si>
    <t>SECTOR</t>
  </si>
  <si>
    <t xml:space="preserve"> COLONIAS, LOCALIDAD</t>
  </si>
  <si>
    <t>CATASTRAL</t>
  </si>
  <si>
    <t>CENTRO (1)</t>
  </si>
  <si>
    <t>CENTRO</t>
  </si>
  <si>
    <t>LOMAS DEL VALLE (2)</t>
  </si>
  <si>
    <t>HUERTAS (5)</t>
  </si>
  <si>
    <t>Uso</t>
  </si>
  <si>
    <t>PARA CONSTRUCCIONES ($/M2)</t>
  </si>
  <si>
    <t xml:space="preserve">HABITACIONAL </t>
  </si>
  <si>
    <t>"A"</t>
  </si>
  <si>
    <t>"B"</t>
  </si>
  <si>
    <t>"C"</t>
  </si>
  <si>
    <t>MEDIO</t>
  </si>
  <si>
    <t>MEDIO COCHERA</t>
  </si>
  <si>
    <t xml:space="preserve">NO APLICA </t>
  </si>
  <si>
    <t>BUENO</t>
  </si>
  <si>
    <t>BUENO COCHERA</t>
  </si>
  <si>
    <t xml:space="preserve">LUJO </t>
  </si>
  <si>
    <t>LUJO COCHERA</t>
  </si>
  <si>
    <t xml:space="preserve">SUPER LUJO </t>
  </si>
  <si>
    <t xml:space="preserve">COMERCIAL </t>
  </si>
  <si>
    <t>MEDIANO</t>
  </si>
  <si>
    <t>INDUSTRIAL</t>
  </si>
  <si>
    <t>LIGERO</t>
  </si>
  <si>
    <t>BODEGA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</si>
  <si>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</si>
  <si>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</si>
  <si>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</si>
  <si>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</si>
  <si>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</si>
  <si>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</si>
  <si>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</si>
  <si>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</si>
  <si>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</si>
  <si>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</si>
  <si>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</si>
  <si>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</si>
  <si>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N/A</t>
  </si>
  <si>
    <t>No. 2</t>
  </si>
  <si>
    <t>No. 3</t>
  </si>
  <si>
    <t>No. 4</t>
  </si>
  <si>
    <t>No. 5</t>
  </si>
  <si>
    <t>No. 6</t>
  </si>
  <si>
    <t>No. 7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</si>
  <si>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</si>
  <si>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</si>
  <si>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</si>
  <si>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</si>
  <si>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</si>
  <si>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</si>
  <si>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</si>
  <si>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</si>
  <si>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</si>
  <si>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</si>
  <si>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</si>
  <si>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</si>
  <si>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</si>
  <si>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VALORES DE TERRENO PARA COMUNIDADES</t>
  </si>
  <si>
    <t>COMUNIDAD</t>
  </si>
  <si>
    <t>PUEBLITO DE ALLENDE</t>
  </si>
  <si>
    <t>SAN GREGORIO (EST. ADELA)</t>
  </si>
  <si>
    <t>PLAN DE AYALA</t>
  </si>
  <si>
    <t>EL CARMEN</t>
  </si>
  <si>
    <t>SAN ANTONIO DEL ALTO CORRALEJO</t>
  </si>
  <si>
    <t>SAN JUAN</t>
  </si>
  <si>
    <t>RANCHO BLANCO</t>
  </si>
  <si>
    <t>EJIDO EL DORADO</t>
  </si>
  <si>
    <t>PARA SUELO RÚSTICO ($/HA)</t>
  </si>
  <si>
    <t>Clasificación</t>
  </si>
  <si>
    <t>VALORES UNITARIOS POR HECTÁREA</t>
  </si>
  <si>
    <t>Frutales en Formación</t>
  </si>
  <si>
    <t>Frutales en Producción</t>
  </si>
  <si>
    <t>Tipología</t>
  </si>
  <si>
    <t>VALORES UNITARIOS DE REPOSICIÓN NUEVO</t>
  </si>
  <si>
    <t>ECONÓMICO</t>
  </si>
  <si>
    <t>ECONÓMICO COCHERA</t>
  </si>
  <si>
    <t>ECONÓMICA</t>
  </si>
  <si>
    <t>FACTOR DE DEMÉRITO PARA TERRENOS CON SUPERFICIE QUE EXCEDE DEL LOTE TIPO</t>
  </si>
  <si>
    <t xml:space="preserve">FACTOR DE DEMÉRITO PARA TERRENOS INMERSOS EN LA MANCHA URBANA, CON SUPERFICIES </t>
  </si>
  <si>
    <t>TEJABÁN</t>
  </si>
  <si>
    <t>Valor Unitario</t>
  </si>
  <si>
    <t>MAYORES A LA DEL LOTE TIPO Y CON USO DE SUELO AGRÍCOLA.</t>
  </si>
  <si>
    <t>CLASIFICACIÓN</t>
  </si>
  <si>
    <t>TALAMANTES</t>
  </si>
  <si>
    <t xml:space="preserve">   TABLAS DE DEPRECIACIÓN MÉTODO DE ROSS.</t>
  </si>
  <si>
    <t xml:space="preserve">        Factor de Depreciación Método: ROSS               </t>
  </si>
  <si>
    <t>Valor Unitario ($/HA)</t>
  </si>
  <si>
    <t>MUNICIPIO DE ALLENDE</t>
  </si>
  <si>
    <t xml:space="preserve"> POPULAR TEJABÁN</t>
  </si>
  <si>
    <t>ECONÓMICO TEJABÁN</t>
  </si>
  <si>
    <t>MEDIO TEJABÁN</t>
  </si>
  <si>
    <t>BUENO TEJABÁN</t>
  </si>
  <si>
    <t>LUJO TEJABÁN</t>
  </si>
  <si>
    <t xml:space="preserve"> POPULAR</t>
  </si>
  <si>
    <t xml:space="preserve"> POPULAR COCHERA</t>
  </si>
  <si>
    <t>-</t>
  </si>
  <si>
    <t>de 30 años de edad con una vida útil de 65 años.</t>
  </si>
  <si>
    <t>Utilizando la tabla de Ross según las colonias llegando a un tope</t>
  </si>
  <si>
    <t>TABLA DE VALORES PARA EL EJERCICIO FISCAL 2022</t>
  </si>
  <si>
    <t xml:space="preserve">ZONA </t>
  </si>
  <si>
    <t>No. DE MANZANA</t>
  </si>
  <si>
    <t>VALOR UNIT.($/M2)</t>
  </si>
  <si>
    <t>HOMOGENEA</t>
  </si>
  <si>
    <t>3, 16, 4, 2, 11</t>
  </si>
  <si>
    <t>14, 15, 9, 7, 8, 10</t>
  </si>
  <si>
    <t>EL LLANO (1, 3, 5)</t>
  </si>
  <si>
    <t>1, 30, 31, 32, 22, 23</t>
  </si>
  <si>
    <t>33, 27, 26, 28, 46, 47</t>
  </si>
  <si>
    <t>48, 25, 40, 45, 41, 44</t>
  </si>
  <si>
    <t>39, 43, 38, 42, 37</t>
  </si>
  <si>
    <t>5, 4, 3, 7, 24</t>
  </si>
  <si>
    <t>EL PUERTO (1, 3)</t>
  </si>
  <si>
    <t>29, 49, 50, 2, 3, 62, 61</t>
  </si>
  <si>
    <t>CENTRO, EL PUERTO, LA CAMPEÑA, INFONAVIT, LA CRUZ, EL MORAL, LOMAS DE LA CRUZ,</t>
  </si>
  <si>
    <t>60, 63, 64, 65, 66, 67</t>
  </si>
  <si>
    <t>51, 52, 53, 68, 54, 69</t>
  </si>
  <si>
    <t>56,57, 59, 4, 5</t>
  </si>
  <si>
    <t>13, 1, 14, 2, 15, 16</t>
  </si>
  <si>
    <t xml:space="preserve"> LA CORDEREÑA, LA GANADERA</t>
  </si>
  <si>
    <t>8, 58, 25, 21, 20, 19</t>
  </si>
  <si>
    <t>18, 6, 9, 7, 10, 17</t>
  </si>
  <si>
    <t>27, 12, 5, 4, 3, 6</t>
  </si>
  <si>
    <t>HUERTAS, SUBURBANO Y FRACCIONAMIENTOS</t>
  </si>
  <si>
    <t>LOMAS DEL VALLE, MAGISTERIAL</t>
  </si>
  <si>
    <t>TABLAS DE VALORES PARA EL EJERCICIO FISCAL 2022</t>
  </si>
  <si>
    <t>EJERCICIO FISCAL 2022</t>
  </si>
  <si>
    <t>BÚFALO</t>
  </si>
  <si>
    <t>ESTACIÓN MORITA</t>
  </si>
  <si>
    <t>ESTACIÓN DORADO</t>
  </si>
  <si>
    <t>CENTRO, NICOLÁS FERNÁNDEZ, EL LLANO, JUAN PABLO II</t>
  </si>
</sst>
</file>

<file path=xl/styles.xml><?xml version="1.0" encoding="utf-8"?>
<styleSheet xmlns="http://schemas.openxmlformats.org/spreadsheetml/2006/main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#,##0.00\ _€"/>
    <numFmt numFmtId="165" formatCode="#,##0\ _€"/>
    <numFmt numFmtId="166" formatCode="0.0000"/>
    <numFmt numFmtId="167" formatCode="0.00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/>
    </xf>
    <xf numFmtId="38" fontId="7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166" fontId="7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66" fontId="3" fillId="0" borderId="4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167" fontId="3" fillId="0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8" fontId="7" fillId="0" borderId="4" xfId="0" applyNumberFormat="1" applyFont="1" applyBorder="1"/>
    <xf numFmtId="0" fontId="9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8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4" xfId="0" applyNumberFormat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44" fontId="7" fillId="0" borderId="6" xfId="1" applyFont="1" applyFill="1" applyBorder="1" applyAlignment="1">
      <alignment horizontal="center"/>
    </xf>
    <xf numFmtId="44" fontId="7" fillId="0" borderId="14" xfId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/>
    </xf>
    <xf numFmtId="44" fontId="7" fillId="0" borderId="13" xfId="1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38" fontId="7" fillId="0" borderId="9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44" fontId="7" fillId="0" borderId="9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38" fontId="7" fillId="0" borderId="14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44" fontId="7" fillId="0" borderId="13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2" borderId="11" xfId="0" applyFont="1" applyFill="1" applyBorder="1"/>
    <xf numFmtId="0" fontId="7" fillId="2" borderId="16" xfId="0" applyFont="1" applyFill="1" applyBorder="1"/>
    <xf numFmtId="0" fontId="7" fillId="2" borderId="12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7" fontId="7" fillId="0" borderId="4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5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17" xfId="0" applyFont="1" applyFill="1" applyBorder="1" applyAlignment="1">
      <alignment horizontal="center" textRotation="9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view="pageBreakPreview" zoomScaleSheetLayoutView="100" workbookViewId="0">
      <selection activeCell="D15" sqref="D15:D18"/>
    </sheetView>
  </sheetViews>
  <sheetFormatPr baseColWidth="10" defaultRowHeight="12.75"/>
  <cols>
    <col min="1" max="1" width="14.140625" style="13" customWidth="1"/>
    <col min="2" max="2" width="19.42578125" style="13" customWidth="1"/>
    <col min="3" max="3" width="23.7109375" style="13" customWidth="1"/>
    <col min="4" max="4" width="30.28515625" style="13" customWidth="1"/>
    <col min="5" max="5" width="18.28515625" style="13" customWidth="1"/>
    <col min="6" max="6" width="12.140625" style="13" customWidth="1"/>
    <col min="7" max="7" width="14.42578125" style="13" customWidth="1"/>
    <col min="8" max="256" width="11.42578125" style="13"/>
    <col min="257" max="257" width="10.28515625" style="13" customWidth="1"/>
    <col min="258" max="258" width="11.42578125" style="13"/>
    <col min="259" max="259" width="17.5703125" style="13" customWidth="1"/>
    <col min="260" max="261" width="11.42578125" style="13"/>
    <col min="262" max="262" width="12.140625" style="13" customWidth="1"/>
    <col min="263" max="263" width="24.5703125" style="13" customWidth="1"/>
    <col min="264" max="512" width="11.42578125" style="13"/>
    <col min="513" max="513" width="10.28515625" style="13" customWidth="1"/>
    <col min="514" max="514" width="11.42578125" style="13"/>
    <col min="515" max="515" width="17.5703125" style="13" customWidth="1"/>
    <col min="516" max="517" width="11.42578125" style="13"/>
    <col min="518" max="518" width="12.140625" style="13" customWidth="1"/>
    <col min="519" max="519" width="24.5703125" style="13" customWidth="1"/>
    <col min="520" max="768" width="11.42578125" style="13"/>
    <col min="769" max="769" width="10.28515625" style="13" customWidth="1"/>
    <col min="770" max="770" width="11.42578125" style="13"/>
    <col min="771" max="771" width="17.5703125" style="13" customWidth="1"/>
    <col min="772" max="773" width="11.42578125" style="13"/>
    <col min="774" max="774" width="12.140625" style="13" customWidth="1"/>
    <col min="775" max="775" width="24.5703125" style="13" customWidth="1"/>
    <col min="776" max="1024" width="11.42578125" style="13"/>
    <col min="1025" max="1025" width="10.28515625" style="13" customWidth="1"/>
    <col min="1026" max="1026" width="11.42578125" style="13"/>
    <col min="1027" max="1027" width="17.5703125" style="13" customWidth="1"/>
    <col min="1028" max="1029" width="11.42578125" style="13"/>
    <col min="1030" max="1030" width="12.140625" style="13" customWidth="1"/>
    <col min="1031" max="1031" width="24.5703125" style="13" customWidth="1"/>
    <col min="1032" max="1280" width="11.42578125" style="13"/>
    <col min="1281" max="1281" width="10.28515625" style="13" customWidth="1"/>
    <col min="1282" max="1282" width="11.42578125" style="13"/>
    <col min="1283" max="1283" width="17.5703125" style="13" customWidth="1"/>
    <col min="1284" max="1285" width="11.42578125" style="13"/>
    <col min="1286" max="1286" width="12.140625" style="13" customWidth="1"/>
    <col min="1287" max="1287" width="24.5703125" style="13" customWidth="1"/>
    <col min="1288" max="1536" width="11.42578125" style="13"/>
    <col min="1537" max="1537" width="10.28515625" style="13" customWidth="1"/>
    <col min="1538" max="1538" width="11.42578125" style="13"/>
    <col min="1539" max="1539" width="17.5703125" style="13" customWidth="1"/>
    <col min="1540" max="1541" width="11.42578125" style="13"/>
    <col min="1542" max="1542" width="12.140625" style="13" customWidth="1"/>
    <col min="1543" max="1543" width="24.5703125" style="13" customWidth="1"/>
    <col min="1544" max="1792" width="11.42578125" style="13"/>
    <col min="1793" max="1793" width="10.28515625" style="13" customWidth="1"/>
    <col min="1794" max="1794" width="11.42578125" style="13"/>
    <col min="1795" max="1795" width="17.5703125" style="13" customWidth="1"/>
    <col min="1796" max="1797" width="11.42578125" style="13"/>
    <col min="1798" max="1798" width="12.140625" style="13" customWidth="1"/>
    <col min="1799" max="1799" width="24.5703125" style="13" customWidth="1"/>
    <col min="1800" max="2048" width="11.42578125" style="13"/>
    <col min="2049" max="2049" width="10.28515625" style="13" customWidth="1"/>
    <col min="2050" max="2050" width="11.42578125" style="13"/>
    <col min="2051" max="2051" width="17.5703125" style="13" customWidth="1"/>
    <col min="2052" max="2053" width="11.42578125" style="13"/>
    <col min="2054" max="2054" width="12.140625" style="13" customWidth="1"/>
    <col min="2055" max="2055" width="24.5703125" style="13" customWidth="1"/>
    <col min="2056" max="2304" width="11.42578125" style="13"/>
    <col min="2305" max="2305" width="10.28515625" style="13" customWidth="1"/>
    <col min="2306" max="2306" width="11.42578125" style="13"/>
    <col min="2307" max="2307" width="17.5703125" style="13" customWidth="1"/>
    <col min="2308" max="2309" width="11.42578125" style="13"/>
    <col min="2310" max="2310" width="12.140625" style="13" customWidth="1"/>
    <col min="2311" max="2311" width="24.5703125" style="13" customWidth="1"/>
    <col min="2312" max="2560" width="11.42578125" style="13"/>
    <col min="2561" max="2561" width="10.28515625" style="13" customWidth="1"/>
    <col min="2562" max="2562" width="11.42578125" style="13"/>
    <col min="2563" max="2563" width="17.5703125" style="13" customWidth="1"/>
    <col min="2564" max="2565" width="11.42578125" style="13"/>
    <col min="2566" max="2566" width="12.140625" style="13" customWidth="1"/>
    <col min="2567" max="2567" width="24.5703125" style="13" customWidth="1"/>
    <col min="2568" max="2816" width="11.42578125" style="13"/>
    <col min="2817" max="2817" width="10.28515625" style="13" customWidth="1"/>
    <col min="2818" max="2818" width="11.42578125" style="13"/>
    <col min="2819" max="2819" width="17.5703125" style="13" customWidth="1"/>
    <col min="2820" max="2821" width="11.42578125" style="13"/>
    <col min="2822" max="2822" width="12.140625" style="13" customWidth="1"/>
    <col min="2823" max="2823" width="24.5703125" style="13" customWidth="1"/>
    <col min="2824" max="3072" width="11.42578125" style="13"/>
    <col min="3073" max="3073" width="10.28515625" style="13" customWidth="1"/>
    <col min="3074" max="3074" width="11.42578125" style="13"/>
    <col min="3075" max="3075" width="17.5703125" style="13" customWidth="1"/>
    <col min="3076" max="3077" width="11.42578125" style="13"/>
    <col min="3078" max="3078" width="12.140625" style="13" customWidth="1"/>
    <col min="3079" max="3079" width="24.5703125" style="13" customWidth="1"/>
    <col min="3080" max="3328" width="11.42578125" style="13"/>
    <col min="3329" max="3329" width="10.28515625" style="13" customWidth="1"/>
    <col min="3330" max="3330" width="11.42578125" style="13"/>
    <col min="3331" max="3331" width="17.5703125" style="13" customWidth="1"/>
    <col min="3332" max="3333" width="11.42578125" style="13"/>
    <col min="3334" max="3334" width="12.140625" style="13" customWidth="1"/>
    <col min="3335" max="3335" width="24.5703125" style="13" customWidth="1"/>
    <col min="3336" max="3584" width="11.42578125" style="13"/>
    <col min="3585" max="3585" width="10.28515625" style="13" customWidth="1"/>
    <col min="3586" max="3586" width="11.42578125" style="13"/>
    <col min="3587" max="3587" width="17.5703125" style="13" customWidth="1"/>
    <col min="3588" max="3589" width="11.42578125" style="13"/>
    <col min="3590" max="3590" width="12.140625" style="13" customWidth="1"/>
    <col min="3591" max="3591" width="24.5703125" style="13" customWidth="1"/>
    <col min="3592" max="3840" width="11.42578125" style="13"/>
    <col min="3841" max="3841" width="10.28515625" style="13" customWidth="1"/>
    <col min="3842" max="3842" width="11.42578125" style="13"/>
    <col min="3843" max="3843" width="17.5703125" style="13" customWidth="1"/>
    <col min="3844" max="3845" width="11.42578125" style="13"/>
    <col min="3846" max="3846" width="12.140625" style="13" customWidth="1"/>
    <col min="3847" max="3847" width="24.5703125" style="13" customWidth="1"/>
    <col min="3848" max="4096" width="11.42578125" style="13"/>
    <col min="4097" max="4097" width="10.28515625" style="13" customWidth="1"/>
    <col min="4098" max="4098" width="11.42578125" style="13"/>
    <col min="4099" max="4099" width="17.5703125" style="13" customWidth="1"/>
    <col min="4100" max="4101" width="11.42578125" style="13"/>
    <col min="4102" max="4102" width="12.140625" style="13" customWidth="1"/>
    <col min="4103" max="4103" width="24.5703125" style="13" customWidth="1"/>
    <col min="4104" max="4352" width="11.42578125" style="13"/>
    <col min="4353" max="4353" width="10.28515625" style="13" customWidth="1"/>
    <col min="4354" max="4354" width="11.42578125" style="13"/>
    <col min="4355" max="4355" width="17.5703125" style="13" customWidth="1"/>
    <col min="4356" max="4357" width="11.42578125" style="13"/>
    <col min="4358" max="4358" width="12.140625" style="13" customWidth="1"/>
    <col min="4359" max="4359" width="24.5703125" style="13" customWidth="1"/>
    <col min="4360" max="4608" width="11.42578125" style="13"/>
    <col min="4609" max="4609" width="10.28515625" style="13" customWidth="1"/>
    <col min="4610" max="4610" width="11.42578125" style="13"/>
    <col min="4611" max="4611" width="17.5703125" style="13" customWidth="1"/>
    <col min="4612" max="4613" width="11.42578125" style="13"/>
    <col min="4614" max="4614" width="12.140625" style="13" customWidth="1"/>
    <col min="4615" max="4615" width="24.5703125" style="13" customWidth="1"/>
    <col min="4616" max="4864" width="11.42578125" style="13"/>
    <col min="4865" max="4865" width="10.28515625" style="13" customWidth="1"/>
    <col min="4866" max="4866" width="11.42578125" style="13"/>
    <col min="4867" max="4867" width="17.5703125" style="13" customWidth="1"/>
    <col min="4868" max="4869" width="11.42578125" style="13"/>
    <col min="4870" max="4870" width="12.140625" style="13" customWidth="1"/>
    <col min="4871" max="4871" width="24.5703125" style="13" customWidth="1"/>
    <col min="4872" max="5120" width="11.42578125" style="13"/>
    <col min="5121" max="5121" width="10.28515625" style="13" customWidth="1"/>
    <col min="5122" max="5122" width="11.42578125" style="13"/>
    <col min="5123" max="5123" width="17.5703125" style="13" customWidth="1"/>
    <col min="5124" max="5125" width="11.42578125" style="13"/>
    <col min="5126" max="5126" width="12.140625" style="13" customWidth="1"/>
    <col min="5127" max="5127" width="24.5703125" style="13" customWidth="1"/>
    <col min="5128" max="5376" width="11.42578125" style="13"/>
    <col min="5377" max="5377" width="10.28515625" style="13" customWidth="1"/>
    <col min="5378" max="5378" width="11.42578125" style="13"/>
    <col min="5379" max="5379" width="17.5703125" style="13" customWidth="1"/>
    <col min="5380" max="5381" width="11.42578125" style="13"/>
    <col min="5382" max="5382" width="12.140625" style="13" customWidth="1"/>
    <col min="5383" max="5383" width="24.5703125" style="13" customWidth="1"/>
    <col min="5384" max="5632" width="11.42578125" style="13"/>
    <col min="5633" max="5633" width="10.28515625" style="13" customWidth="1"/>
    <col min="5634" max="5634" width="11.42578125" style="13"/>
    <col min="5635" max="5635" width="17.5703125" style="13" customWidth="1"/>
    <col min="5636" max="5637" width="11.42578125" style="13"/>
    <col min="5638" max="5638" width="12.140625" style="13" customWidth="1"/>
    <col min="5639" max="5639" width="24.5703125" style="13" customWidth="1"/>
    <col min="5640" max="5888" width="11.42578125" style="13"/>
    <col min="5889" max="5889" width="10.28515625" style="13" customWidth="1"/>
    <col min="5890" max="5890" width="11.42578125" style="13"/>
    <col min="5891" max="5891" width="17.5703125" style="13" customWidth="1"/>
    <col min="5892" max="5893" width="11.42578125" style="13"/>
    <col min="5894" max="5894" width="12.140625" style="13" customWidth="1"/>
    <col min="5895" max="5895" width="24.5703125" style="13" customWidth="1"/>
    <col min="5896" max="6144" width="11.42578125" style="13"/>
    <col min="6145" max="6145" width="10.28515625" style="13" customWidth="1"/>
    <col min="6146" max="6146" width="11.42578125" style="13"/>
    <col min="6147" max="6147" width="17.5703125" style="13" customWidth="1"/>
    <col min="6148" max="6149" width="11.42578125" style="13"/>
    <col min="6150" max="6150" width="12.140625" style="13" customWidth="1"/>
    <col min="6151" max="6151" width="24.5703125" style="13" customWidth="1"/>
    <col min="6152" max="6400" width="11.42578125" style="13"/>
    <col min="6401" max="6401" width="10.28515625" style="13" customWidth="1"/>
    <col min="6402" max="6402" width="11.42578125" style="13"/>
    <col min="6403" max="6403" width="17.5703125" style="13" customWidth="1"/>
    <col min="6404" max="6405" width="11.42578125" style="13"/>
    <col min="6406" max="6406" width="12.140625" style="13" customWidth="1"/>
    <col min="6407" max="6407" width="24.5703125" style="13" customWidth="1"/>
    <col min="6408" max="6656" width="11.42578125" style="13"/>
    <col min="6657" max="6657" width="10.28515625" style="13" customWidth="1"/>
    <col min="6658" max="6658" width="11.42578125" style="13"/>
    <col min="6659" max="6659" width="17.5703125" style="13" customWidth="1"/>
    <col min="6660" max="6661" width="11.42578125" style="13"/>
    <col min="6662" max="6662" width="12.140625" style="13" customWidth="1"/>
    <col min="6663" max="6663" width="24.5703125" style="13" customWidth="1"/>
    <col min="6664" max="6912" width="11.42578125" style="13"/>
    <col min="6913" max="6913" width="10.28515625" style="13" customWidth="1"/>
    <col min="6914" max="6914" width="11.42578125" style="13"/>
    <col min="6915" max="6915" width="17.5703125" style="13" customWidth="1"/>
    <col min="6916" max="6917" width="11.42578125" style="13"/>
    <col min="6918" max="6918" width="12.140625" style="13" customWidth="1"/>
    <col min="6919" max="6919" width="24.5703125" style="13" customWidth="1"/>
    <col min="6920" max="7168" width="11.42578125" style="13"/>
    <col min="7169" max="7169" width="10.28515625" style="13" customWidth="1"/>
    <col min="7170" max="7170" width="11.42578125" style="13"/>
    <col min="7171" max="7171" width="17.5703125" style="13" customWidth="1"/>
    <col min="7172" max="7173" width="11.42578125" style="13"/>
    <col min="7174" max="7174" width="12.140625" style="13" customWidth="1"/>
    <col min="7175" max="7175" width="24.5703125" style="13" customWidth="1"/>
    <col min="7176" max="7424" width="11.42578125" style="13"/>
    <col min="7425" max="7425" width="10.28515625" style="13" customWidth="1"/>
    <col min="7426" max="7426" width="11.42578125" style="13"/>
    <col min="7427" max="7427" width="17.5703125" style="13" customWidth="1"/>
    <col min="7428" max="7429" width="11.42578125" style="13"/>
    <col min="7430" max="7430" width="12.140625" style="13" customWidth="1"/>
    <col min="7431" max="7431" width="24.5703125" style="13" customWidth="1"/>
    <col min="7432" max="7680" width="11.42578125" style="13"/>
    <col min="7681" max="7681" width="10.28515625" style="13" customWidth="1"/>
    <col min="7682" max="7682" width="11.42578125" style="13"/>
    <col min="7683" max="7683" width="17.5703125" style="13" customWidth="1"/>
    <col min="7684" max="7685" width="11.42578125" style="13"/>
    <col min="7686" max="7686" width="12.140625" style="13" customWidth="1"/>
    <col min="7687" max="7687" width="24.5703125" style="13" customWidth="1"/>
    <col min="7688" max="7936" width="11.42578125" style="13"/>
    <col min="7937" max="7937" width="10.28515625" style="13" customWidth="1"/>
    <col min="7938" max="7938" width="11.42578125" style="13"/>
    <col min="7939" max="7939" width="17.5703125" style="13" customWidth="1"/>
    <col min="7940" max="7941" width="11.42578125" style="13"/>
    <col min="7942" max="7942" width="12.140625" style="13" customWidth="1"/>
    <col min="7943" max="7943" width="24.5703125" style="13" customWidth="1"/>
    <col min="7944" max="8192" width="11.42578125" style="13"/>
    <col min="8193" max="8193" width="10.28515625" style="13" customWidth="1"/>
    <col min="8194" max="8194" width="11.42578125" style="13"/>
    <col min="8195" max="8195" width="17.5703125" style="13" customWidth="1"/>
    <col min="8196" max="8197" width="11.42578125" style="13"/>
    <col min="8198" max="8198" width="12.140625" style="13" customWidth="1"/>
    <col min="8199" max="8199" width="24.5703125" style="13" customWidth="1"/>
    <col min="8200" max="8448" width="11.42578125" style="13"/>
    <col min="8449" max="8449" width="10.28515625" style="13" customWidth="1"/>
    <col min="8450" max="8450" width="11.42578125" style="13"/>
    <col min="8451" max="8451" width="17.5703125" style="13" customWidth="1"/>
    <col min="8452" max="8453" width="11.42578125" style="13"/>
    <col min="8454" max="8454" width="12.140625" style="13" customWidth="1"/>
    <col min="8455" max="8455" width="24.5703125" style="13" customWidth="1"/>
    <col min="8456" max="8704" width="11.42578125" style="13"/>
    <col min="8705" max="8705" width="10.28515625" style="13" customWidth="1"/>
    <col min="8706" max="8706" width="11.42578125" style="13"/>
    <col min="8707" max="8707" width="17.5703125" style="13" customWidth="1"/>
    <col min="8708" max="8709" width="11.42578125" style="13"/>
    <col min="8710" max="8710" width="12.140625" style="13" customWidth="1"/>
    <col min="8711" max="8711" width="24.5703125" style="13" customWidth="1"/>
    <col min="8712" max="8960" width="11.42578125" style="13"/>
    <col min="8961" max="8961" width="10.28515625" style="13" customWidth="1"/>
    <col min="8962" max="8962" width="11.42578125" style="13"/>
    <col min="8963" max="8963" width="17.5703125" style="13" customWidth="1"/>
    <col min="8964" max="8965" width="11.42578125" style="13"/>
    <col min="8966" max="8966" width="12.140625" style="13" customWidth="1"/>
    <col min="8967" max="8967" width="24.5703125" style="13" customWidth="1"/>
    <col min="8968" max="9216" width="11.42578125" style="13"/>
    <col min="9217" max="9217" width="10.28515625" style="13" customWidth="1"/>
    <col min="9218" max="9218" width="11.42578125" style="13"/>
    <col min="9219" max="9219" width="17.5703125" style="13" customWidth="1"/>
    <col min="9220" max="9221" width="11.42578125" style="13"/>
    <col min="9222" max="9222" width="12.140625" style="13" customWidth="1"/>
    <col min="9223" max="9223" width="24.5703125" style="13" customWidth="1"/>
    <col min="9224" max="9472" width="11.42578125" style="13"/>
    <col min="9473" max="9473" width="10.28515625" style="13" customWidth="1"/>
    <col min="9474" max="9474" width="11.42578125" style="13"/>
    <col min="9475" max="9475" width="17.5703125" style="13" customWidth="1"/>
    <col min="9476" max="9477" width="11.42578125" style="13"/>
    <col min="9478" max="9478" width="12.140625" style="13" customWidth="1"/>
    <col min="9479" max="9479" width="24.5703125" style="13" customWidth="1"/>
    <col min="9480" max="9728" width="11.42578125" style="13"/>
    <col min="9729" max="9729" width="10.28515625" style="13" customWidth="1"/>
    <col min="9730" max="9730" width="11.42578125" style="13"/>
    <col min="9731" max="9731" width="17.5703125" style="13" customWidth="1"/>
    <col min="9732" max="9733" width="11.42578125" style="13"/>
    <col min="9734" max="9734" width="12.140625" style="13" customWidth="1"/>
    <col min="9735" max="9735" width="24.5703125" style="13" customWidth="1"/>
    <col min="9736" max="9984" width="11.42578125" style="13"/>
    <col min="9985" max="9985" width="10.28515625" style="13" customWidth="1"/>
    <col min="9986" max="9986" width="11.42578125" style="13"/>
    <col min="9987" max="9987" width="17.5703125" style="13" customWidth="1"/>
    <col min="9988" max="9989" width="11.42578125" style="13"/>
    <col min="9990" max="9990" width="12.140625" style="13" customWidth="1"/>
    <col min="9991" max="9991" width="24.5703125" style="13" customWidth="1"/>
    <col min="9992" max="10240" width="11.42578125" style="13"/>
    <col min="10241" max="10241" width="10.28515625" style="13" customWidth="1"/>
    <col min="10242" max="10242" width="11.42578125" style="13"/>
    <col min="10243" max="10243" width="17.5703125" style="13" customWidth="1"/>
    <col min="10244" max="10245" width="11.42578125" style="13"/>
    <col min="10246" max="10246" width="12.140625" style="13" customWidth="1"/>
    <col min="10247" max="10247" width="24.5703125" style="13" customWidth="1"/>
    <col min="10248" max="10496" width="11.42578125" style="13"/>
    <col min="10497" max="10497" width="10.28515625" style="13" customWidth="1"/>
    <col min="10498" max="10498" width="11.42578125" style="13"/>
    <col min="10499" max="10499" width="17.5703125" style="13" customWidth="1"/>
    <col min="10500" max="10501" width="11.42578125" style="13"/>
    <col min="10502" max="10502" width="12.140625" style="13" customWidth="1"/>
    <col min="10503" max="10503" width="24.5703125" style="13" customWidth="1"/>
    <col min="10504" max="10752" width="11.42578125" style="13"/>
    <col min="10753" max="10753" width="10.28515625" style="13" customWidth="1"/>
    <col min="10754" max="10754" width="11.42578125" style="13"/>
    <col min="10755" max="10755" width="17.5703125" style="13" customWidth="1"/>
    <col min="10756" max="10757" width="11.42578125" style="13"/>
    <col min="10758" max="10758" width="12.140625" style="13" customWidth="1"/>
    <col min="10759" max="10759" width="24.5703125" style="13" customWidth="1"/>
    <col min="10760" max="11008" width="11.42578125" style="13"/>
    <col min="11009" max="11009" width="10.28515625" style="13" customWidth="1"/>
    <col min="11010" max="11010" width="11.42578125" style="13"/>
    <col min="11011" max="11011" width="17.5703125" style="13" customWidth="1"/>
    <col min="11012" max="11013" width="11.42578125" style="13"/>
    <col min="11014" max="11014" width="12.140625" style="13" customWidth="1"/>
    <col min="11015" max="11015" width="24.5703125" style="13" customWidth="1"/>
    <col min="11016" max="11264" width="11.42578125" style="13"/>
    <col min="11265" max="11265" width="10.28515625" style="13" customWidth="1"/>
    <col min="11266" max="11266" width="11.42578125" style="13"/>
    <col min="11267" max="11267" width="17.5703125" style="13" customWidth="1"/>
    <col min="11268" max="11269" width="11.42578125" style="13"/>
    <col min="11270" max="11270" width="12.140625" style="13" customWidth="1"/>
    <col min="11271" max="11271" width="24.5703125" style="13" customWidth="1"/>
    <col min="11272" max="11520" width="11.42578125" style="13"/>
    <col min="11521" max="11521" width="10.28515625" style="13" customWidth="1"/>
    <col min="11522" max="11522" width="11.42578125" style="13"/>
    <col min="11523" max="11523" width="17.5703125" style="13" customWidth="1"/>
    <col min="11524" max="11525" width="11.42578125" style="13"/>
    <col min="11526" max="11526" width="12.140625" style="13" customWidth="1"/>
    <col min="11527" max="11527" width="24.5703125" style="13" customWidth="1"/>
    <col min="11528" max="11776" width="11.42578125" style="13"/>
    <col min="11777" max="11777" width="10.28515625" style="13" customWidth="1"/>
    <col min="11778" max="11778" width="11.42578125" style="13"/>
    <col min="11779" max="11779" width="17.5703125" style="13" customWidth="1"/>
    <col min="11780" max="11781" width="11.42578125" style="13"/>
    <col min="11782" max="11782" width="12.140625" style="13" customWidth="1"/>
    <col min="11783" max="11783" width="24.5703125" style="13" customWidth="1"/>
    <col min="11784" max="12032" width="11.42578125" style="13"/>
    <col min="12033" max="12033" width="10.28515625" style="13" customWidth="1"/>
    <col min="12034" max="12034" width="11.42578125" style="13"/>
    <col min="12035" max="12035" width="17.5703125" style="13" customWidth="1"/>
    <col min="12036" max="12037" width="11.42578125" style="13"/>
    <col min="12038" max="12038" width="12.140625" style="13" customWidth="1"/>
    <col min="12039" max="12039" width="24.5703125" style="13" customWidth="1"/>
    <col min="12040" max="12288" width="11.42578125" style="13"/>
    <col min="12289" max="12289" width="10.28515625" style="13" customWidth="1"/>
    <col min="12290" max="12290" width="11.42578125" style="13"/>
    <col min="12291" max="12291" width="17.5703125" style="13" customWidth="1"/>
    <col min="12292" max="12293" width="11.42578125" style="13"/>
    <col min="12294" max="12294" width="12.140625" style="13" customWidth="1"/>
    <col min="12295" max="12295" width="24.5703125" style="13" customWidth="1"/>
    <col min="12296" max="12544" width="11.42578125" style="13"/>
    <col min="12545" max="12545" width="10.28515625" style="13" customWidth="1"/>
    <col min="12546" max="12546" width="11.42578125" style="13"/>
    <col min="12547" max="12547" width="17.5703125" style="13" customWidth="1"/>
    <col min="12548" max="12549" width="11.42578125" style="13"/>
    <col min="12550" max="12550" width="12.140625" style="13" customWidth="1"/>
    <col min="12551" max="12551" width="24.5703125" style="13" customWidth="1"/>
    <col min="12552" max="12800" width="11.42578125" style="13"/>
    <col min="12801" max="12801" width="10.28515625" style="13" customWidth="1"/>
    <col min="12802" max="12802" width="11.42578125" style="13"/>
    <col min="12803" max="12803" width="17.5703125" style="13" customWidth="1"/>
    <col min="12804" max="12805" width="11.42578125" style="13"/>
    <col min="12806" max="12806" width="12.140625" style="13" customWidth="1"/>
    <col min="12807" max="12807" width="24.5703125" style="13" customWidth="1"/>
    <col min="12808" max="13056" width="11.42578125" style="13"/>
    <col min="13057" max="13057" width="10.28515625" style="13" customWidth="1"/>
    <col min="13058" max="13058" width="11.42578125" style="13"/>
    <col min="13059" max="13059" width="17.5703125" style="13" customWidth="1"/>
    <col min="13060" max="13061" width="11.42578125" style="13"/>
    <col min="13062" max="13062" width="12.140625" style="13" customWidth="1"/>
    <col min="13063" max="13063" width="24.5703125" style="13" customWidth="1"/>
    <col min="13064" max="13312" width="11.42578125" style="13"/>
    <col min="13313" max="13313" width="10.28515625" style="13" customWidth="1"/>
    <col min="13314" max="13314" width="11.42578125" style="13"/>
    <col min="13315" max="13315" width="17.5703125" style="13" customWidth="1"/>
    <col min="13316" max="13317" width="11.42578125" style="13"/>
    <col min="13318" max="13318" width="12.140625" style="13" customWidth="1"/>
    <col min="13319" max="13319" width="24.5703125" style="13" customWidth="1"/>
    <col min="13320" max="13568" width="11.42578125" style="13"/>
    <col min="13569" max="13569" width="10.28515625" style="13" customWidth="1"/>
    <col min="13570" max="13570" width="11.42578125" style="13"/>
    <col min="13571" max="13571" width="17.5703125" style="13" customWidth="1"/>
    <col min="13572" max="13573" width="11.42578125" style="13"/>
    <col min="13574" max="13574" width="12.140625" style="13" customWidth="1"/>
    <col min="13575" max="13575" width="24.5703125" style="13" customWidth="1"/>
    <col min="13576" max="13824" width="11.42578125" style="13"/>
    <col min="13825" max="13825" width="10.28515625" style="13" customWidth="1"/>
    <col min="13826" max="13826" width="11.42578125" style="13"/>
    <col min="13827" max="13827" width="17.5703125" style="13" customWidth="1"/>
    <col min="13828" max="13829" width="11.42578125" style="13"/>
    <col min="13830" max="13830" width="12.140625" style="13" customWidth="1"/>
    <col min="13831" max="13831" width="24.5703125" style="13" customWidth="1"/>
    <col min="13832" max="14080" width="11.42578125" style="13"/>
    <col min="14081" max="14081" width="10.28515625" style="13" customWidth="1"/>
    <col min="14082" max="14082" width="11.42578125" style="13"/>
    <col min="14083" max="14083" width="17.5703125" style="13" customWidth="1"/>
    <col min="14084" max="14085" width="11.42578125" style="13"/>
    <col min="14086" max="14086" width="12.140625" style="13" customWidth="1"/>
    <col min="14087" max="14087" width="24.5703125" style="13" customWidth="1"/>
    <col min="14088" max="14336" width="11.42578125" style="13"/>
    <col min="14337" max="14337" width="10.28515625" style="13" customWidth="1"/>
    <col min="14338" max="14338" width="11.42578125" style="13"/>
    <col min="14339" max="14339" width="17.5703125" style="13" customWidth="1"/>
    <col min="14340" max="14341" width="11.42578125" style="13"/>
    <col min="14342" max="14342" width="12.140625" style="13" customWidth="1"/>
    <col min="14343" max="14343" width="24.5703125" style="13" customWidth="1"/>
    <col min="14344" max="14592" width="11.42578125" style="13"/>
    <col min="14593" max="14593" width="10.28515625" style="13" customWidth="1"/>
    <col min="14594" max="14594" width="11.42578125" style="13"/>
    <col min="14595" max="14595" width="17.5703125" style="13" customWidth="1"/>
    <col min="14596" max="14597" width="11.42578125" style="13"/>
    <col min="14598" max="14598" width="12.140625" style="13" customWidth="1"/>
    <col min="14599" max="14599" width="24.5703125" style="13" customWidth="1"/>
    <col min="14600" max="14848" width="11.42578125" style="13"/>
    <col min="14849" max="14849" width="10.28515625" style="13" customWidth="1"/>
    <col min="14850" max="14850" width="11.42578125" style="13"/>
    <col min="14851" max="14851" width="17.5703125" style="13" customWidth="1"/>
    <col min="14852" max="14853" width="11.42578125" style="13"/>
    <col min="14854" max="14854" width="12.140625" style="13" customWidth="1"/>
    <col min="14855" max="14855" width="24.5703125" style="13" customWidth="1"/>
    <col min="14856" max="15104" width="11.42578125" style="13"/>
    <col min="15105" max="15105" width="10.28515625" style="13" customWidth="1"/>
    <col min="15106" max="15106" width="11.42578125" style="13"/>
    <col min="15107" max="15107" width="17.5703125" style="13" customWidth="1"/>
    <col min="15108" max="15109" width="11.42578125" style="13"/>
    <col min="15110" max="15110" width="12.140625" style="13" customWidth="1"/>
    <col min="15111" max="15111" width="24.5703125" style="13" customWidth="1"/>
    <col min="15112" max="15360" width="11.42578125" style="13"/>
    <col min="15361" max="15361" width="10.28515625" style="13" customWidth="1"/>
    <col min="15362" max="15362" width="11.42578125" style="13"/>
    <col min="15363" max="15363" width="17.5703125" style="13" customWidth="1"/>
    <col min="15364" max="15365" width="11.42578125" style="13"/>
    <col min="15366" max="15366" width="12.140625" style="13" customWidth="1"/>
    <col min="15367" max="15367" width="24.5703125" style="13" customWidth="1"/>
    <col min="15368" max="15616" width="11.42578125" style="13"/>
    <col min="15617" max="15617" width="10.28515625" style="13" customWidth="1"/>
    <col min="15618" max="15618" width="11.42578125" style="13"/>
    <col min="15619" max="15619" width="17.5703125" style="13" customWidth="1"/>
    <col min="15620" max="15621" width="11.42578125" style="13"/>
    <col min="15622" max="15622" width="12.140625" style="13" customWidth="1"/>
    <col min="15623" max="15623" width="24.5703125" style="13" customWidth="1"/>
    <col min="15624" max="15872" width="11.42578125" style="13"/>
    <col min="15873" max="15873" width="10.28515625" style="13" customWidth="1"/>
    <col min="15874" max="15874" width="11.42578125" style="13"/>
    <col min="15875" max="15875" width="17.5703125" style="13" customWidth="1"/>
    <col min="15876" max="15877" width="11.42578125" style="13"/>
    <col min="15878" max="15878" width="12.140625" style="13" customWidth="1"/>
    <col min="15879" max="15879" width="24.5703125" style="13" customWidth="1"/>
    <col min="15880" max="16128" width="11.42578125" style="13"/>
    <col min="16129" max="16129" width="10.28515625" style="13" customWidth="1"/>
    <col min="16130" max="16130" width="11.42578125" style="13"/>
    <col min="16131" max="16131" width="17.5703125" style="13" customWidth="1"/>
    <col min="16132" max="16133" width="11.42578125" style="13"/>
    <col min="16134" max="16134" width="12.140625" style="13" customWidth="1"/>
    <col min="16135" max="16135" width="24.5703125" style="13" customWidth="1"/>
    <col min="16136" max="16384" width="11.42578125" style="13"/>
  </cols>
  <sheetData>
    <row r="1" spans="1:5">
      <c r="A1" s="104" t="s">
        <v>104</v>
      </c>
      <c r="B1" s="105"/>
      <c r="C1" s="105"/>
      <c r="D1" s="105"/>
      <c r="E1" s="106"/>
    </row>
    <row r="2" spans="1:5">
      <c r="A2" s="107" t="s">
        <v>115</v>
      </c>
      <c r="B2" s="108"/>
      <c r="C2" s="108"/>
      <c r="D2" s="108"/>
      <c r="E2" s="109"/>
    </row>
    <row r="3" spans="1:5" ht="13.5">
      <c r="A3" s="110"/>
      <c r="B3" s="111"/>
      <c r="C3" s="111"/>
      <c r="D3" s="111"/>
      <c r="E3" s="112"/>
    </row>
    <row r="4" spans="1:5" ht="24.75" customHeight="1">
      <c r="A4" s="46" t="s">
        <v>116</v>
      </c>
      <c r="B4" s="47" t="s">
        <v>16</v>
      </c>
      <c r="C4" s="113" t="s">
        <v>117</v>
      </c>
      <c r="D4" s="113" t="s">
        <v>17</v>
      </c>
      <c r="E4" s="114" t="s">
        <v>118</v>
      </c>
    </row>
    <row r="5" spans="1:5" ht="21.75" customHeight="1">
      <c r="A5" s="46" t="s">
        <v>119</v>
      </c>
      <c r="B5" s="47" t="s">
        <v>18</v>
      </c>
      <c r="C5" s="113"/>
      <c r="D5" s="113"/>
      <c r="E5" s="114"/>
    </row>
    <row r="6" spans="1:5" ht="13.5">
      <c r="A6" s="95">
        <v>1</v>
      </c>
      <c r="B6" s="101" t="s">
        <v>19</v>
      </c>
      <c r="C6" s="48" t="s">
        <v>120</v>
      </c>
      <c r="D6" s="98" t="s">
        <v>20</v>
      </c>
      <c r="E6" s="97">
        <v>331</v>
      </c>
    </row>
    <row r="7" spans="1:5" ht="13.5">
      <c r="A7" s="95"/>
      <c r="B7" s="102"/>
      <c r="C7" s="48" t="s">
        <v>121</v>
      </c>
      <c r="D7" s="99"/>
      <c r="E7" s="97"/>
    </row>
    <row r="8" spans="1:5" ht="13.5">
      <c r="A8" s="95"/>
      <c r="B8" s="102"/>
      <c r="C8" s="48"/>
      <c r="D8" s="99"/>
      <c r="E8" s="97"/>
    </row>
    <row r="9" spans="1:5" ht="13.5">
      <c r="A9" s="95"/>
      <c r="B9" s="103"/>
      <c r="C9" s="48"/>
      <c r="D9" s="100"/>
      <c r="E9" s="97"/>
    </row>
    <row r="10" spans="1:5" ht="13.5">
      <c r="A10" s="95">
        <v>1</v>
      </c>
      <c r="B10" s="96" t="s">
        <v>122</v>
      </c>
      <c r="C10" s="48" t="s">
        <v>123</v>
      </c>
      <c r="D10" s="96" t="s">
        <v>146</v>
      </c>
      <c r="E10" s="97">
        <v>331</v>
      </c>
    </row>
    <row r="11" spans="1:5" ht="13.5">
      <c r="A11" s="95"/>
      <c r="B11" s="96"/>
      <c r="C11" s="48" t="s">
        <v>124</v>
      </c>
      <c r="D11" s="96"/>
      <c r="E11" s="97"/>
    </row>
    <row r="12" spans="1:5" ht="13.5">
      <c r="A12" s="95"/>
      <c r="B12" s="96"/>
      <c r="C12" s="48" t="s">
        <v>125</v>
      </c>
      <c r="D12" s="96"/>
      <c r="E12" s="97"/>
    </row>
    <row r="13" spans="1:5" ht="13.5">
      <c r="A13" s="95"/>
      <c r="B13" s="96"/>
      <c r="C13" s="48" t="s">
        <v>126</v>
      </c>
      <c r="D13" s="96"/>
      <c r="E13" s="97"/>
    </row>
    <row r="14" spans="1:5" ht="13.5">
      <c r="A14" s="95"/>
      <c r="B14" s="96"/>
      <c r="C14" s="48" t="s">
        <v>127</v>
      </c>
      <c r="D14" s="96"/>
      <c r="E14" s="97"/>
    </row>
    <row r="15" spans="1:5" ht="13.5">
      <c r="A15" s="95">
        <v>1</v>
      </c>
      <c r="B15" s="96" t="s">
        <v>128</v>
      </c>
      <c r="C15" s="48" t="s">
        <v>129</v>
      </c>
      <c r="D15" s="96" t="s">
        <v>130</v>
      </c>
      <c r="E15" s="97">
        <v>331</v>
      </c>
    </row>
    <row r="16" spans="1:5" ht="13.5">
      <c r="A16" s="95"/>
      <c r="B16" s="96"/>
      <c r="C16" s="48" t="s">
        <v>131</v>
      </c>
      <c r="D16" s="96"/>
      <c r="E16" s="97"/>
    </row>
    <row r="17" spans="1:5" ht="13.5">
      <c r="A17" s="95"/>
      <c r="B17" s="96"/>
      <c r="C17" s="48" t="s">
        <v>132</v>
      </c>
      <c r="D17" s="96"/>
      <c r="E17" s="97"/>
    </row>
    <row r="18" spans="1:5" ht="13.5">
      <c r="A18" s="95"/>
      <c r="B18" s="96"/>
      <c r="C18" s="48" t="s">
        <v>133</v>
      </c>
      <c r="D18" s="96"/>
      <c r="E18" s="97"/>
    </row>
    <row r="19" spans="1:5" ht="13.5">
      <c r="A19" s="95">
        <v>2</v>
      </c>
      <c r="B19" s="96" t="s">
        <v>21</v>
      </c>
      <c r="C19" s="48" t="s">
        <v>134</v>
      </c>
      <c r="D19" s="96" t="s">
        <v>135</v>
      </c>
      <c r="E19" s="97">
        <v>350</v>
      </c>
    </row>
    <row r="20" spans="1:5" ht="13.5">
      <c r="A20" s="95"/>
      <c r="B20" s="96"/>
      <c r="C20" s="48" t="s">
        <v>136</v>
      </c>
      <c r="D20" s="96"/>
      <c r="E20" s="97"/>
    </row>
    <row r="21" spans="1:5" ht="13.5">
      <c r="A21" s="95"/>
      <c r="B21" s="96"/>
      <c r="C21" s="48" t="s">
        <v>137</v>
      </c>
      <c r="D21" s="96"/>
      <c r="E21" s="97"/>
    </row>
    <row r="22" spans="1:5" ht="13.5">
      <c r="A22" s="95"/>
      <c r="B22" s="96"/>
      <c r="C22" s="48" t="s">
        <v>138</v>
      </c>
      <c r="D22" s="96"/>
      <c r="E22" s="97"/>
    </row>
    <row r="23" spans="1:5" ht="13.5">
      <c r="A23" s="95">
        <v>5</v>
      </c>
      <c r="B23" s="96" t="s">
        <v>22</v>
      </c>
      <c r="C23" s="48"/>
      <c r="D23" s="96" t="s">
        <v>139</v>
      </c>
      <c r="E23" s="97">
        <v>162</v>
      </c>
    </row>
    <row r="24" spans="1:5" ht="13.5">
      <c r="A24" s="95"/>
      <c r="B24" s="96"/>
      <c r="C24" s="48">
        <v>990</v>
      </c>
      <c r="D24" s="96"/>
      <c r="E24" s="97"/>
    </row>
    <row r="25" spans="1:5" ht="13.5">
      <c r="A25" s="95"/>
      <c r="B25" s="96"/>
      <c r="C25" s="48"/>
      <c r="D25" s="96"/>
      <c r="E25" s="97"/>
    </row>
    <row r="26" spans="1:5" ht="13.5">
      <c r="A26" s="95"/>
      <c r="B26" s="96"/>
      <c r="C26" s="48"/>
      <c r="D26" s="96"/>
      <c r="E26" s="97"/>
    </row>
    <row r="27" spans="1:5" ht="13.5">
      <c r="A27" s="98">
        <v>2</v>
      </c>
      <c r="B27" s="96">
        <v>2</v>
      </c>
      <c r="C27" s="94" t="s">
        <v>123</v>
      </c>
      <c r="D27" s="96" t="s">
        <v>140</v>
      </c>
      <c r="E27" s="97">
        <v>350</v>
      </c>
    </row>
    <row r="28" spans="1:5" ht="13.5">
      <c r="A28" s="99"/>
      <c r="B28" s="96"/>
      <c r="C28" s="94" t="s">
        <v>124</v>
      </c>
      <c r="D28" s="96"/>
      <c r="E28" s="97"/>
    </row>
    <row r="29" spans="1:5" ht="13.5">
      <c r="A29" s="99"/>
      <c r="B29" s="96"/>
      <c r="C29" s="94" t="s">
        <v>126</v>
      </c>
      <c r="D29" s="96"/>
      <c r="E29" s="97"/>
    </row>
    <row r="30" spans="1:5" ht="13.5">
      <c r="A30" s="100"/>
      <c r="B30" s="96"/>
      <c r="C30" s="94" t="s">
        <v>127</v>
      </c>
      <c r="D30" s="96"/>
      <c r="E30" s="97"/>
    </row>
  </sheetData>
  <mergeCells count="30">
    <mergeCell ref="A1:E1"/>
    <mergeCell ref="A2:E2"/>
    <mergeCell ref="A3:E3"/>
    <mergeCell ref="C4:C5"/>
    <mergeCell ref="D4:D5"/>
    <mergeCell ref="E4:E5"/>
    <mergeCell ref="E15:E18"/>
    <mergeCell ref="D27:D30"/>
    <mergeCell ref="E27:E30"/>
    <mergeCell ref="A6:A9"/>
    <mergeCell ref="B6:B9"/>
    <mergeCell ref="D6:D9"/>
    <mergeCell ref="E6:E9"/>
    <mergeCell ref="A10:A14"/>
    <mergeCell ref="B10:B14"/>
    <mergeCell ref="D10:D14"/>
    <mergeCell ref="E10:E14"/>
    <mergeCell ref="A27:A30"/>
    <mergeCell ref="B27:B30"/>
    <mergeCell ref="A15:A18"/>
    <mergeCell ref="B15:B18"/>
    <mergeCell ref="D15:D18"/>
    <mergeCell ref="A19:A22"/>
    <mergeCell ref="B19:B22"/>
    <mergeCell ref="D19:D22"/>
    <mergeCell ref="E19:E22"/>
    <mergeCell ref="A23:A26"/>
    <mergeCell ref="B23:B26"/>
    <mergeCell ref="D23:D26"/>
    <mergeCell ref="E23:E26"/>
  </mergeCells>
  <printOptions horizontalCentered="1"/>
  <pageMargins left="0.19685039370078741" right="0.19685039370078741" top="0.19685039370078741" bottom="0.19685039370078741" header="0.31496062992125984" footer="0.31496062992125984"/>
  <pageSetup scale="9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="90" zoomScaleSheetLayoutView="90" workbookViewId="0">
      <selection activeCell="B3" sqref="B3:B7"/>
    </sheetView>
  </sheetViews>
  <sheetFormatPr baseColWidth="10" defaultRowHeight="13.5"/>
  <cols>
    <col min="1" max="4" width="5" style="4" customWidth="1"/>
    <col min="5" max="5" width="24.85546875" style="4" customWidth="1"/>
    <col min="6" max="6" width="12.42578125" style="4" customWidth="1"/>
    <col min="7" max="7" width="11" style="4" customWidth="1"/>
    <col min="8" max="8" width="9.7109375" style="4" customWidth="1"/>
    <col min="9" max="9" width="13.7109375" style="4" customWidth="1"/>
    <col min="10" max="16384" width="11.42578125" style="4"/>
  </cols>
  <sheetData>
    <row r="1" spans="1:9" ht="18" customHeight="1">
      <c r="A1" s="185" t="s">
        <v>104</v>
      </c>
      <c r="B1" s="186"/>
      <c r="C1" s="186"/>
      <c r="D1" s="186"/>
      <c r="E1" s="186"/>
      <c r="F1" s="186"/>
      <c r="G1" s="186"/>
      <c r="H1" s="186"/>
      <c r="I1" s="187"/>
    </row>
    <row r="2" spans="1:9" ht="18" customHeight="1">
      <c r="A2" s="188" t="s">
        <v>115</v>
      </c>
      <c r="B2" s="189"/>
      <c r="C2" s="189"/>
      <c r="D2" s="189"/>
      <c r="E2" s="189"/>
      <c r="F2" s="189"/>
      <c r="G2" s="189"/>
      <c r="H2" s="189"/>
      <c r="I2" s="190"/>
    </row>
    <row r="3" spans="1:9" ht="21.75" customHeight="1">
      <c r="A3" s="191" t="s">
        <v>85</v>
      </c>
      <c r="B3" s="194" t="s">
        <v>11</v>
      </c>
      <c r="C3" s="191" t="s">
        <v>4</v>
      </c>
      <c r="D3" s="191" t="s">
        <v>0</v>
      </c>
      <c r="E3" s="176"/>
      <c r="F3" s="177"/>
      <c r="G3" s="177"/>
      <c r="H3" s="177"/>
      <c r="I3" s="178"/>
    </row>
    <row r="4" spans="1:9" ht="18.75" customHeight="1">
      <c r="A4" s="192"/>
      <c r="B4" s="195"/>
      <c r="C4" s="192"/>
      <c r="D4" s="192"/>
      <c r="E4" s="179" t="s">
        <v>86</v>
      </c>
      <c r="F4" s="179"/>
      <c r="G4" s="179"/>
      <c r="H4" s="179"/>
      <c r="I4" s="179"/>
    </row>
    <row r="5" spans="1:9" ht="17.45" customHeight="1">
      <c r="A5" s="192"/>
      <c r="B5" s="195"/>
      <c r="C5" s="192"/>
      <c r="D5" s="192"/>
      <c r="E5" s="179" t="s">
        <v>84</v>
      </c>
      <c r="F5" s="179"/>
      <c r="G5" s="179"/>
      <c r="H5" s="179"/>
      <c r="I5" s="179"/>
    </row>
    <row r="6" spans="1:9" ht="17.45" customHeight="1">
      <c r="A6" s="192"/>
      <c r="B6" s="195"/>
      <c r="C6" s="192"/>
      <c r="D6" s="192"/>
      <c r="E6" s="179"/>
      <c r="F6" s="179"/>
      <c r="G6" s="179"/>
      <c r="H6" s="179"/>
      <c r="I6" s="179"/>
    </row>
    <row r="7" spans="1:9" ht="19.5" customHeight="1">
      <c r="A7" s="193"/>
      <c r="B7" s="196"/>
      <c r="C7" s="193" t="s">
        <v>1</v>
      </c>
      <c r="D7" s="193" t="s">
        <v>2</v>
      </c>
      <c r="E7" s="171"/>
      <c r="F7" s="172"/>
      <c r="G7" s="172"/>
      <c r="H7" s="172"/>
      <c r="I7" s="173"/>
    </row>
    <row r="8" spans="1:9" s="9" customFormat="1" ht="28.5" customHeight="1">
      <c r="A8" s="150" t="s">
        <v>3</v>
      </c>
      <c r="B8" s="183"/>
      <c r="C8" s="183"/>
      <c r="D8" s="183"/>
      <c r="E8" s="70" t="s">
        <v>85</v>
      </c>
      <c r="F8" s="70" t="s">
        <v>11</v>
      </c>
      <c r="G8" s="70" t="s">
        <v>4</v>
      </c>
      <c r="H8" s="73" t="s">
        <v>8</v>
      </c>
      <c r="I8" s="42" t="s">
        <v>103</v>
      </c>
    </row>
    <row r="9" spans="1:9" ht="21" customHeight="1">
      <c r="A9" s="57">
        <v>1</v>
      </c>
      <c r="B9" s="57">
        <v>2</v>
      </c>
      <c r="C9" s="57">
        <v>1</v>
      </c>
      <c r="D9" s="57">
        <v>1</v>
      </c>
      <c r="E9" s="57" t="s">
        <v>5</v>
      </c>
      <c r="F9" s="57" t="s">
        <v>15</v>
      </c>
      <c r="G9" s="57">
        <v>1</v>
      </c>
      <c r="H9" s="72">
        <v>1</v>
      </c>
      <c r="I9" s="92">
        <v>83936.1</v>
      </c>
    </row>
    <row r="10" spans="1:9" ht="21" customHeight="1">
      <c r="A10" s="57">
        <v>1</v>
      </c>
      <c r="B10" s="57">
        <v>2</v>
      </c>
      <c r="C10" s="57">
        <v>2</v>
      </c>
      <c r="D10" s="57">
        <v>1</v>
      </c>
      <c r="E10" s="57" t="s">
        <v>5</v>
      </c>
      <c r="F10" s="57" t="s">
        <v>15</v>
      </c>
      <c r="G10" s="58">
        <v>2</v>
      </c>
      <c r="H10" s="72">
        <v>1</v>
      </c>
      <c r="I10" s="59">
        <v>63008.52</v>
      </c>
    </row>
    <row r="11" spans="1:9" ht="21" customHeight="1">
      <c r="A11" s="57">
        <v>1</v>
      </c>
      <c r="B11" s="57">
        <v>2</v>
      </c>
      <c r="C11" s="57">
        <v>3</v>
      </c>
      <c r="D11" s="57">
        <v>1</v>
      </c>
      <c r="E11" s="57" t="s">
        <v>5</v>
      </c>
      <c r="F11" s="57" t="s">
        <v>15</v>
      </c>
      <c r="G11" s="58">
        <v>3</v>
      </c>
      <c r="H11" s="72">
        <v>1</v>
      </c>
      <c r="I11" s="92">
        <v>31717.32</v>
      </c>
    </row>
    <row r="12" spans="1:9" ht="21" customHeight="1">
      <c r="A12" s="57">
        <v>1</v>
      </c>
      <c r="B12" s="57">
        <v>2</v>
      </c>
      <c r="C12" s="57">
        <v>4</v>
      </c>
      <c r="D12" s="57">
        <v>1</v>
      </c>
      <c r="E12" s="57" t="s">
        <v>5</v>
      </c>
      <c r="F12" s="57" t="s">
        <v>15</v>
      </c>
      <c r="G12" s="58">
        <v>4</v>
      </c>
      <c r="H12" s="72">
        <v>1</v>
      </c>
      <c r="I12" s="59">
        <v>14543.2</v>
      </c>
    </row>
    <row r="13" spans="1:9" ht="21" customHeight="1">
      <c r="A13" s="57">
        <v>2</v>
      </c>
      <c r="B13" s="57">
        <v>2</v>
      </c>
      <c r="C13" s="57">
        <v>1</v>
      </c>
      <c r="D13" s="57">
        <v>1</v>
      </c>
      <c r="E13" s="57" t="s">
        <v>6</v>
      </c>
      <c r="F13" s="57" t="s">
        <v>15</v>
      </c>
      <c r="G13" s="57">
        <v>1</v>
      </c>
      <c r="H13" s="72">
        <v>1</v>
      </c>
      <c r="I13" s="59">
        <v>58755.8</v>
      </c>
    </row>
    <row r="14" spans="1:9" ht="21" customHeight="1">
      <c r="A14" s="57">
        <v>2</v>
      </c>
      <c r="B14" s="57">
        <v>2</v>
      </c>
      <c r="C14" s="57">
        <v>2</v>
      </c>
      <c r="D14" s="57">
        <v>1</v>
      </c>
      <c r="E14" s="57" t="s">
        <v>6</v>
      </c>
      <c r="F14" s="57" t="s">
        <v>15</v>
      </c>
      <c r="G14" s="58">
        <v>2</v>
      </c>
      <c r="H14" s="72">
        <v>1</v>
      </c>
      <c r="I14" s="92">
        <v>44104.480000000003</v>
      </c>
    </row>
    <row r="15" spans="1:9" ht="21" customHeight="1">
      <c r="A15" s="57">
        <v>2</v>
      </c>
      <c r="B15" s="57">
        <v>2</v>
      </c>
      <c r="C15" s="57">
        <v>3</v>
      </c>
      <c r="D15" s="57">
        <v>1</v>
      </c>
      <c r="E15" s="57" t="s">
        <v>6</v>
      </c>
      <c r="F15" s="57" t="s">
        <v>15</v>
      </c>
      <c r="G15" s="58">
        <v>3</v>
      </c>
      <c r="H15" s="72">
        <v>1</v>
      </c>
      <c r="I15" s="59">
        <v>22202.76</v>
      </c>
    </row>
    <row r="16" spans="1:9" ht="21" customHeight="1">
      <c r="A16" s="57">
        <v>2</v>
      </c>
      <c r="B16" s="57">
        <v>2</v>
      </c>
      <c r="C16" s="57">
        <v>4</v>
      </c>
      <c r="D16" s="57">
        <v>1</v>
      </c>
      <c r="E16" s="57" t="s">
        <v>6</v>
      </c>
      <c r="F16" s="57" t="s">
        <v>15</v>
      </c>
      <c r="G16" s="58">
        <v>4</v>
      </c>
      <c r="H16" s="72">
        <v>1</v>
      </c>
      <c r="I16" s="59">
        <v>10180.24</v>
      </c>
    </row>
    <row r="17" spans="1:9" ht="21" customHeight="1">
      <c r="A17" s="57">
        <v>3</v>
      </c>
      <c r="B17" s="57">
        <v>2</v>
      </c>
      <c r="C17" s="57">
        <v>1</v>
      </c>
      <c r="D17" s="57">
        <v>1</v>
      </c>
      <c r="E17" s="58" t="s">
        <v>87</v>
      </c>
      <c r="F17" s="57" t="s">
        <v>15</v>
      </c>
      <c r="G17" s="58">
        <v>1</v>
      </c>
      <c r="H17" s="72">
        <v>1</v>
      </c>
      <c r="I17" s="59">
        <v>23220.36</v>
      </c>
    </row>
    <row r="18" spans="1:9" ht="21" customHeight="1">
      <c r="A18" s="57">
        <v>3</v>
      </c>
      <c r="B18" s="57">
        <v>2</v>
      </c>
      <c r="C18" s="57">
        <v>2</v>
      </c>
      <c r="D18" s="57">
        <v>1</v>
      </c>
      <c r="E18" s="58" t="s">
        <v>87</v>
      </c>
      <c r="F18" s="57" t="s">
        <v>15</v>
      </c>
      <c r="G18" s="58">
        <v>2</v>
      </c>
      <c r="H18" s="72">
        <v>1</v>
      </c>
      <c r="I18" s="59">
        <v>20406.060000000001</v>
      </c>
    </row>
    <row r="19" spans="1:9" ht="21" customHeight="1">
      <c r="A19" s="57">
        <v>3</v>
      </c>
      <c r="B19" s="57">
        <v>2</v>
      </c>
      <c r="C19" s="57">
        <v>3</v>
      </c>
      <c r="D19" s="57">
        <v>1</v>
      </c>
      <c r="E19" s="58" t="s">
        <v>87</v>
      </c>
      <c r="F19" s="57" t="s">
        <v>15</v>
      </c>
      <c r="G19" s="58">
        <v>3</v>
      </c>
      <c r="H19" s="72">
        <v>1</v>
      </c>
      <c r="I19" s="59">
        <v>20406.060000000001</v>
      </c>
    </row>
    <row r="20" spans="1:9" ht="21" customHeight="1">
      <c r="A20" s="57">
        <v>5</v>
      </c>
      <c r="B20" s="57">
        <v>2</v>
      </c>
      <c r="C20" s="57">
        <v>1</v>
      </c>
      <c r="D20" s="57">
        <v>1</v>
      </c>
      <c r="E20" s="58" t="s">
        <v>88</v>
      </c>
      <c r="F20" s="57" t="s">
        <v>15</v>
      </c>
      <c r="G20" s="58">
        <v>1</v>
      </c>
      <c r="H20" s="72">
        <v>1</v>
      </c>
      <c r="I20" s="59">
        <v>70411.56</v>
      </c>
    </row>
    <row r="21" spans="1:9" ht="21" customHeight="1">
      <c r="A21" s="57">
        <v>5</v>
      </c>
      <c r="B21" s="57">
        <v>2</v>
      </c>
      <c r="C21" s="57">
        <v>2</v>
      </c>
      <c r="D21" s="57">
        <v>1</v>
      </c>
      <c r="E21" s="58" t="s">
        <v>88</v>
      </c>
      <c r="F21" s="57" t="s">
        <v>15</v>
      </c>
      <c r="G21" s="58">
        <v>2</v>
      </c>
      <c r="H21" s="72">
        <v>1</v>
      </c>
      <c r="I21" s="59">
        <v>30290.560000000001</v>
      </c>
    </row>
    <row r="22" spans="1:9" ht="21" customHeight="1">
      <c r="A22" s="57">
        <v>5</v>
      </c>
      <c r="B22" s="57">
        <v>2</v>
      </c>
      <c r="C22" s="57">
        <v>3</v>
      </c>
      <c r="D22" s="57">
        <v>1</v>
      </c>
      <c r="E22" s="58" t="s">
        <v>88</v>
      </c>
      <c r="F22" s="57" t="s">
        <v>15</v>
      </c>
      <c r="G22" s="58">
        <v>3</v>
      </c>
      <c r="H22" s="72">
        <v>1</v>
      </c>
      <c r="I22" s="59">
        <v>29823.1</v>
      </c>
    </row>
    <row r="23" spans="1:9" ht="21" customHeight="1">
      <c r="A23" s="57">
        <v>7</v>
      </c>
      <c r="B23" s="57">
        <v>2</v>
      </c>
      <c r="C23" s="57">
        <v>1</v>
      </c>
      <c r="D23" s="57">
        <v>1</v>
      </c>
      <c r="E23" s="58" t="s">
        <v>7</v>
      </c>
      <c r="F23" s="57" t="s">
        <v>15</v>
      </c>
      <c r="G23" s="58">
        <v>1</v>
      </c>
      <c r="H23" s="72">
        <v>1</v>
      </c>
      <c r="I23" s="59">
        <v>11634.56</v>
      </c>
    </row>
    <row r="24" spans="1:9" ht="21" customHeight="1">
      <c r="A24" s="57">
        <v>7</v>
      </c>
      <c r="B24" s="57">
        <v>2</v>
      </c>
      <c r="C24" s="57">
        <v>2</v>
      </c>
      <c r="D24" s="57">
        <v>1</v>
      </c>
      <c r="E24" s="58" t="s">
        <v>7</v>
      </c>
      <c r="F24" s="57" t="s">
        <v>15</v>
      </c>
      <c r="G24" s="58">
        <v>2</v>
      </c>
      <c r="H24" s="72">
        <v>1</v>
      </c>
      <c r="I24" s="59">
        <v>9307.86</v>
      </c>
    </row>
    <row r="25" spans="1:9" ht="21" customHeight="1">
      <c r="A25" s="57">
        <v>7</v>
      </c>
      <c r="B25" s="57">
        <v>2</v>
      </c>
      <c r="C25" s="57">
        <v>3</v>
      </c>
      <c r="D25" s="57">
        <v>1</v>
      </c>
      <c r="E25" s="58" t="s">
        <v>7</v>
      </c>
      <c r="F25" s="57" t="s">
        <v>15</v>
      </c>
      <c r="G25" s="58">
        <v>3</v>
      </c>
      <c r="H25" s="72">
        <v>1</v>
      </c>
      <c r="I25" s="59">
        <v>7445.44</v>
      </c>
    </row>
    <row r="26" spans="1:9" ht="21" customHeight="1">
      <c r="A26" s="57">
        <v>7</v>
      </c>
      <c r="B26" s="57">
        <v>2</v>
      </c>
      <c r="C26" s="57">
        <v>4</v>
      </c>
      <c r="D26" s="57">
        <v>1</v>
      </c>
      <c r="E26" s="58" t="s">
        <v>7</v>
      </c>
      <c r="F26" s="57" t="s">
        <v>15</v>
      </c>
      <c r="G26" s="58">
        <v>4</v>
      </c>
      <c r="H26" s="72">
        <v>1</v>
      </c>
      <c r="I26" s="59">
        <v>5956.14</v>
      </c>
    </row>
    <row r="27" spans="1:9" ht="21" customHeight="1">
      <c r="A27" s="57">
        <v>8</v>
      </c>
      <c r="B27" s="57">
        <v>2</v>
      </c>
      <c r="C27" s="57">
        <v>1</v>
      </c>
      <c r="D27" s="57">
        <v>1</v>
      </c>
      <c r="E27" s="58" t="s">
        <v>9</v>
      </c>
      <c r="F27" s="57" t="s">
        <v>15</v>
      </c>
      <c r="G27" s="58">
        <v>1</v>
      </c>
      <c r="H27" s="72">
        <v>1</v>
      </c>
      <c r="I27" s="59">
        <v>1610.14</v>
      </c>
    </row>
    <row r="28" spans="1:9" ht="21" customHeight="1">
      <c r="A28" s="57">
        <v>8</v>
      </c>
      <c r="B28" s="57">
        <v>2</v>
      </c>
      <c r="C28" s="57">
        <v>2</v>
      </c>
      <c r="D28" s="57">
        <v>1</v>
      </c>
      <c r="E28" s="58" t="s">
        <v>9</v>
      </c>
      <c r="F28" s="57" t="s">
        <v>15</v>
      </c>
      <c r="G28" s="58">
        <v>2</v>
      </c>
      <c r="H28" s="72">
        <v>1</v>
      </c>
      <c r="I28" s="59">
        <v>1315.46</v>
      </c>
    </row>
    <row r="29" spans="1:9" ht="21" customHeight="1">
      <c r="A29" s="57">
        <v>8</v>
      </c>
      <c r="B29" s="57">
        <v>2</v>
      </c>
      <c r="C29" s="57">
        <v>3</v>
      </c>
      <c r="D29" s="57">
        <v>1</v>
      </c>
      <c r="E29" s="58" t="s">
        <v>9</v>
      </c>
      <c r="F29" s="57" t="s">
        <v>15</v>
      </c>
      <c r="G29" s="58">
        <v>3</v>
      </c>
      <c r="H29" s="72">
        <v>1</v>
      </c>
      <c r="I29" s="59">
        <v>1140.56</v>
      </c>
    </row>
    <row r="30" spans="1:9" ht="21" customHeight="1">
      <c r="A30" s="57">
        <v>8</v>
      </c>
      <c r="B30" s="57">
        <v>2</v>
      </c>
      <c r="C30" s="57">
        <v>5</v>
      </c>
      <c r="D30" s="57">
        <v>1</v>
      </c>
      <c r="E30" s="58" t="s">
        <v>9</v>
      </c>
      <c r="F30" s="57" t="s">
        <v>15</v>
      </c>
      <c r="G30" s="58">
        <v>5</v>
      </c>
      <c r="H30" s="72">
        <v>1</v>
      </c>
      <c r="I30" s="59">
        <v>710.2</v>
      </c>
    </row>
    <row r="31" spans="1:9" ht="21" customHeight="1">
      <c r="A31" s="57">
        <v>8</v>
      </c>
      <c r="B31" s="57">
        <v>2</v>
      </c>
      <c r="C31" s="57">
        <v>6</v>
      </c>
      <c r="D31" s="57">
        <v>1</v>
      </c>
      <c r="E31" s="58" t="s">
        <v>9</v>
      </c>
      <c r="F31" s="57" t="s">
        <v>15</v>
      </c>
      <c r="G31" s="58">
        <v>6</v>
      </c>
      <c r="H31" s="72">
        <v>1</v>
      </c>
      <c r="I31" s="59" t="s">
        <v>13</v>
      </c>
    </row>
    <row r="32" spans="1:9" ht="21" customHeight="1">
      <c r="A32" s="57">
        <v>9</v>
      </c>
      <c r="B32" s="57">
        <v>2</v>
      </c>
      <c r="C32" s="57">
        <v>1</v>
      </c>
      <c r="D32" s="57">
        <v>1</v>
      </c>
      <c r="E32" s="58" t="s">
        <v>10</v>
      </c>
      <c r="F32" s="57" t="s">
        <v>15</v>
      </c>
      <c r="G32" s="58">
        <v>1</v>
      </c>
      <c r="H32" s="72">
        <v>1</v>
      </c>
      <c r="I32" s="59" t="s">
        <v>13</v>
      </c>
    </row>
    <row r="33" spans="1:9" ht="21" customHeight="1">
      <c r="A33" s="57">
        <v>9</v>
      </c>
      <c r="B33" s="57">
        <v>2</v>
      </c>
      <c r="C33" s="57">
        <v>2</v>
      </c>
      <c r="D33" s="57">
        <v>1</v>
      </c>
      <c r="E33" s="58" t="s">
        <v>10</v>
      </c>
      <c r="F33" s="57" t="s">
        <v>15</v>
      </c>
      <c r="G33" s="58">
        <v>2</v>
      </c>
      <c r="H33" s="72">
        <v>1</v>
      </c>
      <c r="I33" s="59" t="s">
        <v>13</v>
      </c>
    </row>
    <row r="34" spans="1:9" ht="21" customHeight="1">
      <c r="A34" s="57">
        <v>9</v>
      </c>
      <c r="B34" s="57">
        <v>2</v>
      </c>
      <c r="C34" s="57">
        <v>3</v>
      </c>
      <c r="D34" s="57">
        <v>1</v>
      </c>
      <c r="E34" s="58" t="s">
        <v>10</v>
      </c>
      <c r="F34" s="57" t="s">
        <v>15</v>
      </c>
      <c r="G34" s="58">
        <v>3</v>
      </c>
      <c r="H34" s="72">
        <v>1</v>
      </c>
      <c r="I34" s="59" t="s">
        <v>13</v>
      </c>
    </row>
    <row r="35" spans="1:9" ht="21" customHeight="1">
      <c r="A35" s="57">
        <v>9</v>
      </c>
      <c r="B35" s="57">
        <v>2</v>
      </c>
      <c r="C35" s="57">
        <v>4</v>
      </c>
      <c r="D35" s="57">
        <v>1</v>
      </c>
      <c r="E35" s="58" t="s">
        <v>10</v>
      </c>
      <c r="F35" s="57" t="s">
        <v>15</v>
      </c>
      <c r="G35" s="58">
        <v>4</v>
      </c>
      <c r="H35" s="72">
        <v>1</v>
      </c>
      <c r="I35" s="59" t="s">
        <v>13</v>
      </c>
    </row>
    <row r="36" spans="1:9">
      <c r="A36" s="10"/>
      <c r="B36" s="11"/>
      <c r="C36" s="11"/>
      <c r="D36" s="11"/>
      <c r="E36" s="11"/>
      <c r="F36" s="11"/>
      <c r="G36" s="11"/>
      <c r="H36" s="11"/>
      <c r="I36" s="11"/>
    </row>
  </sheetData>
  <mergeCells count="12">
    <mergeCell ref="A8:D8"/>
    <mergeCell ref="E5:I5"/>
    <mergeCell ref="E6:I6"/>
    <mergeCell ref="A1:I1"/>
    <mergeCell ref="A2:I2"/>
    <mergeCell ref="A3:A7"/>
    <mergeCell ref="B3:B7"/>
    <mergeCell ref="C3:C7"/>
    <mergeCell ref="D3:D7"/>
    <mergeCell ref="E3:I3"/>
    <mergeCell ref="E4:I4"/>
    <mergeCell ref="E7:I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58" zoomScaleSheetLayoutView="100" workbookViewId="0">
      <selection activeCell="G36" sqref="G36"/>
    </sheetView>
  </sheetViews>
  <sheetFormatPr baseColWidth="10" defaultRowHeight="13.5"/>
  <cols>
    <col min="1" max="4" width="5.85546875" style="15" customWidth="1"/>
    <col min="5" max="5" width="15.42578125" style="15" customWidth="1"/>
    <col min="6" max="6" width="25" style="15" customWidth="1"/>
    <col min="7" max="7" width="10.7109375" style="15" customWidth="1"/>
    <col min="8" max="8" width="14.42578125" style="15" customWidth="1"/>
    <col min="9" max="256" width="11.42578125" style="15"/>
    <col min="257" max="257" width="7.5703125" style="15" customWidth="1"/>
    <col min="258" max="258" width="8.5703125" style="15" customWidth="1"/>
    <col min="259" max="259" width="9.5703125" style="15" customWidth="1"/>
    <col min="260" max="260" width="8.140625" style="15" customWidth="1"/>
    <col min="261" max="261" width="14.140625" style="15" customWidth="1"/>
    <col min="262" max="262" width="20" style="15" customWidth="1"/>
    <col min="263" max="263" width="12.42578125" style="15" customWidth="1"/>
    <col min="264" max="264" width="14.42578125" style="15" customWidth="1"/>
    <col min="265" max="512" width="11.42578125" style="15"/>
    <col min="513" max="513" width="7.5703125" style="15" customWidth="1"/>
    <col min="514" max="514" width="8.5703125" style="15" customWidth="1"/>
    <col min="515" max="515" width="9.5703125" style="15" customWidth="1"/>
    <col min="516" max="516" width="8.140625" style="15" customWidth="1"/>
    <col min="517" max="517" width="14.140625" style="15" customWidth="1"/>
    <col min="518" max="518" width="20" style="15" customWidth="1"/>
    <col min="519" max="519" width="12.42578125" style="15" customWidth="1"/>
    <col min="520" max="520" width="14.42578125" style="15" customWidth="1"/>
    <col min="521" max="768" width="11.42578125" style="15"/>
    <col min="769" max="769" width="7.5703125" style="15" customWidth="1"/>
    <col min="770" max="770" width="8.5703125" style="15" customWidth="1"/>
    <col min="771" max="771" width="9.5703125" style="15" customWidth="1"/>
    <col min="772" max="772" width="8.140625" style="15" customWidth="1"/>
    <col min="773" max="773" width="14.140625" style="15" customWidth="1"/>
    <col min="774" max="774" width="20" style="15" customWidth="1"/>
    <col min="775" max="775" width="12.42578125" style="15" customWidth="1"/>
    <col min="776" max="776" width="14.42578125" style="15" customWidth="1"/>
    <col min="777" max="1024" width="11.42578125" style="15"/>
    <col min="1025" max="1025" width="7.5703125" style="15" customWidth="1"/>
    <col min="1026" max="1026" width="8.5703125" style="15" customWidth="1"/>
    <col min="1027" max="1027" width="9.5703125" style="15" customWidth="1"/>
    <col min="1028" max="1028" width="8.140625" style="15" customWidth="1"/>
    <col min="1029" max="1029" width="14.140625" style="15" customWidth="1"/>
    <col min="1030" max="1030" width="20" style="15" customWidth="1"/>
    <col min="1031" max="1031" width="12.42578125" style="15" customWidth="1"/>
    <col min="1032" max="1032" width="14.42578125" style="15" customWidth="1"/>
    <col min="1033" max="1280" width="11.42578125" style="15"/>
    <col min="1281" max="1281" width="7.5703125" style="15" customWidth="1"/>
    <col min="1282" max="1282" width="8.5703125" style="15" customWidth="1"/>
    <col min="1283" max="1283" width="9.5703125" style="15" customWidth="1"/>
    <col min="1284" max="1284" width="8.140625" style="15" customWidth="1"/>
    <col min="1285" max="1285" width="14.140625" style="15" customWidth="1"/>
    <col min="1286" max="1286" width="20" style="15" customWidth="1"/>
    <col min="1287" max="1287" width="12.42578125" style="15" customWidth="1"/>
    <col min="1288" max="1288" width="14.42578125" style="15" customWidth="1"/>
    <col min="1289" max="1536" width="11.42578125" style="15"/>
    <col min="1537" max="1537" width="7.5703125" style="15" customWidth="1"/>
    <col min="1538" max="1538" width="8.5703125" style="15" customWidth="1"/>
    <col min="1539" max="1539" width="9.5703125" style="15" customWidth="1"/>
    <col min="1540" max="1540" width="8.140625" style="15" customWidth="1"/>
    <col min="1541" max="1541" width="14.140625" style="15" customWidth="1"/>
    <col min="1542" max="1542" width="20" style="15" customWidth="1"/>
    <col min="1543" max="1543" width="12.42578125" style="15" customWidth="1"/>
    <col min="1544" max="1544" width="14.42578125" style="15" customWidth="1"/>
    <col min="1545" max="1792" width="11.42578125" style="15"/>
    <col min="1793" max="1793" width="7.5703125" style="15" customWidth="1"/>
    <col min="1794" max="1794" width="8.5703125" style="15" customWidth="1"/>
    <col min="1795" max="1795" width="9.5703125" style="15" customWidth="1"/>
    <col min="1796" max="1796" width="8.140625" style="15" customWidth="1"/>
    <col min="1797" max="1797" width="14.140625" style="15" customWidth="1"/>
    <col min="1798" max="1798" width="20" style="15" customWidth="1"/>
    <col min="1799" max="1799" width="12.42578125" style="15" customWidth="1"/>
    <col min="1800" max="1800" width="14.42578125" style="15" customWidth="1"/>
    <col min="1801" max="2048" width="11.42578125" style="15"/>
    <col min="2049" max="2049" width="7.5703125" style="15" customWidth="1"/>
    <col min="2050" max="2050" width="8.5703125" style="15" customWidth="1"/>
    <col min="2051" max="2051" width="9.5703125" style="15" customWidth="1"/>
    <col min="2052" max="2052" width="8.140625" style="15" customWidth="1"/>
    <col min="2053" max="2053" width="14.140625" style="15" customWidth="1"/>
    <col min="2054" max="2054" width="20" style="15" customWidth="1"/>
    <col min="2055" max="2055" width="12.42578125" style="15" customWidth="1"/>
    <col min="2056" max="2056" width="14.42578125" style="15" customWidth="1"/>
    <col min="2057" max="2304" width="11.42578125" style="15"/>
    <col min="2305" max="2305" width="7.5703125" style="15" customWidth="1"/>
    <col min="2306" max="2306" width="8.5703125" style="15" customWidth="1"/>
    <col min="2307" max="2307" width="9.5703125" style="15" customWidth="1"/>
    <col min="2308" max="2308" width="8.140625" style="15" customWidth="1"/>
    <col min="2309" max="2309" width="14.140625" style="15" customWidth="1"/>
    <col min="2310" max="2310" width="20" style="15" customWidth="1"/>
    <col min="2311" max="2311" width="12.42578125" style="15" customWidth="1"/>
    <col min="2312" max="2312" width="14.42578125" style="15" customWidth="1"/>
    <col min="2313" max="2560" width="11.42578125" style="15"/>
    <col min="2561" max="2561" width="7.5703125" style="15" customWidth="1"/>
    <col min="2562" max="2562" width="8.5703125" style="15" customWidth="1"/>
    <col min="2563" max="2563" width="9.5703125" style="15" customWidth="1"/>
    <col min="2564" max="2564" width="8.140625" style="15" customWidth="1"/>
    <col min="2565" max="2565" width="14.140625" style="15" customWidth="1"/>
    <col min="2566" max="2566" width="20" style="15" customWidth="1"/>
    <col min="2567" max="2567" width="12.42578125" style="15" customWidth="1"/>
    <col min="2568" max="2568" width="14.42578125" style="15" customWidth="1"/>
    <col min="2569" max="2816" width="11.42578125" style="15"/>
    <col min="2817" max="2817" width="7.5703125" style="15" customWidth="1"/>
    <col min="2818" max="2818" width="8.5703125" style="15" customWidth="1"/>
    <col min="2819" max="2819" width="9.5703125" style="15" customWidth="1"/>
    <col min="2820" max="2820" width="8.140625" style="15" customWidth="1"/>
    <col min="2821" max="2821" width="14.140625" style="15" customWidth="1"/>
    <col min="2822" max="2822" width="20" style="15" customWidth="1"/>
    <col min="2823" max="2823" width="12.42578125" style="15" customWidth="1"/>
    <col min="2824" max="2824" width="14.42578125" style="15" customWidth="1"/>
    <col min="2825" max="3072" width="11.42578125" style="15"/>
    <col min="3073" max="3073" width="7.5703125" style="15" customWidth="1"/>
    <col min="3074" max="3074" width="8.5703125" style="15" customWidth="1"/>
    <col min="3075" max="3075" width="9.5703125" style="15" customWidth="1"/>
    <col min="3076" max="3076" width="8.140625" style="15" customWidth="1"/>
    <col min="3077" max="3077" width="14.140625" style="15" customWidth="1"/>
    <col min="3078" max="3078" width="20" style="15" customWidth="1"/>
    <col min="3079" max="3079" width="12.42578125" style="15" customWidth="1"/>
    <col min="3080" max="3080" width="14.42578125" style="15" customWidth="1"/>
    <col min="3081" max="3328" width="11.42578125" style="15"/>
    <col min="3329" max="3329" width="7.5703125" style="15" customWidth="1"/>
    <col min="3330" max="3330" width="8.5703125" style="15" customWidth="1"/>
    <col min="3331" max="3331" width="9.5703125" style="15" customWidth="1"/>
    <col min="3332" max="3332" width="8.140625" style="15" customWidth="1"/>
    <col min="3333" max="3333" width="14.140625" style="15" customWidth="1"/>
    <col min="3334" max="3334" width="20" style="15" customWidth="1"/>
    <col min="3335" max="3335" width="12.42578125" style="15" customWidth="1"/>
    <col min="3336" max="3336" width="14.42578125" style="15" customWidth="1"/>
    <col min="3337" max="3584" width="11.42578125" style="15"/>
    <col min="3585" max="3585" width="7.5703125" style="15" customWidth="1"/>
    <col min="3586" max="3586" width="8.5703125" style="15" customWidth="1"/>
    <col min="3587" max="3587" width="9.5703125" style="15" customWidth="1"/>
    <col min="3588" max="3588" width="8.140625" style="15" customWidth="1"/>
    <col min="3589" max="3589" width="14.140625" style="15" customWidth="1"/>
    <col min="3590" max="3590" width="20" style="15" customWidth="1"/>
    <col min="3591" max="3591" width="12.42578125" style="15" customWidth="1"/>
    <col min="3592" max="3592" width="14.42578125" style="15" customWidth="1"/>
    <col min="3593" max="3840" width="11.42578125" style="15"/>
    <col min="3841" max="3841" width="7.5703125" style="15" customWidth="1"/>
    <col min="3842" max="3842" width="8.5703125" style="15" customWidth="1"/>
    <col min="3843" max="3843" width="9.5703125" style="15" customWidth="1"/>
    <col min="3844" max="3844" width="8.140625" style="15" customWidth="1"/>
    <col min="3845" max="3845" width="14.140625" style="15" customWidth="1"/>
    <col min="3846" max="3846" width="20" style="15" customWidth="1"/>
    <col min="3847" max="3847" width="12.42578125" style="15" customWidth="1"/>
    <col min="3848" max="3848" width="14.42578125" style="15" customWidth="1"/>
    <col min="3849" max="4096" width="11.42578125" style="15"/>
    <col min="4097" max="4097" width="7.5703125" style="15" customWidth="1"/>
    <col min="4098" max="4098" width="8.5703125" style="15" customWidth="1"/>
    <col min="4099" max="4099" width="9.5703125" style="15" customWidth="1"/>
    <col min="4100" max="4100" width="8.140625" style="15" customWidth="1"/>
    <col min="4101" max="4101" width="14.140625" style="15" customWidth="1"/>
    <col min="4102" max="4102" width="20" style="15" customWidth="1"/>
    <col min="4103" max="4103" width="12.42578125" style="15" customWidth="1"/>
    <col min="4104" max="4104" width="14.42578125" style="15" customWidth="1"/>
    <col min="4105" max="4352" width="11.42578125" style="15"/>
    <col min="4353" max="4353" width="7.5703125" style="15" customWidth="1"/>
    <col min="4354" max="4354" width="8.5703125" style="15" customWidth="1"/>
    <col min="4355" max="4355" width="9.5703125" style="15" customWidth="1"/>
    <col min="4356" max="4356" width="8.140625" style="15" customWidth="1"/>
    <col min="4357" max="4357" width="14.140625" style="15" customWidth="1"/>
    <col min="4358" max="4358" width="20" style="15" customWidth="1"/>
    <col min="4359" max="4359" width="12.42578125" style="15" customWidth="1"/>
    <col min="4360" max="4360" width="14.42578125" style="15" customWidth="1"/>
    <col min="4361" max="4608" width="11.42578125" style="15"/>
    <col min="4609" max="4609" width="7.5703125" style="15" customWidth="1"/>
    <col min="4610" max="4610" width="8.5703125" style="15" customWidth="1"/>
    <col min="4611" max="4611" width="9.5703125" style="15" customWidth="1"/>
    <col min="4612" max="4612" width="8.140625" style="15" customWidth="1"/>
    <col min="4613" max="4613" width="14.140625" style="15" customWidth="1"/>
    <col min="4614" max="4614" width="20" style="15" customWidth="1"/>
    <col min="4615" max="4615" width="12.42578125" style="15" customWidth="1"/>
    <col min="4616" max="4616" width="14.42578125" style="15" customWidth="1"/>
    <col min="4617" max="4864" width="11.42578125" style="15"/>
    <col min="4865" max="4865" width="7.5703125" style="15" customWidth="1"/>
    <col min="4866" max="4866" width="8.5703125" style="15" customWidth="1"/>
    <col min="4867" max="4867" width="9.5703125" style="15" customWidth="1"/>
    <col min="4868" max="4868" width="8.140625" style="15" customWidth="1"/>
    <col min="4869" max="4869" width="14.140625" style="15" customWidth="1"/>
    <col min="4870" max="4870" width="20" style="15" customWidth="1"/>
    <col min="4871" max="4871" width="12.42578125" style="15" customWidth="1"/>
    <col min="4872" max="4872" width="14.42578125" style="15" customWidth="1"/>
    <col min="4873" max="5120" width="11.42578125" style="15"/>
    <col min="5121" max="5121" width="7.5703125" style="15" customWidth="1"/>
    <col min="5122" max="5122" width="8.5703125" style="15" customWidth="1"/>
    <col min="5123" max="5123" width="9.5703125" style="15" customWidth="1"/>
    <col min="5124" max="5124" width="8.140625" style="15" customWidth="1"/>
    <col min="5125" max="5125" width="14.140625" style="15" customWidth="1"/>
    <col min="5126" max="5126" width="20" style="15" customWidth="1"/>
    <col min="5127" max="5127" width="12.42578125" style="15" customWidth="1"/>
    <col min="5128" max="5128" width="14.42578125" style="15" customWidth="1"/>
    <col min="5129" max="5376" width="11.42578125" style="15"/>
    <col min="5377" max="5377" width="7.5703125" style="15" customWidth="1"/>
    <col min="5378" max="5378" width="8.5703125" style="15" customWidth="1"/>
    <col min="5379" max="5379" width="9.5703125" style="15" customWidth="1"/>
    <col min="5380" max="5380" width="8.140625" style="15" customWidth="1"/>
    <col min="5381" max="5381" width="14.140625" style="15" customWidth="1"/>
    <col min="5382" max="5382" width="20" style="15" customWidth="1"/>
    <col min="5383" max="5383" width="12.42578125" style="15" customWidth="1"/>
    <col min="5384" max="5384" width="14.42578125" style="15" customWidth="1"/>
    <col min="5385" max="5632" width="11.42578125" style="15"/>
    <col min="5633" max="5633" width="7.5703125" style="15" customWidth="1"/>
    <col min="5634" max="5634" width="8.5703125" style="15" customWidth="1"/>
    <col min="5635" max="5635" width="9.5703125" style="15" customWidth="1"/>
    <col min="5636" max="5636" width="8.140625" style="15" customWidth="1"/>
    <col min="5637" max="5637" width="14.140625" style="15" customWidth="1"/>
    <col min="5638" max="5638" width="20" style="15" customWidth="1"/>
    <col min="5639" max="5639" width="12.42578125" style="15" customWidth="1"/>
    <col min="5640" max="5640" width="14.42578125" style="15" customWidth="1"/>
    <col min="5641" max="5888" width="11.42578125" style="15"/>
    <col min="5889" max="5889" width="7.5703125" style="15" customWidth="1"/>
    <col min="5890" max="5890" width="8.5703125" style="15" customWidth="1"/>
    <col min="5891" max="5891" width="9.5703125" style="15" customWidth="1"/>
    <col min="5892" max="5892" width="8.140625" style="15" customWidth="1"/>
    <col min="5893" max="5893" width="14.140625" style="15" customWidth="1"/>
    <col min="5894" max="5894" width="20" style="15" customWidth="1"/>
    <col min="5895" max="5895" width="12.42578125" style="15" customWidth="1"/>
    <col min="5896" max="5896" width="14.42578125" style="15" customWidth="1"/>
    <col min="5897" max="6144" width="11.42578125" style="15"/>
    <col min="6145" max="6145" width="7.5703125" style="15" customWidth="1"/>
    <col min="6146" max="6146" width="8.5703125" style="15" customWidth="1"/>
    <col min="6147" max="6147" width="9.5703125" style="15" customWidth="1"/>
    <col min="6148" max="6148" width="8.140625" style="15" customWidth="1"/>
    <col min="6149" max="6149" width="14.140625" style="15" customWidth="1"/>
    <col min="6150" max="6150" width="20" style="15" customWidth="1"/>
    <col min="6151" max="6151" width="12.42578125" style="15" customWidth="1"/>
    <col min="6152" max="6152" width="14.42578125" style="15" customWidth="1"/>
    <col min="6153" max="6400" width="11.42578125" style="15"/>
    <col min="6401" max="6401" width="7.5703125" style="15" customWidth="1"/>
    <col min="6402" max="6402" width="8.5703125" style="15" customWidth="1"/>
    <col min="6403" max="6403" width="9.5703125" style="15" customWidth="1"/>
    <col min="6404" max="6404" width="8.140625" style="15" customWidth="1"/>
    <col min="6405" max="6405" width="14.140625" style="15" customWidth="1"/>
    <col min="6406" max="6406" width="20" style="15" customWidth="1"/>
    <col min="6407" max="6407" width="12.42578125" style="15" customWidth="1"/>
    <col min="6408" max="6408" width="14.42578125" style="15" customWidth="1"/>
    <col min="6409" max="6656" width="11.42578125" style="15"/>
    <col min="6657" max="6657" width="7.5703125" style="15" customWidth="1"/>
    <col min="6658" max="6658" width="8.5703125" style="15" customWidth="1"/>
    <col min="6659" max="6659" width="9.5703125" style="15" customWidth="1"/>
    <col min="6660" max="6660" width="8.140625" style="15" customWidth="1"/>
    <col min="6661" max="6661" width="14.140625" style="15" customWidth="1"/>
    <col min="6662" max="6662" width="20" style="15" customWidth="1"/>
    <col min="6663" max="6663" width="12.42578125" style="15" customWidth="1"/>
    <col min="6664" max="6664" width="14.42578125" style="15" customWidth="1"/>
    <col min="6665" max="6912" width="11.42578125" style="15"/>
    <col min="6913" max="6913" width="7.5703125" style="15" customWidth="1"/>
    <col min="6914" max="6914" width="8.5703125" style="15" customWidth="1"/>
    <col min="6915" max="6915" width="9.5703125" style="15" customWidth="1"/>
    <col min="6916" max="6916" width="8.140625" style="15" customWidth="1"/>
    <col min="6917" max="6917" width="14.140625" style="15" customWidth="1"/>
    <col min="6918" max="6918" width="20" style="15" customWidth="1"/>
    <col min="6919" max="6919" width="12.42578125" style="15" customWidth="1"/>
    <col min="6920" max="6920" width="14.42578125" style="15" customWidth="1"/>
    <col min="6921" max="7168" width="11.42578125" style="15"/>
    <col min="7169" max="7169" width="7.5703125" style="15" customWidth="1"/>
    <col min="7170" max="7170" width="8.5703125" style="15" customWidth="1"/>
    <col min="7171" max="7171" width="9.5703125" style="15" customWidth="1"/>
    <col min="7172" max="7172" width="8.140625" style="15" customWidth="1"/>
    <col min="7173" max="7173" width="14.140625" style="15" customWidth="1"/>
    <col min="7174" max="7174" width="20" style="15" customWidth="1"/>
    <col min="7175" max="7175" width="12.42578125" style="15" customWidth="1"/>
    <col min="7176" max="7176" width="14.42578125" style="15" customWidth="1"/>
    <col min="7177" max="7424" width="11.42578125" style="15"/>
    <col min="7425" max="7425" width="7.5703125" style="15" customWidth="1"/>
    <col min="7426" max="7426" width="8.5703125" style="15" customWidth="1"/>
    <col min="7427" max="7427" width="9.5703125" style="15" customWidth="1"/>
    <col min="7428" max="7428" width="8.140625" style="15" customWidth="1"/>
    <col min="7429" max="7429" width="14.140625" style="15" customWidth="1"/>
    <col min="7430" max="7430" width="20" style="15" customWidth="1"/>
    <col min="7431" max="7431" width="12.42578125" style="15" customWidth="1"/>
    <col min="7432" max="7432" width="14.42578125" style="15" customWidth="1"/>
    <col min="7433" max="7680" width="11.42578125" style="15"/>
    <col min="7681" max="7681" width="7.5703125" style="15" customWidth="1"/>
    <col min="7682" max="7682" width="8.5703125" style="15" customWidth="1"/>
    <col min="7683" max="7683" width="9.5703125" style="15" customWidth="1"/>
    <col min="7684" max="7684" width="8.140625" style="15" customWidth="1"/>
    <col min="7685" max="7685" width="14.140625" style="15" customWidth="1"/>
    <col min="7686" max="7686" width="20" style="15" customWidth="1"/>
    <col min="7687" max="7687" width="12.42578125" style="15" customWidth="1"/>
    <col min="7688" max="7688" width="14.42578125" style="15" customWidth="1"/>
    <col min="7689" max="7936" width="11.42578125" style="15"/>
    <col min="7937" max="7937" width="7.5703125" style="15" customWidth="1"/>
    <col min="7938" max="7938" width="8.5703125" style="15" customWidth="1"/>
    <col min="7939" max="7939" width="9.5703125" style="15" customWidth="1"/>
    <col min="7940" max="7940" width="8.140625" style="15" customWidth="1"/>
    <col min="7941" max="7941" width="14.140625" style="15" customWidth="1"/>
    <col min="7942" max="7942" width="20" style="15" customWidth="1"/>
    <col min="7943" max="7943" width="12.42578125" style="15" customWidth="1"/>
    <col min="7944" max="7944" width="14.42578125" style="15" customWidth="1"/>
    <col min="7945" max="8192" width="11.42578125" style="15"/>
    <col min="8193" max="8193" width="7.5703125" style="15" customWidth="1"/>
    <col min="8194" max="8194" width="8.5703125" style="15" customWidth="1"/>
    <col min="8195" max="8195" width="9.5703125" style="15" customWidth="1"/>
    <col min="8196" max="8196" width="8.140625" style="15" customWidth="1"/>
    <col min="8197" max="8197" width="14.140625" style="15" customWidth="1"/>
    <col min="8198" max="8198" width="20" style="15" customWidth="1"/>
    <col min="8199" max="8199" width="12.42578125" style="15" customWidth="1"/>
    <col min="8200" max="8200" width="14.42578125" style="15" customWidth="1"/>
    <col min="8201" max="8448" width="11.42578125" style="15"/>
    <col min="8449" max="8449" width="7.5703125" style="15" customWidth="1"/>
    <col min="8450" max="8450" width="8.5703125" style="15" customWidth="1"/>
    <col min="8451" max="8451" width="9.5703125" style="15" customWidth="1"/>
    <col min="8452" max="8452" width="8.140625" style="15" customWidth="1"/>
    <col min="8453" max="8453" width="14.140625" style="15" customWidth="1"/>
    <col min="8454" max="8454" width="20" style="15" customWidth="1"/>
    <col min="8455" max="8455" width="12.42578125" style="15" customWidth="1"/>
    <col min="8456" max="8456" width="14.42578125" style="15" customWidth="1"/>
    <col min="8457" max="8704" width="11.42578125" style="15"/>
    <col min="8705" max="8705" width="7.5703125" style="15" customWidth="1"/>
    <col min="8706" max="8706" width="8.5703125" style="15" customWidth="1"/>
    <col min="8707" max="8707" width="9.5703125" style="15" customWidth="1"/>
    <col min="8708" max="8708" width="8.140625" style="15" customWidth="1"/>
    <col min="8709" max="8709" width="14.140625" style="15" customWidth="1"/>
    <col min="8710" max="8710" width="20" style="15" customWidth="1"/>
    <col min="8711" max="8711" width="12.42578125" style="15" customWidth="1"/>
    <col min="8712" max="8712" width="14.42578125" style="15" customWidth="1"/>
    <col min="8713" max="8960" width="11.42578125" style="15"/>
    <col min="8961" max="8961" width="7.5703125" style="15" customWidth="1"/>
    <col min="8962" max="8962" width="8.5703125" style="15" customWidth="1"/>
    <col min="8963" max="8963" width="9.5703125" style="15" customWidth="1"/>
    <col min="8964" max="8964" width="8.140625" style="15" customWidth="1"/>
    <col min="8965" max="8965" width="14.140625" style="15" customWidth="1"/>
    <col min="8966" max="8966" width="20" style="15" customWidth="1"/>
    <col min="8967" max="8967" width="12.42578125" style="15" customWidth="1"/>
    <col min="8968" max="8968" width="14.42578125" style="15" customWidth="1"/>
    <col min="8969" max="9216" width="11.42578125" style="15"/>
    <col min="9217" max="9217" width="7.5703125" style="15" customWidth="1"/>
    <col min="9218" max="9218" width="8.5703125" style="15" customWidth="1"/>
    <col min="9219" max="9219" width="9.5703125" style="15" customWidth="1"/>
    <col min="9220" max="9220" width="8.140625" style="15" customWidth="1"/>
    <col min="9221" max="9221" width="14.140625" style="15" customWidth="1"/>
    <col min="9222" max="9222" width="20" style="15" customWidth="1"/>
    <col min="9223" max="9223" width="12.42578125" style="15" customWidth="1"/>
    <col min="9224" max="9224" width="14.42578125" style="15" customWidth="1"/>
    <col min="9225" max="9472" width="11.42578125" style="15"/>
    <col min="9473" max="9473" width="7.5703125" style="15" customWidth="1"/>
    <col min="9474" max="9474" width="8.5703125" style="15" customWidth="1"/>
    <col min="9475" max="9475" width="9.5703125" style="15" customWidth="1"/>
    <col min="9476" max="9476" width="8.140625" style="15" customWidth="1"/>
    <col min="9477" max="9477" width="14.140625" style="15" customWidth="1"/>
    <col min="9478" max="9478" width="20" style="15" customWidth="1"/>
    <col min="9479" max="9479" width="12.42578125" style="15" customWidth="1"/>
    <col min="9480" max="9480" width="14.42578125" style="15" customWidth="1"/>
    <col min="9481" max="9728" width="11.42578125" style="15"/>
    <col min="9729" max="9729" width="7.5703125" style="15" customWidth="1"/>
    <col min="9730" max="9730" width="8.5703125" style="15" customWidth="1"/>
    <col min="9731" max="9731" width="9.5703125" style="15" customWidth="1"/>
    <col min="9732" max="9732" width="8.140625" style="15" customWidth="1"/>
    <col min="9733" max="9733" width="14.140625" style="15" customWidth="1"/>
    <col min="9734" max="9734" width="20" style="15" customWidth="1"/>
    <col min="9735" max="9735" width="12.42578125" style="15" customWidth="1"/>
    <col min="9736" max="9736" width="14.42578125" style="15" customWidth="1"/>
    <col min="9737" max="9984" width="11.42578125" style="15"/>
    <col min="9985" max="9985" width="7.5703125" style="15" customWidth="1"/>
    <col min="9986" max="9986" width="8.5703125" style="15" customWidth="1"/>
    <col min="9987" max="9987" width="9.5703125" style="15" customWidth="1"/>
    <col min="9988" max="9988" width="8.140625" style="15" customWidth="1"/>
    <col min="9989" max="9989" width="14.140625" style="15" customWidth="1"/>
    <col min="9990" max="9990" width="20" style="15" customWidth="1"/>
    <col min="9991" max="9991" width="12.42578125" style="15" customWidth="1"/>
    <col min="9992" max="9992" width="14.42578125" style="15" customWidth="1"/>
    <col min="9993" max="10240" width="11.42578125" style="15"/>
    <col min="10241" max="10241" width="7.5703125" style="15" customWidth="1"/>
    <col min="10242" max="10242" width="8.5703125" style="15" customWidth="1"/>
    <col min="10243" max="10243" width="9.5703125" style="15" customWidth="1"/>
    <col min="10244" max="10244" width="8.140625" style="15" customWidth="1"/>
    <col min="10245" max="10245" width="14.140625" style="15" customWidth="1"/>
    <col min="10246" max="10246" width="20" style="15" customWidth="1"/>
    <col min="10247" max="10247" width="12.42578125" style="15" customWidth="1"/>
    <col min="10248" max="10248" width="14.42578125" style="15" customWidth="1"/>
    <col min="10249" max="10496" width="11.42578125" style="15"/>
    <col min="10497" max="10497" width="7.5703125" style="15" customWidth="1"/>
    <col min="10498" max="10498" width="8.5703125" style="15" customWidth="1"/>
    <col min="10499" max="10499" width="9.5703125" style="15" customWidth="1"/>
    <col min="10500" max="10500" width="8.140625" style="15" customWidth="1"/>
    <col min="10501" max="10501" width="14.140625" style="15" customWidth="1"/>
    <col min="10502" max="10502" width="20" style="15" customWidth="1"/>
    <col min="10503" max="10503" width="12.42578125" style="15" customWidth="1"/>
    <col min="10504" max="10504" width="14.42578125" style="15" customWidth="1"/>
    <col min="10505" max="10752" width="11.42578125" style="15"/>
    <col min="10753" max="10753" width="7.5703125" style="15" customWidth="1"/>
    <col min="10754" max="10754" width="8.5703125" style="15" customWidth="1"/>
    <col min="10755" max="10755" width="9.5703125" style="15" customWidth="1"/>
    <col min="10756" max="10756" width="8.140625" style="15" customWidth="1"/>
    <col min="10757" max="10757" width="14.140625" style="15" customWidth="1"/>
    <col min="10758" max="10758" width="20" style="15" customWidth="1"/>
    <col min="10759" max="10759" width="12.42578125" style="15" customWidth="1"/>
    <col min="10760" max="10760" width="14.42578125" style="15" customWidth="1"/>
    <col min="10761" max="11008" width="11.42578125" style="15"/>
    <col min="11009" max="11009" width="7.5703125" style="15" customWidth="1"/>
    <col min="11010" max="11010" width="8.5703125" style="15" customWidth="1"/>
    <col min="11011" max="11011" width="9.5703125" style="15" customWidth="1"/>
    <col min="11012" max="11012" width="8.140625" style="15" customWidth="1"/>
    <col min="11013" max="11013" width="14.140625" style="15" customWidth="1"/>
    <col min="11014" max="11014" width="20" style="15" customWidth="1"/>
    <col min="11015" max="11015" width="12.42578125" style="15" customWidth="1"/>
    <col min="11016" max="11016" width="14.42578125" style="15" customWidth="1"/>
    <col min="11017" max="11264" width="11.42578125" style="15"/>
    <col min="11265" max="11265" width="7.5703125" style="15" customWidth="1"/>
    <col min="11266" max="11266" width="8.5703125" style="15" customWidth="1"/>
    <col min="11267" max="11267" width="9.5703125" style="15" customWidth="1"/>
    <col min="11268" max="11268" width="8.140625" style="15" customWidth="1"/>
    <col min="11269" max="11269" width="14.140625" style="15" customWidth="1"/>
    <col min="11270" max="11270" width="20" style="15" customWidth="1"/>
    <col min="11271" max="11271" width="12.42578125" style="15" customWidth="1"/>
    <col min="11272" max="11272" width="14.42578125" style="15" customWidth="1"/>
    <col min="11273" max="11520" width="11.42578125" style="15"/>
    <col min="11521" max="11521" width="7.5703125" style="15" customWidth="1"/>
    <col min="11522" max="11522" width="8.5703125" style="15" customWidth="1"/>
    <col min="11523" max="11523" width="9.5703125" style="15" customWidth="1"/>
    <col min="11524" max="11524" width="8.140625" style="15" customWidth="1"/>
    <col min="11525" max="11525" width="14.140625" style="15" customWidth="1"/>
    <col min="11526" max="11526" width="20" style="15" customWidth="1"/>
    <col min="11527" max="11527" width="12.42578125" style="15" customWidth="1"/>
    <col min="11528" max="11528" width="14.42578125" style="15" customWidth="1"/>
    <col min="11529" max="11776" width="11.42578125" style="15"/>
    <col min="11777" max="11777" width="7.5703125" style="15" customWidth="1"/>
    <col min="11778" max="11778" width="8.5703125" style="15" customWidth="1"/>
    <col min="11779" max="11779" width="9.5703125" style="15" customWidth="1"/>
    <col min="11780" max="11780" width="8.140625" style="15" customWidth="1"/>
    <col min="11781" max="11781" width="14.140625" style="15" customWidth="1"/>
    <col min="11782" max="11782" width="20" style="15" customWidth="1"/>
    <col min="11783" max="11783" width="12.42578125" style="15" customWidth="1"/>
    <col min="11784" max="11784" width="14.42578125" style="15" customWidth="1"/>
    <col min="11785" max="12032" width="11.42578125" style="15"/>
    <col min="12033" max="12033" width="7.5703125" style="15" customWidth="1"/>
    <col min="12034" max="12034" width="8.5703125" style="15" customWidth="1"/>
    <col min="12035" max="12035" width="9.5703125" style="15" customWidth="1"/>
    <col min="12036" max="12036" width="8.140625" style="15" customWidth="1"/>
    <col min="12037" max="12037" width="14.140625" style="15" customWidth="1"/>
    <col min="12038" max="12038" width="20" style="15" customWidth="1"/>
    <col min="12039" max="12039" width="12.42578125" style="15" customWidth="1"/>
    <col min="12040" max="12040" width="14.42578125" style="15" customWidth="1"/>
    <col min="12041" max="12288" width="11.42578125" style="15"/>
    <col min="12289" max="12289" width="7.5703125" style="15" customWidth="1"/>
    <col min="12290" max="12290" width="8.5703125" style="15" customWidth="1"/>
    <col min="12291" max="12291" width="9.5703125" style="15" customWidth="1"/>
    <col min="12292" max="12292" width="8.140625" style="15" customWidth="1"/>
    <col min="12293" max="12293" width="14.140625" style="15" customWidth="1"/>
    <col min="12294" max="12294" width="20" style="15" customWidth="1"/>
    <col min="12295" max="12295" width="12.42578125" style="15" customWidth="1"/>
    <col min="12296" max="12296" width="14.42578125" style="15" customWidth="1"/>
    <col min="12297" max="12544" width="11.42578125" style="15"/>
    <col min="12545" max="12545" width="7.5703125" style="15" customWidth="1"/>
    <col min="12546" max="12546" width="8.5703125" style="15" customWidth="1"/>
    <col min="12547" max="12547" width="9.5703125" style="15" customWidth="1"/>
    <col min="12548" max="12548" width="8.140625" style="15" customWidth="1"/>
    <col min="12549" max="12549" width="14.140625" style="15" customWidth="1"/>
    <col min="12550" max="12550" width="20" style="15" customWidth="1"/>
    <col min="12551" max="12551" width="12.42578125" style="15" customWidth="1"/>
    <col min="12552" max="12552" width="14.42578125" style="15" customWidth="1"/>
    <col min="12553" max="12800" width="11.42578125" style="15"/>
    <col min="12801" max="12801" width="7.5703125" style="15" customWidth="1"/>
    <col min="12802" max="12802" width="8.5703125" style="15" customWidth="1"/>
    <col min="12803" max="12803" width="9.5703125" style="15" customWidth="1"/>
    <col min="12804" max="12804" width="8.140625" style="15" customWidth="1"/>
    <col min="12805" max="12805" width="14.140625" style="15" customWidth="1"/>
    <col min="12806" max="12806" width="20" style="15" customWidth="1"/>
    <col min="12807" max="12807" width="12.42578125" style="15" customWidth="1"/>
    <col min="12808" max="12808" width="14.42578125" style="15" customWidth="1"/>
    <col min="12809" max="13056" width="11.42578125" style="15"/>
    <col min="13057" max="13057" width="7.5703125" style="15" customWidth="1"/>
    <col min="13058" max="13058" width="8.5703125" style="15" customWidth="1"/>
    <col min="13059" max="13059" width="9.5703125" style="15" customWidth="1"/>
    <col min="13060" max="13060" width="8.140625" style="15" customWidth="1"/>
    <col min="13061" max="13061" width="14.140625" style="15" customWidth="1"/>
    <col min="13062" max="13062" width="20" style="15" customWidth="1"/>
    <col min="13063" max="13063" width="12.42578125" style="15" customWidth="1"/>
    <col min="13064" max="13064" width="14.42578125" style="15" customWidth="1"/>
    <col min="13065" max="13312" width="11.42578125" style="15"/>
    <col min="13313" max="13313" width="7.5703125" style="15" customWidth="1"/>
    <col min="13314" max="13314" width="8.5703125" style="15" customWidth="1"/>
    <col min="13315" max="13315" width="9.5703125" style="15" customWidth="1"/>
    <col min="13316" max="13316" width="8.140625" style="15" customWidth="1"/>
    <col min="13317" max="13317" width="14.140625" style="15" customWidth="1"/>
    <col min="13318" max="13318" width="20" style="15" customWidth="1"/>
    <col min="13319" max="13319" width="12.42578125" style="15" customWidth="1"/>
    <col min="13320" max="13320" width="14.42578125" style="15" customWidth="1"/>
    <col min="13321" max="13568" width="11.42578125" style="15"/>
    <col min="13569" max="13569" width="7.5703125" style="15" customWidth="1"/>
    <col min="13570" max="13570" width="8.5703125" style="15" customWidth="1"/>
    <col min="13571" max="13571" width="9.5703125" style="15" customWidth="1"/>
    <col min="13572" max="13572" width="8.140625" style="15" customWidth="1"/>
    <col min="13573" max="13573" width="14.140625" style="15" customWidth="1"/>
    <col min="13574" max="13574" width="20" style="15" customWidth="1"/>
    <col min="13575" max="13575" width="12.42578125" style="15" customWidth="1"/>
    <col min="13576" max="13576" width="14.42578125" style="15" customWidth="1"/>
    <col min="13577" max="13824" width="11.42578125" style="15"/>
    <col min="13825" max="13825" width="7.5703125" style="15" customWidth="1"/>
    <col min="13826" max="13826" width="8.5703125" style="15" customWidth="1"/>
    <col min="13827" max="13827" width="9.5703125" style="15" customWidth="1"/>
    <col min="13828" max="13828" width="8.140625" style="15" customWidth="1"/>
    <col min="13829" max="13829" width="14.140625" style="15" customWidth="1"/>
    <col min="13830" max="13830" width="20" style="15" customWidth="1"/>
    <col min="13831" max="13831" width="12.42578125" style="15" customWidth="1"/>
    <col min="13832" max="13832" width="14.42578125" style="15" customWidth="1"/>
    <col min="13833" max="14080" width="11.42578125" style="15"/>
    <col min="14081" max="14081" width="7.5703125" style="15" customWidth="1"/>
    <col min="14082" max="14082" width="8.5703125" style="15" customWidth="1"/>
    <col min="14083" max="14083" width="9.5703125" style="15" customWidth="1"/>
    <col min="14084" max="14084" width="8.140625" style="15" customWidth="1"/>
    <col min="14085" max="14085" width="14.140625" style="15" customWidth="1"/>
    <col min="14086" max="14086" width="20" style="15" customWidth="1"/>
    <col min="14087" max="14087" width="12.42578125" style="15" customWidth="1"/>
    <col min="14088" max="14088" width="14.42578125" style="15" customWidth="1"/>
    <col min="14089" max="14336" width="11.42578125" style="15"/>
    <col min="14337" max="14337" width="7.5703125" style="15" customWidth="1"/>
    <col min="14338" max="14338" width="8.5703125" style="15" customWidth="1"/>
    <col min="14339" max="14339" width="9.5703125" style="15" customWidth="1"/>
    <col min="14340" max="14340" width="8.140625" style="15" customWidth="1"/>
    <col min="14341" max="14341" width="14.140625" style="15" customWidth="1"/>
    <col min="14342" max="14342" width="20" style="15" customWidth="1"/>
    <col min="14343" max="14343" width="12.42578125" style="15" customWidth="1"/>
    <col min="14344" max="14344" width="14.42578125" style="15" customWidth="1"/>
    <col min="14345" max="14592" width="11.42578125" style="15"/>
    <col min="14593" max="14593" width="7.5703125" style="15" customWidth="1"/>
    <col min="14594" max="14594" width="8.5703125" style="15" customWidth="1"/>
    <col min="14595" max="14595" width="9.5703125" style="15" customWidth="1"/>
    <col min="14596" max="14596" width="8.140625" style="15" customWidth="1"/>
    <col min="14597" max="14597" width="14.140625" style="15" customWidth="1"/>
    <col min="14598" max="14598" width="20" style="15" customWidth="1"/>
    <col min="14599" max="14599" width="12.42578125" style="15" customWidth="1"/>
    <col min="14600" max="14600" width="14.42578125" style="15" customWidth="1"/>
    <col min="14601" max="14848" width="11.42578125" style="15"/>
    <col min="14849" max="14849" width="7.5703125" style="15" customWidth="1"/>
    <col min="14850" max="14850" width="8.5703125" style="15" customWidth="1"/>
    <col min="14851" max="14851" width="9.5703125" style="15" customWidth="1"/>
    <col min="14852" max="14852" width="8.140625" style="15" customWidth="1"/>
    <col min="14853" max="14853" width="14.140625" style="15" customWidth="1"/>
    <col min="14854" max="14854" width="20" style="15" customWidth="1"/>
    <col min="14855" max="14855" width="12.42578125" style="15" customWidth="1"/>
    <col min="14856" max="14856" width="14.42578125" style="15" customWidth="1"/>
    <col min="14857" max="15104" width="11.42578125" style="15"/>
    <col min="15105" max="15105" width="7.5703125" style="15" customWidth="1"/>
    <col min="15106" max="15106" width="8.5703125" style="15" customWidth="1"/>
    <col min="15107" max="15107" width="9.5703125" style="15" customWidth="1"/>
    <col min="15108" max="15108" width="8.140625" style="15" customWidth="1"/>
    <col min="15109" max="15109" width="14.140625" style="15" customWidth="1"/>
    <col min="15110" max="15110" width="20" style="15" customWidth="1"/>
    <col min="15111" max="15111" width="12.42578125" style="15" customWidth="1"/>
    <col min="15112" max="15112" width="14.42578125" style="15" customWidth="1"/>
    <col min="15113" max="15360" width="11.42578125" style="15"/>
    <col min="15361" max="15361" width="7.5703125" style="15" customWidth="1"/>
    <col min="15362" max="15362" width="8.5703125" style="15" customWidth="1"/>
    <col min="15363" max="15363" width="9.5703125" style="15" customWidth="1"/>
    <col min="15364" max="15364" width="8.140625" style="15" customWidth="1"/>
    <col min="15365" max="15365" width="14.140625" style="15" customWidth="1"/>
    <col min="15366" max="15366" width="20" style="15" customWidth="1"/>
    <col min="15367" max="15367" width="12.42578125" style="15" customWidth="1"/>
    <col min="15368" max="15368" width="14.42578125" style="15" customWidth="1"/>
    <col min="15369" max="15616" width="11.42578125" style="15"/>
    <col min="15617" max="15617" width="7.5703125" style="15" customWidth="1"/>
    <col min="15618" max="15618" width="8.5703125" style="15" customWidth="1"/>
    <col min="15619" max="15619" width="9.5703125" style="15" customWidth="1"/>
    <col min="15620" max="15620" width="8.140625" style="15" customWidth="1"/>
    <col min="15621" max="15621" width="14.140625" style="15" customWidth="1"/>
    <col min="15622" max="15622" width="20" style="15" customWidth="1"/>
    <col min="15623" max="15623" width="12.42578125" style="15" customWidth="1"/>
    <col min="15624" max="15624" width="14.42578125" style="15" customWidth="1"/>
    <col min="15625" max="15872" width="11.42578125" style="15"/>
    <col min="15873" max="15873" width="7.5703125" style="15" customWidth="1"/>
    <col min="15874" max="15874" width="8.5703125" style="15" customWidth="1"/>
    <col min="15875" max="15875" width="9.5703125" style="15" customWidth="1"/>
    <col min="15876" max="15876" width="8.140625" style="15" customWidth="1"/>
    <col min="15877" max="15877" width="14.140625" style="15" customWidth="1"/>
    <col min="15878" max="15878" width="20" style="15" customWidth="1"/>
    <col min="15879" max="15879" width="12.42578125" style="15" customWidth="1"/>
    <col min="15880" max="15880" width="14.42578125" style="15" customWidth="1"/>
    <col min="15881" max="16128" width="11.42578125" style="15"/>
    <col min="16129" max="16129" width="7.5703125" style="15" customWidth="1"/>
    <col min="16130" max="16130" width="8.5703125" style="15" customWidth="1"/>
    <col min="16131" max="16131" width="9.5703125" style="15" customWidth="1"/>
    <col min="16132" max="16132" width="8.140625" style="15" customWidth="1"/>
    <col min="16133" max="16133" width="14.140625" style="15" customWidth="1"/>
    <col min="16134" max="16134" width="20" style="15" customWidth="1"/>
    <col min="16135" max="16135" width="12.42578125" style="15" customWidth="1"/>
    <col min="16136" max="16136" width="14.42578125" style="15" customWidth="1"/>
    <col min="16137" max="16384" width="11.42578125" style="15"/>
  </cols>
  <sheetData>
    <row r="1" spans="1:10" ht="15" customHeight="1">
      <c r="A1" s="118" t="s">
        <v>104</v>
      </c>
      <c r="B1" s="119"/>
      <c r="C1" s="119"/>
      <c r="D1" s="119"/>
      <c r="E1" s="119"/>
      <c r="F1" s="119"/>
      <c r="G1" s="119"/>
      <c r="H1" s="120"/>
    </row>
    <row r="2" spans="1:10" ht="15" customHeight="1">
      <c r="A2" s="121" t="s">
        <v>115</v>
      </c>
      <c r="B2" s="122"/>
      <c r="C2" s="122"/>
      <c r="D2" s="122"/>
      <c r="E2" s="122"/>
      <c r="F2" s="122"/>
      <c r="G2" s="122"/>
      <c r="H2" s="123"/>
    </row>
    <row r="3" spans="1:10" ht="14.25" customHeight="1">
      <c r="A3" s="124" t="s">
        <v>0</v>
      </c>
      <c r="B3" s="124" t="s">
        <v>23</v>
      </c>
      <c r="C3" s="124" t="s">
        <v>89</v>
      </c>
      <c r="D3" s="124" t="s">
        <v>1</v>
      </c>
      <c r="E3" s="49"/>
      <c r="F3" s="50"/>
      <c r="G3" s="50"/>
      <c r="H3" s="51"/>
    </row>
    <row r="4" spans="1:10" ht="14.25" customHeight="1">
      <c r="A4" s="124"/>
      <c r="B4" s="124"/>
      <c r="C4" s="124"/>
      <c r="D4" s="124"/>
      <c r="E4" s="125" t="s">
        <v>90</v>
      </c>
      <c r="F4" s="126"/>
      <c r="G4" s="126"/>
      <c r="H4" s="127"/>
    </row>
    <row r="5" spans="1:10" ht="14.25" customHeight="1">
      <c r="A5" s="124"/>
      <c r="B5" s="124"/>
      <c r="C5" s="124"/>
      <c r="D5" s="124"/>
      <c r="E5" s="125" t="s">
        <v>24</v>
      </c>
      <c r="F5" s="126"/>
      <c r="G5" s="126"/>
      <c r="H5" s="127"/>
    </row>
    <row r="6" spans="1:10" ht="14.25" customHeight="1">
      <c r="A6" s="124"/>
      <c r="B6" s="124"/>
      <c r="C6" s="124"/>
      <c r="D6" s="124"/>
      <c r="E6" s="125"/>
      <c r="F6" s="126"/>
      <c r="G6" s="126"/>
      <c r="H6" s="127"/>
    </row>
    <row r="7" spans="1:10" ht="14.25" customHeight="1">
      <c r="A7" s="124"/>
      <c r="B7" s="124"/>
      <c r="C7" s="124" t="s">
        <v>1</v>
      </c>
      <c r="D7" s="124" t="s">
        <v>2</v>
      </c>
      <c r="E7" s="52"/>
      <c r="F7" s="53"/>
      <c r="G7" s="53"/>
      <c r="H7" s="54"/>
    </row>
    <row r="8" spans="1:10" ht="21.75" customHeight="1">
      <c r="A8" s="115" t="s">
        <v>3</v>
      </c>
      <c r="B8" s="116"/>
      <c r="C8" s="116"/>
      <c r="D8" s="116"/>
      <c r="E8" s="117" t="s">
        <v>89</v>
      </c>
      <c r="F8" s="117"/>
      <c r="G8" s="55" t="s">
        <v>1</v>
      </c>
      <c r="H8" s="56" t="s">
        <v>97</v>
      </c>
    </row>
    <row r="9" spans="1:10" ht="16.5" customHeight="1">
      <c r="A9" s="57">
        <v>2</v>
      </c>
      <c r="B9" s="57">
        <v>1</v>
      </c>
      <c r="C9" s="57">
        <v>1</v>
      </c>
      <c r="D9" s="57">
        <v>1</v>
      </c>
      <c r="E9" s="58" t="s">
        <v>25</v>
      </c>
      <c r="F9" s="58" t="s">
        <v>110</v>
      </c>
      <c r="G9" s="58" t="s">
        <v>26</v>
      </c>
      <c r="H9" s="59">
        <v>1733.17</v>
      </c>
      <c r="I9" s="16"/>
      <c r="J9" s="16"/>
    </row>
    <row r="10" spans="1:10" ht="16.5" customHeight="1">
      <c r="A10" s="57">
        <v>2</v>
      </c>
      <c r="B10" s="57">
        <v>1</v>
      </c>
      <c r="C10" s="57">
        <v>1</v>
      </c>
      <c r="D10" s="57">
        <v>2</v>
      </c>
      <c r="E10" s="58" t="s">
        <v>25</v>
      </c>
      <c r="F10" s="58" t="s">
        <v>110</v>
      </c>
      <c r="G10" s="58" t="s">
        <v>27</v>
      </c>
      <c r="H10" s="59">
        <v>1443.34</v>
      </c>
      <c r="I10" s="16"/>
      <c r="J10" s="16"/>
    </row>
    <row r="11" spans="1:10" ht="16.5" customHeight="1">
      <c r="A11" s="57">
        <v>2</v>
      </c>
      <c r="B11" s="57">
        <v>1</v>
      </c>
      <c r="C11" s="57">
        <v>1</v>
      </c>
      <c r="D11" s="57">
        <v>3</v>
      </c>
      <c r="E11" s="58" t="s">
        <v>25</v>
      </c>
      <c r="F11" s="58" t="s">
        <v>110</v>
      </c>
      <c r="G11" s="58" t="s">
        <v>28</v>
      </c>
      <c r="H11" s="59">
        <v>1281.78</v>
      </c>
      <c r="I11" s="16"/>
      <c r="J11" s="16"/>
    </row>
    <row r="12" spans="1:10" ht="16.5" customHeight="1">
      <c r="A12" s="57">
        <v>2</v>
      </c>
      <c r="B12" s="57">
        <v>1</v>
      </c>
      <c r="C12" s="57">
        <v>1</v>
      </c>
      <c r="D12" s="57">
        <v>4</v>
      </c>
      <c r="E12" s="58" t="s">
        <v>25</v>
      </c>
      <c r="F12" s="58" t="s">
        <v>111</v>
      </c>
      <c r="G12" s="58" t="s">
        <v>112</v>
      </c>
      <c r="H12" s="59" t="s">
        <v>13</v>
      </c>
    </row>
    <row r="13" spans="1:10" ht="16.5" customHeight="1">
      <c r="A13" s="57">
        <v>2</v>
      </c>
      <c r="B13" s="57">
        <v>1</v>
      </c>
      <c r="C13" s="57">
        <v>1</v>
      </c>
      <c r="D13" s="57">
        <v>5</v>
      </c>
      <c r="E13" s="58" t="s">
        <v>25</v>
      </c>
      <c r="F13" s="58" t="s">
        <v>105</v>
      </c>
      <c r="G13" s="58" t="s">
        <v>112</v>
      </c>
      <c r="H13" s="59" t="s">
        <v>13</v>
      </c>
    </row>
    <row r="14" spans="1:10" ht="16.5" customHeight="1">
      <c r="A14" s="57">
        <v>2</v>
      </c>
      <c r="B14" s="57">
        <v>1</v>
      </c>
      <c r="C14" s="57">
        <v>2</v>
      </c>
      <c r="D14" s="57">
        <v>1</v>
      </c>
      <c r="E14" s="58" t="s">
        <v>25</v>
      </c>
      <c r="F14" s="58" t="s">
        <v>91</v>
      </c>
      <c r="G14" s="58" t="s">
        <v>26</v>
      </c>
      <c r="H14" s="59">
        <v>2770.41</v>
      </c>
      <c r="I14" s="16"/>
      <c r="J14" s="16"/>
    </row>
    <row r="15" spans="1:10" ht="16.5" customHeight="1">
      <c r="A15" s="57">
        <v>2</v>
      </c>
      <c r="B15" s="57">
        <v>1</v>
      </c>
      <c r="C15" s="57">
        <v>2</v>
      </c>
      <c r="D15" s="57">
        <v>2</v>
      </c>
      <c r="E15" s="58" t="s">
        <v>25</v>
      </c>
      <c r="F15" s="58" t="s">
        <v>91</v>
      </c>
      <c r="G15" s="58" t="s">
        <v>27</v>
      </c>
      <c r="H15" s="59">
        <v>2233.44</v>
      </c>
      <c r="I15" s="16"/>
      <c r="J15" s="16"/>
    </row>
    <row r="16" spans="1:10" ht="16.5" customHeight="1">
      <c r="A16" s="57">
        <v>2</v>
      </c>
      <c r="B16" s="57">
        <v>1</v>
      </c>
      <c r="C16" s="57">
        <v>2</v>
      </c>
      <c r="D16" s="57">
        <v>3</v>
      </c>
      <c r="E16" s="58" t="s">
        <v>25</v>
      </c>
      <c r="F16" s="58" t="s">
        <v>91</v>
      </c>
      <c r="G16" s="58" t="s">
        <v>28</v>
      </c>
      <c r="H16" s="59">
        <v>1924.68</v>
      </c>
      <c r="I16" s="16"/>
      <c r="J16" s="16"/>
    </row>
    <row r="17" spans="1:10" ht="16.5" customHeight="1">
      <c r="A17" s="57">
        <v>2</v>
      </c>
      <c r="B17" s="57">
        <v>1</v>
      </c>
      <c r="C17" s="57">
        <v>2</v>
      </c>
      <c r="D17" s="57">
        <v>4</v>
      </c>
      <c r="E17" s="58" t="s">
        <v>25</v>
      </c>
      <c r="F17" s="58" t="s">
        <v>92</v>
      </c>
      <c r="G17" s="58" t="s">
        <v>112</v>
      </c>
      <c r="H17" s="59" t="s">
        <v>13</v>
      </c>
      <c r="I17" s="16"/>
      <c r="J17" s="16"/>
    </row>
    <row r="18" spans="1:10" ht="16.5" customHeight="1">
      <c r="A18" s="57">
        <v>2</v>
      </c>
      <c r="B18" s="57">
        <v>1</v>
      </c>
      <c r="C18" s="57">
        <v>2</v>
      </c>
      <c r="D18" s="57">
        <v>5</v>
      </c>
      <c r="E18" s="58" t="s">
        <v>25</v>
      </c>
      <c r="F18" s="58" t="s">
        <v>106</v>
      </c>
      <c r="G18" s="58" t="s">
        <v>112</v>
      </c>
      <c r="H18" s="59" t="s">
        <v>13</v>
      </c>
      <c r="I18" s="16"/>
      <c r="J18" s="16"/>
    </row>
    <row r="19" spans="1:10" ht="16.5" customHeight="1">
      <c r="A19" s="57">
        <v>2</v>
      </c>
      <c r="B19" s="57">
        <v>1</v>
      </c>
      <c r="C19" s="57">
        <v>3</v>
      </c>
      <c r="D19" s="57">
        <v>1</v>
      </c>
      <c r="E19" s="58" t="s">
        <v>25</v>
      </c>
      <c r="F19" s="58" t="s">
        <v>29</v>
      </c>
      <c r="G19" s="58" t="s">
        <v>26</v>
      </c>
      <c r="H19" s="59">
        <v>4398.59</v>
      </c>
      <c r="I19" s="16"/>
      <c r="J19" s="16"/>
    </row>
    <row r="20" spans="1:10" ht="16.5" customHeight="1">
      <c r="A20" s="57">
        <v>2</v>
      </c>
      <c r="B20" s="57">
        <v>1</v>
      </c>
      <c r="C20" s="57">
        <v>3</v>
      </c>
      <c r="D20" s="57">
        <v>2</v>
      </c>
      <c r="E20" s="58" t="s">
        <v>25</v>
      </c>
      <c r="F20" s="58" t="s">
        <v>29</v>
      </c>
      <c r="G20" s="58" t="s">
        <v>27</v>
      </c>
      <c r="H20" s="59">
        <v>3956.19</v>
      </c>
      <c r="I20" s="16"/>
      <c r="J20" s="16"/>
    </row>
    <row r="21" spans="1:10" ht="16.5" customHeight="1">
      <c r="A21" s="57">
        <v>2</v>
      </c>
      <c r="B21" s="57">
        <v>1</v>
      </c>
      <c r="C21" s="57">
        <v>3</v>
      </c>
      <c r="D21" s="57">
        <v>3</v>
      </c>
      <c r="E21" s="58" t="s">
        <v>25</v>
      </c>
      <c r="F21" s="58" t="s">
        <v>29</v>
      </c>
      <c r="G21" s="58" t="s">
        <v>28</v>
      </c>
      <c r="H21" s="59">
        <v>3315.25</v>
      </c>
      <c r="I21" s="16"/>
      <c r="J21" s="16"/>
    </row>
    <row r="22" spans="1:10" ht="16.5" customHeight="1">
      <c r="A22" s="57">
        <v>2</v>
      </c>
      <c r="B22" s="57">
        <v>1</v>
      </c>
      <c r="C22" s="57">
        <v>3</v>
      </c>
      <c r="D22" s="57">
        <v>4</v>
      </c>
      <c r="E22" s="58" t="s">
        <v>25</v>
      </c>
      <c r="F22" s="58" t="s">
        <v>30</v>
      </c>
      <c r="G22" s="58" t="s">
        <v>112</v>
      </c>
      <c r="H22" s="59" t="s">
        <v>31</v>
      </c>
    </row>
    <row r="23" spans="1:10" ht="16.5" customHeight="1">
      <c r="A23" s="57">
        <v>2</v>
      </c>
      <c r="B23" s="57">
        <v>1</v>
      </c>
      <c r="C23" s="57">
        <v>3</v>
      </c>
      <c r="D23" s="57">
        <v>5</v>
      </c>
      <c r="E23" s="58" t="s">
        <v>25</v>
      </c>
      <c r="F23" s="58" t="s">
        <v>107</v>
      </c>
      <c r="G23" s="58" t="s">
        <v>112</v>
      </c>
      <c r="H23" s="59" t="s">
        <v>31</v>
      </c>
    </row>
    <row r="24" spans="1:10" ht="16.5" customHeight="1">
      <c r="A24" s="57">
        <v>2</v>
      </c>
      <c r="B24" s="57">
        <v>1</v>
      </c>
      <c r="C24" s="57">
        <v>4</v>
      </c>
      <c r="D24" s="57">
        <v>1</v>
      </c>
      <c r="E24" s="58" t="s">
        <v>25</v>
      </c>
      <c r="F24" s="58" t="s">
        <v>32</v>
      </c>
      <c r="G24" s="58" t="s">
        <v>26</v>
      </c>
      <c r="H24" s="59">
        <v>6661.75</v>
      </c>
      <c r="I24" s="16"/>
      <c r="J24" s="16"/>
    </row>
    <row r="25" spans="1:10" ht="16.5" customHeight="1">
      <c r="A25" s="57">
        <v>2</v>
      </c>
      <c r="B25" s="57">
        <v>1</v>
      </c>
      <c r="C25" s="57">
        <v>4</v>
      </c>
      <c r="D25" s="57">
        <v>2</v>
      </c>
      <c r="E25" s="58" t="s">
        <v>25</v>
      </c>
      <c r="F25" s="58" t="s">
        <v>32</v>
      </c>
      <c r="G25" s="58" t="s">
        <v>27</v>
      </c>
      <c r="H25" s="59">
        <v>5422.73</v>
      </c>
      <c r="I25" s="16"/>
      <c r="J25" s="16"/>
    </row>
    <row r="26" spans="1:10" ht="16.5" customHeight="1">
      <c r="A26" s="57">
        <v>2</v>
      </c>
      <c r="B26" s="57">
        <v>1</v>
      </c>
      <c r="C26" s="57">
        <v>4</v>
      </c>
      <c r="D26" s="57">
        <v>3</v>
      </c>
      <c r="E26" s="58" t="s">
        <v>25</v>
      </c>
      <c r="F26" s="58" t="s">
        <v>32</v>
      </c>
      <c r="G26" s="58" t="s">
        <v>28</v>
      </c>
      <c r="H26" s="59">
        <v>5047.1899999999996</v>
      </c>
      <c r="I26" s="16"/>
      <c r="J26" s="16"/>
    </row>
    <row r="27" spans="1:10" ht="16.5" customHeight="1">
      <c r="A27" s="57">
        <v>2</v>
      </c>
      <c r="B27" s="57">
        <v>1</v>
      </c>
      <c r="C27" s="57">
        <v>4</v>
      </c>
      <c r="D27" s="57">
        <v>4</v>
      </c>
      <c r="E27" s="58" t="s">
        <v>25</v>
      </c>
      <c r="F27" s="58" t="s">
        <v>33</v>
      </c>
      <c r="G27" s="58" t="s">
        <v>112</v>
      </c>
      <c r="H27" s="59" t="s">
        <v>13</v>
      </c>
    </row>
    <row r="28" spans="1:10" ht="16.5" customHeight="1">
      <c r="A28" s="57">
        <v>2</v>
      </c>
      <c r="B28" s="57">
        <v>1</v>
      </c>
      <c r="C28" s="57">
        <v>4</v>
      </c>
      <c r="D28" s="57">
        <v>5</v>
      </c>
      <c r="E28" s="58" t="s">
        <v>25</v>
      </c>
      <c r="F28" s="58" t="s">
        <v>108</v>
      </c>
      <c r="G28" s="58" t="s">
        <v>112</v>
      </c>
      <c r="H28" s="59" t="s">
        <v>13</v>
      </c>
    </row>
    <row r="29" spans="1:10" ht="16.5" customHeight="1">
      <c r="A29" s="57">
        <v>2</v>
      </c>
      <c r="B29" s="57">
        <v>1</v>
      </c>
      <c r="C29" s="57">
        <v>5</v>
      </c>
      <c r="D29" s="57">
        <v>1</v>
      </c>
      <c r="E29" s="58" t="s">
        <v>25</v>
      </c>
      <c r="F29" s="58" t="s">
        <v>34</v>
      </c>
      <c r="G29" s="58" t="s">
        <v>26</v>
      </c>
      <c r="H29" s="59">
        <v>9300.48</v>
      </c>
      <c r="I29" s="16"/>
      <c r="J29" s="16"/>
    </row>
    <row r="30" spans="1:10" ht="16.5" customHeight="1">
      <c r="A30" s="57">
        <v>2</v>
      </c>
      <c r="B30" s="57">
        <v>1</v>
      </c>
      <c r="C30" s="57">
        <v>5</v>
      </c>
      <c r="D30" s="57">
        <v>2</v>
      </c>
      <c r="E30" s="58" t="s">
        <v>25</v>
      </c>
      <c r="F30" s="58" t="s">
        <v>34</v>
      </c>
      <c r="G30" s="58" t="s">
        <v>27</v>
      </c>
      <c r="H30" s="59">
        <v>8385.41</v>
      </c>
      <c r="I30" s="16"/>
      <c r="J30" s="16"/>
    </row>
    <row r="31" spans="1:10" ht="16.5" customHeight="1">
      <c r="A31" s="57">
        <v>2</v>
      </c>
      <c r="B31" s="57">
        <v>1</v>
      </c>
      <c r="C31" s="57">
        <v>5</v>
      </c>
      <c r="D31" s="57">
        <v>3</v>
      </c>
      <c r="E31" s="58" t="s">
        <v>25</v>
      </c>
      <c r="F31" s="58" t="s">
        <v>34</v>
      </c>
      <c r="G31" s="58" t="s">
        <v>28</v>
      </c>
      <c r="H31" s="59">
        <v>7813.97</v>
      </c>
      <c r="I31" s="16"/>
      <c r="J31" s="16"/>
    </row>
    <row r="32" spans="1:10" ht="16.5" customHeight="1">
      <c r="A32" s="57">
        <v>2</v>
      </c>
      <c r="B32" s="57">
        <v>1</v>
      </c>
      <c r="C32" s="57">
        <v>5</v>
      </c>
      <c r="D32" s="57">
        <v>4</v>
      </c>
      <c r="E32" s="58" t="s">
        <v>25</v>
      </c>
      <c r="F32" s="58" t="s">
        <v>35</v>
      </c>
      <c r="G32" s="58" t="s">
        <v>112</v>
      </c>
      <c r="H32" s="59" t="s">
        <v>13</v>
      </c>
    </row>
    <row r="33" spans="1:10" ht="16.5" customHeight="1">
      <c r="A33" s="57">
        <v>2</v>
      </c>
      <c r="B33" s="57">
        <v>1</v>
      </c>
      <c r="C33" s="57">
        <v>5</v>
      </c>
      <c r="D33" s="57">
        <v>5</v>
      </c>
      <c r="E33" s="58" t="s">
        <v>25</v>
      </c>
      <c r="F33" s="58" t="s">
        <v>109</v>
      </c>
      <c r="G33" s="58" t="s">
        <v>112</v>
      </c>
      <c r="H33" s="59" t="s">
        <v>13</v>
      </c>
    </row>
    <row r="34" spans="1:10" ht="16.5" customHeight="1">
      <c r="A34" s="57">
        <v>2</v>
      </c>
      <c r="B34" s="57">
        <v>1</v>
      </c>
      <c r="C34" s="57">
        <v>6</v>
      </c>
      <c r="D34" s="57">
        <v>1</v>
      </c>
      <c r="E34" s="58" t="s">
        <v>25</v>
      </c>
      <c r="F34" s="58" t="s">
        <v>36</v>
      </c>
      <c r="G34" s="58" t="s">
        <v>112</v>
      </c>
      <c r="H34" s="59" t="s">
        <v>13</v>
      </c>
    </row>
    <row r="35" spans="1:10" ht="16.5" customHeight="1">
      <c r="A35" s="57">
        <v>2</v>
      </c>
      <c r="B35" s="57">
        <v>1</v>
      </c>
      <c r="C35" s="57">
        <v>6</v>
      </c>
      <c r="D35" s="57">
        <v>2</v>
      </c>
      <c r="E35" s="58" t="s">
        <v>25</v>
      </c>
      <c r="F35" s="58" t="s">
        <v>36</v>
      </c>
      <c r="G35" s="58" t="s">
        <v>112</v>
      </c>
      <c r="H35" s="59" t="s">
        <v>13</v>
      </c>
    </row>
    <row r="36" spans="1:10" ht="16.5" customHeight="1">
      <c r="A36" s="57">
        <v>2</v>
      </c>
      <c r="B36" s="57">
        <v>1</v>
      </c>
      <c r="C36" s="57">
        <v>6</v>
      </c>
      <c r="D36" s="57">
        <v>3</v>
      </c>
      <c r="E36" s="58" t="s">
        <v>25</v>
      </c>
      <c r="F36" s="58" t="s">
        <v>36</v>
      </c>
      <c r="G36" s="58" t="s">
        <v>112</v>
      </c>
      <c r="H36" s="59" t="s">
        <v>13</v>
      </c>
    </row>
    <row r="37" spans="1:10" ht="16.5" customHeight="1">
      <c r="A37" s="57">
        <v>2</v>
      </c>
      <c r="B37" s="57">
        <v>1</v>
      </c>
      <c r="C37" s="57">
        <v>6</v>
      </c>
      <c r="D37" s="57">
        <v>4</v>
      </c>
      <c r="E37" s="58" t="s">
        <v>25</v>
      </c>
      <c r="F37" s="58" t="s">
        <v>35</v>
      </c>
      <c r="G37" s="58" t="s">
        <v>112</v>
      </c>
      <c r="H37" s="59" t="s">
        <v>13</v>
      </c>
    </row>
    <row r="38" spans="1:10" ht="16.5" customHeight="1">
      <c r="A38" s="57">
        <v>2</v>
      </c>
      <c r="B38" s="57">
        <v>1</v>
      </c>
      <c r="C38" s="57">
        <v>6</v>
      </c>
      <c r="D38" s="57">
        <v>5</v>
      </c>
      <c r="E38" s="58" t="s">
        <v>25</v>
      </c>
      <c r="F38" s="58" t="s">
        <v>109</v>
      </c>
      <c r="G38" s="58" t="s">
        <v>112</v>
      </c>
      <c r="H38" s="59" t="s">
        <v>13</v>
      </c>
    </row>
    <row r="39" spans="1:10" ht="16.5" customHeight="1">
      <c r="A39" s="57">
        <v>2</v>
      </c>
      <c r="B39" s="57">
        <v>2</v>
      </c>
      <c r="C39" s="57">
        <v>1</v>
      </c>
      <c r="D39" s="57">
        <v>1</v>
      </c>
      <c r="E39" s="58" t="s">
        <v>37</v>
      </c>
      <c r="F39" s="58" t="s">
        <v>91</v>
      </c>
      <c r="G39" s="58" t="s">
        <v>26</v>
      </c>
      <c r="H39" s="59">
        <v>2795.42</v>
      </c>
      <c r="I39" s="16"/>
      <c r="J39" s="16"/>
    </row>
    <row r="40" spans="1:10" ht="16.5" customHeight="1">
      <c r="A40" s="57">
        <v>2</v>
      </c>
      <c r="B40" s="57">
        <v>2</v>
      </c>
      <c r="C40" s="57">
        <v>1</v>
      </c>
      <c r="D40" s="57">
        <v>2</v>
      </c>
      <c r="E40" s="58" t="s">
        <v>37</v>
      </c>
      <c r="F40" s="58" t="s">
        <v>91</v>
      </c>
      <c r="G40" s="58" t="s">
        <v>27</v>
      </c>
      <c r="H40" s="59">
        <v>2319.85</v>
      </c>
      <c r="I40" s="16"/>
      <c r="J40" s="16"/>
    </row>
    <row r="41" spans="1:10" ht="16.5" customHeight="1">
      <c r="A41" s="57">
        <v>2</v>
      </c>
      <c r="B41" s="57">
        <v>2</v>
      </c>
      <c r="C41" s="57">
        <v>1</v>
      </c>
      <c r="D41" s="57">
        <v>3</v>
      </c>
      <c r="E41" s="58" t="s">
        <v>37</v>
      </c>
      <c r="F41" s="58" t="s">
        <v>91</v>
      </c>
      <c r="G41" s="58" t="s">
        <v>28</v>
      </c>
      <c r="H41" s="59">
        <v>1920.51</v>
      </c>
      <c r="I41" s="16"/>
      <c r="J41" s="16"/>
    </row>
    <row r="42" spans="1:10" ht="16.5" customHeight="1">
      <c r="A42" s="57">
        <v>2</v>
      </c>
      <c r="B42" s="57">
        <v>2</v>
      </c>
      <c r="C42" s="57">
        <v>2</v>
      </c>
      <c r="D42" s="57">
        <v>1</v>
      </c>
      <c r="E42" s="58" t="s">
        <v>37</v>
      </c>
      <c r="F42" s="58" t="s">
        <v>38</v>
      </c>
      <c r="G42" s="58" t="s">
        <v>26</v>
      </c>
      <c r="H42" s="59">
        <v>3848.88</v>
      </c>
      <c r="I42" s="16"/>
      <c r="J42" s="16"/>
    </row>
    <row r="43" spans="1:10" ht="16.5" customHeight="1">
      <c r="A43" s="57">
        <v>2</v>
      </c>
      <c r="B43" s="57">
        <v>2</v>
      </c>
      <c r="C43" s="57">
        <v>2</v>
      </c>
      <c r="D43" s="57">
        <v>2</v>
      </c>
      <c r="E43" s="58" t="s">
        <v>37</v>
      </c>
      <c r="F43" s="58" t="s">
        <v>38</v>
      </c>
      <c r="G43" s="58" t="s">
        <v>27</v>
      </c>
      <c r="H43" s="59">
        <v>3098.89</v>
      </c>
      <c r="I43" s="16"/>
      <c r="J43" s="16"/>
    </row>
    <row r="44" spans="1:10" ht="16.5" customHeight="1">
      <c r="A44" s="57">
        <v>2</v>
      </c>
      <c r="B44" s="57">
        <v>2</v>
      </c>
      <c r="C44" s="57">
        <v>2</v>
      </c>
      <c r="D44" s="57">
        <v>3</v>
      </c>
      <c r="E44" s="58" t="s">
        <v>37</v>
      </c>
      <c r="F44" s="58" t="s">
        <v>38</v>
      </c>
      <c r="G44" s="58" t="s">
        <v>28</v>
      </c>
      <c r="H44" s="59">
        <v>2412.42</v>
      </c>
      <c r="I44" s="16"/>
      <c r="J44" s="16"/>
    </row>
    <row r="45" spans="1:10" ht="16.5" customHeight="1">
      <c r="A45" s="57">
        <v>2</v>
      </c>
      <c r="B45" s="57">
        <v>2</v>
      </c>
      <c r="C45" s="57">
        <v>3</v>
      </c>
      <c r="D45" s="57">
        <v>1</v>
      </c>
      <c r="E45" s="58" t="s">
        <v>37</v>
      </c>
      <c r="F45" s="58" t="s">
        <v>32</v>
      </c>
      <c r="G45" s="58" t="s">
        <v>26</v>
      </c>
      <c r="H45" s="59">
        <v>5966.09</v>
      </c>
      <c r="I45" s="16"/>
      <c r="J45" s="16"/>
    </row>
    <row r="46" spans="1:10" ht="16.5" customHeight="1">
      <c r="A46" s="57">
        <v>2</v>
      </c>
      <c r="B46" s="57">
        <v>2</v>
      </c>
      <c r="C46" s="57">
        <v>3</v>
      </c>
      <c r="D46" s="57">
        <v>2</v>
      </c>
      <c r="E46" s="58" t="s">
        <v>37</v>
      </c>
      <c r="F46" s="58" t="s">
        <v>32</v>
      </c>
      <c r="G46" s="58" t="s">
        <v>27</v>
      </c>
      <c r="H46" s="59">
        <v>5001.3</v>
      </c>
      <c r="I46" s="16"/>
      <c r="J46" s="16"/>
    </row>
    <row r="47" spans="1:10" ht="16.5" customHeight="1">
      <c r="A47" s="57">
        <v>2</v>
      </c>
      <c r="B47" s="57">
        <v>2</v>
      </c>
      <c r="C47" s="57">
        <v>3</v>
      </c>
      <c r="D47" s="57">
        <v>3</v>
      </c>
      <c r="E47" s="58" t="s">
        <v>37</v>
      </c>
      <c r="F47" s="58" t="s">
        <v>32</v>
      </c>
      <c r="G47" s="58" t="s">
        <v>28</v>
      </c>
      <c r="H47" s="59">
        <v>4403.04</v>
      </c>
      <c r="I47" s="16"/>
      <c r="J47" s="16"/>
    </row>
    <row r="48" spans="1:10" ht="16.5" customHeight="1">
      <c r="A48" s="128"/>
      <c r="B48" s="128"/>
      <c r="C48" s="128"/>
      <c r="D48" s="128"/>
      <c r="E48" s="128"/>
      <c r="F48" s="128"/>
      <c r="G48" s="128"/>
      <c r="H48" s="128"/>
      <c r="I48" s="16"/>
      <c r="J48" s="16"/>
    </row>
    <row r="49" spans="1:10" ht="16.5" customHeight="1">
      <c r="A49" s="129" t="s">
        <v>104</v>
      </c>
      <c r="B49" s="130"/>
      <c r="C49" s="130"/>
      <c r="D49" s="130"/>
      <c r="E49" s="130"/>
      <c r="F49" s="130"/>
      <c r="G49" s="130"/>
      <c r="H49" s="131"/>
      <c r="I49" s="16"/>
      <c r="J49" s="16"/>
    </row>
    <row r="50" spans="1:10" ht="16.5" customHeight="1">
      <c r="A50" s="121" t="s">
        <v>115</v>
      </c>
      <c r="B50" s="122"/>
      <c r="C50" s="122"/>
      <c r="D50" s="122"/>
      <c r="E50" s="122"/>
      <c r="F50" s="122"/>
      <c r="G50" s="122"/>
      <c r="H50" s="123"/>
      <c r="I50" s="16"/>
      <c r="J50" s="16"/>
    </row>
    <row r="51" spans="1:10" ht="16.5" customHeight="1">
      <c r="A51" s="124" t="s">
        <v>0</v>
      </c>
      <c r="B51" s="124" t="s">
        <v>23</v>
      </c>
      <c r="C51" s="124" t="s">
        <v>89</v>
      </c>
      <c r="D51" s="124" t="s">
        <v>1</v>
      </c>
      <c r="E51" s="49"/>
      <c r="F51" s="50"/>
      <c r="G51" s="50"/>
      <c r="H51" s="51"/>
      <c r="I51" s="16"/>
      <c r="J51" s="16"/>
    </row>
    <row r="52" spans="1:10" ht="16.5" customHeight="1">
      <c r="A52" s="124"/>
      <c r="B52" s="124"/>
      <c r="C52" s="124"/>
      <c r="D52" s="124"/>
      <c r="E52" s="125" t="s">
        <v>90</v>
      </c>
      <c r="F52" s="126"/>
      <c r="G52" s="126"/>
      <c r="H52" s="127"/>
      <c r="I52" s="16"/>
      <c r="J52" s="16"/>
    </row>
    <row r="53" spans="1:10" ht="16.5" customHeight="1">
      <c r="A53" s="124"/>
      <c r="B53" s="124"/>
      <c r="C53" s="124"/>
      <c r="D53" s="124"/>
      <c r="E53" s="125" t="s">
        <v>24</v>
      </c>
      <c r="F53" s="126"/>
      <c r="G53" s="126"/>
      <c r="H53" s="127"/>
      <c r="I53" s="16"/>
      <c r="J53" s="16"/>
    </row>
    <row r="54" spans="1:10" ht="16.5" customHeight="1">
      <c r="A54" s="124"/>
      <c r="B54" s="124"/>
      <c r="C54" s="124"/>
      <c r="D54" s="124"/>
      <c r="E54" s="125"/>
      <c r="F54" s="126"/>
      <c r="G54" s="126"/>
      <c r="H54" s="127"/>
      <c r="I54" s="16"/>
      <c r="J54" s="16"/>
    </row>
    <row r="55" spans="1:10" ht="16.5" customHeight="1">
      <c r="A55" s="124"/>
      <c r="B55" s="124"/>
      <c r="C55" s="124" t="s">
        <v>1</v>
      </c>
      <c r="D55" s="124" t="s">
        <v>2</v>
      </c>
      <c r="E55" s="52"/>
      <c r="F55" s="53"/>
      <c r="G55" s="53"/>
      <c r="H55" s="54"/>
      <c r="I55" s="16"/>
      <c r="J55" s="16"/>
    </row>
    <row r="56" spans="1:10" ht="16.5" customHeight="1">
      <c r="A56" s="115" t="s">
        <v>3</v>
      </c>
      <c r="B56" s="116"/>
      <c r="C56" s="116"/>
      <c r="D56" s="116"/>
      <c r="E56" s="117" t="s">
        <v>89</v>
      </c>
      <c r="F56" s="117"/>
      <c r="G56" s="55" t="s">
        <v>1</v>
      </c>
      <c r="H56" s="56" t="s">
        <v>97</v>
      </c>
      <c r="I56" s="16"/>
      <c r="J56" s="16"/>
    </row>
    <row r="57" spans="1:10" ht="16.5" customHeight="1">
      <c r="A57" s="57">
        <v>2</v>
      </c>
      <c r="B57" s="57">
        <v>3</v>
      </c>
      <c r="C57" s="57">
        <v>1</v>
      </c>
      <c r="D57" s="57">
        <v>1</v>
      </c>
      <c r="E57" s="58" t="s">
        <v>39</v>
      </c>
      <c r="F57" s="58" t="s">
        <v>40</v>
      </c>
      <c r="G57" s="58" t="s">
        <v>26</v>
      </c>
      <c r="H57" s="59">
        <v>3697.16</v>
      </c>
      <c r="I57" s="16"/>
      <c r="J57" s="16"/>
    </row>
    <row r="58" spans="1:10" ht="16.5" customHeight="1">
      <c r="A58" s="57">
        <v>2</v>
      </c>
      <c r="B58" s="57">
        <v>3</v>
      </c>
      <c r="C58" s="57">
        <v>1</v>
      </c>
      <c r="D58" s="57">
        <v>2</v>
      </c>
      <c r="E58" s="58" t="s">
        <v>39</v>
      </c>
      <c r="F58" s="58" t="s">
        <v>40</v>
      </c>
      <c r="G58" s="58" t="s">
        <v>27</v>
      </c>
      <c r="H58" s="59">
        <v>3208.36</v>
      </c>
      <c r="I58" s="16"/>
      <c r="J58" s="16"/>
    </row>
    <row r="59" spans="1:10" ht="16.5" customHeight="1">
      <c r="A59" s="57">
        <v>2</v>
      </c>
      <c r="B59" s="57">
        <v>3</v>
      </c>
      <c r="C59" s="57">
        <v>1</v>
      </c>
      <c r="D59" s="57">
        <v>3</v>
      </c>
      <c r="E59" s="58" t="s">
        <v>39</v>
      </c>
      <c r="F59" s="58" t="s">
        <v>40</v>
      </c>
      <c r="G59" s="58" t="s">
        <v>28</v>
      </c>
      <c r="H59" s="59">
        <v>2950.9</v>
      </c>
      <c r="I59" s="16"/>
      <c r="J59" s="16"/>
    </row>
    <row r="60" spans="1:10" ht="16.5" customHeight="1">
      <c r="A60" s="57">
        <v>2</v>
      </c>
      <c r="B60" s="57">
        <v>3</v>
      </c>
      <c r="C60" s="57">
        <v>2</v>
      </c>
      <c r="D60" s="57">
        <v>1</v>
      </c>
      <c r="E60" s="58" t="s">
        <v>39</v>
      </c>
      <c r="F60" s="58" t="s">
        <v>38</v>
      </c>
      <c r="G60" s="58" t="s">
        <v>26</v>
      </c>
      <c r="H60" s="59">
        <v>4507.78</v>
      </c>
      <c r="I60" s="16"/>
      <c r="J60" s="16"/>
    </row>
    <row r="61" spans="1:10" ht="16.5" customHeight="1">
      <c r="A61" s="57">
        <v>2</v>
      </c>
      <c r="B61" s="57">
        <v>3</v>
      </c>
      <c r="C61" s="57">
        <v>2</v>
      </c>
      <c r="D61" s="57">
        <v>2</v>
      </c>
      <c r="E61" s="58" t="s">
        <v>39</v>
      </c>
      <c r="F61" s="58" t="s">
        <v>38</v>
      </c>
      <c r="G61" s="58" t="s">
        <v>27</v>
      </c>
      <c r="H61" s="59">
        <v>4194.26</v>
      </c>
      <c r="I61" s="16"/>
      <c r="J61" s="16"/>
    </row>
    <row r="62" spans="1:10" ht="16.5" customHeight="1">
      <c r="A62" s="57">
        <v>2</v>
      </c>
      <c r="B62" s="57">
        <v>3</v>
      </c>
      <c r="C62" s="57">
        <v>2</v>
      </c>
      <c r="D62" s="57">
        <v>3</v>
      </c>
      <c r="E62" s="58" t="s">
        <v>39</v>
      </c>
      <c r="F62" s="58" t="s">
        <v>38</v>
      </c>
      <c r="G62" s="58" t="s">
        <v>28</v>
      </c>
      <c r="H62" s="59">
        <v>4033.75</v>
      </c>
      <c r="I62" s="16"/>
      <c r="J62" s="16"/>
    </row>
    <row r="63" spans="1:10" ht="16.5" customHeight="1">
      <c r="A63" s="57">
        <v>2</v>
      </c>
      <c r="B63" s="57">
        <v>4</v>
      </c>
      <c r="C63" s="57">
        <v>1</v>
      </c>
      <c r="D63" s="57">
        <v>1</v>
      </c>
      <c r="E63" s="58" t="s">
        <v>41</v>
      </c>
      <c r="F63" s="58" t="s">
        <v>93</v>
      </c>
      <c r="G63" s="58" t="s">
        <v>26</v>
      </c>
      <c r="H63" s="59">
        <v>1146.5</v>
      </c>
      <c r="I63" s="16"/>
      <c r="J63" s="16"/>
    </row>
    <row r="64" spans="1:10" ht="16.5" customHeight="1">
      <c r="A64" s="57">
        <v>2</v>
      </c>
      <c r="B64" s="57">
        <v>4</v>
      </c>
      <c r="C64" s="57">
        <v>1</v>
      </c>
      <c r="D64" s="57">
        <v>2</v>
      </c>
      <c r="E64" s="58" t="s">
        <v>41</v>
      </c>
      <c r="F64" s="58" t="s">
        <v>93</v>
      </c>
      <c r="G64" s="58" t="s">
        <v>27</v>
      </c>
      <c r="H64" s="59">
        <v>892.94</v>
      </c>
      <c r="I64" s="16"/>
      <c r="J64" s="16"/>
    </row>
    <row r="65" spans="1:10" ht="16.5" customHeight="1">
      <c r="A65" s="57">
        <v>2</v>
      </c>
      <c r="B65" s="57">
        <v>4</v>
      </c>
      <c r="C65" s="57">
        <v>1</v>
      </c>
      <c r="D65" s="57">
        <v>3</v>
      </c>
      <c r="E65" s="58" t="s">
        <v>41</v>
      </c>
      <c r="F65" s="58" t="s">
        <v>93</v>
      </c>
      <c r="G65" s="58" t="s">
        <v>28</v>
      </c>
      <c r="H65" s="59">
        <v>755.14</v>
      </c>
      <c r="I65" s="16"/>
      <c r="J65" s="16"/>
    </row>
    <row r="66" spans="1:10" ht="16.5" customHeight="1">
      <c r="A66" s="57">
        <v>2</v>
      </c>
      <c r="B66" s="57">
        <v>4</v>
      </c>
      <c r="C66" s="57">
        <v>2</v>
      </c>
      <c r="D66" s="57">
        <v>1</v>
      </c>
      <c r="E66" s="58" t="s">
        <v>96</v>
      </c>
      <c r="F66" s="58" t="s">
        <v>91</v>
      </c>
      <c r="G66" s="58" t="s">
        <v>26</v>
      </c>
      <c r="H66" s="59">
        <v>754.72</v>
      </c>
    </row>
    <row r="67" spans="1:10" ht="16.5" customHeight="1">
      <c r="A67" s="57">
        <v>2</v>
      </c>
      <c r="B67" s="57">
        <v>4</v>
      </c>
      <c r="C67" s="57">
        <v>2</v>
      </c>
      <c r="D67" s="57">
        <v>2</v>
      </c>
      <c r="E67" s="58" t="s">
        <v>96</v>
      </c>
      <c r="F67" s="58" t="s">
        <v>91</v>
      </c>
      <c r="G67" s="58" t="s">
        <v>27</v>
      </c>
      <c r="H67" s="59">
        <v>528.29999999999995</v>
      </c>
    </row>
    <row r="68" spans="1:10" ht="16.5" customHeight="1">
      <c r="A68" s="57">
        <v>2</v>
      </c>
      <c r="B68" s="57">
        <v>4</v>
      </c>
      <c r="C68" s="57">
        <v>2</v>
      </c>
      <c r="D68" s="57">
        <v>3</v>
      </c>
      <c r="E68" s="58" t="s">
        <v>96</v>
      </c>
      <c r="F68" s="58" t="s">
        <v>91</v>
      </c>
      <c r="G68" s="58" t="s">
        <v>28</v>
      </c>
      <c r="H68" s="59">
        <v>369.81</v>
      </c>
    </row>
  </sheetData>
  <mergeCells count="23">
    <mergeCell ref="A56:D56"/>
    <mergeCell ref="E56:F56"/>
    <mergeCell ref="A48:H48"/>
    <mergeCell ref="A49:H49"/>
    <mergeCell ref="A50:H50"/>
    <mergeCell ref="A51:A55"/>
    <mergeCell ref="B51:B55"/>
    <mergeCell ref="C51:C55"/>
    <mergeCell ref="D51:D55"/>
    <mergeCell ref="E52:H52"/>
    <mergeCell ref="E53:H53"/>
    <mergeCell ref="E54:H54"/>
    <mergeCell ref="A8:D8"/>
    <mergeCell ref="E8:F8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rintOptions horizontalCentered="1"/>
  <pageMargins left="0.19685039370078741" right="0.19685039370078741" top="0.19685039370078741" bottom="0.19685039370078741" header="0.31496062992125984" footer="0.31496062992125984"/>
  <pageSetup fitToWidth="0" orientation="portrait" r:id="rId1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13" zoomScaleSheetLayoutView="100" workbookViewId="0">
      <selection activeCell="D12" sqref="D12:F12"/>
    </sheetView>
  </sheetViews>
  <sheetFormatPr baseColWidth="10" defaultRowHeight="13.5"/>
  <cols>
    <col min="1" max="1" width="13.5703125" style="17" customWidth="1"/>
    <col min="2" max="2" width="11.140625" style="17" customWidth="1"/>
    <col min="3" max="3" width="9.42578125" style="17" customWidth="1"/>
    <col min="4" max="7" width="13.5703125" style="17" customWidth="1"/>
    <col min="8" max="8" width="12.28515625" style="17" customWidth="1"/>
    <col min="9" max="263" width="11.42578125" style="17"/>
    <col min="264" max="264" width="12.140625" style="17" customWidth="1"/>
    <col min="265" max="519" width="11.42578125" style="17"/>
    <col min="520" max="520" width="12.140625" style="17" customWidth="1"/>
    <col min="521" max="775" width="11.42578125" style="17"/>
    <col min="776" max="776" width="12.140625" style="17" customWidth="1"/>
    <col min="777" max="1031" width="11.42578125" style="17"/>
    <col min="1032" max="1032" width="12.140625" style="17" customWidth="1"/>
    <col min="1033" max="1287" width="11.42578125" style="17"/>
    <col min="1288" max="1288" width="12.140625" style="17" customWidth="1"/>
    <col min="1289" max="1543" width="11.42578125" style="17"/>
    <col min="1544" max="1544" width="12.140625" style="17" customWidth="1"/>
    <col min="1545" max="1799" width="11.42578125" style="17"/>
    <col min="1800" max="1800" width="12.140625" style="17" customWidth="1"/>
    <col min="1801" max="2055" width="11.42578125" style="17"/>
    <col min="2056" max="2056" width="12.140625" style="17" customWidth="1"/>
    <col min="2057" max="2311" width="11.42578125" style="17"/>
    <col min="2312" max="2312" width="12.140625" style="17" customWidth="1"/>
    <col min="2313" max="2567" width="11.42578125" style="17"/>
    <col min="2568" max="2568" width="12.140625" style="17" customWidth="1"/>
    <col min="2569" max="2823" width="11.42578125" style="17"/>
    <col min="2824" max="2824" width="12.140625" style="17" customWidth="1"/>
    <col min="2825" max="3079" width="11.42578125" style="17"/>
    <col min="3080" max="3080" width="12.140625" style="17" customWidth="1"/>
    <col min="3081" max="3335" width="11.42578125" style="17"/>
    <col min="3336" max="3336" width="12.140625" style="17" customWidth="1"/>
    <col min="3337" max="3591" width="11.42578125" style="17"/>
    <col min="3592" max="3592" width="12.140625" style="17" customWidth="1"/>
    <col min="3593" max="3847" width="11.42578125" style="17"/>
    <col min="3848" max="3848" width="12.140625" style="17" customWidth="1"/>
    <col min="3849" max="4103" width="11.42578125" style="17"/>
    <col min="4104" max="4104" width="12.140625" style="17" customWidth="1"/>
    <col min="4105" max="4359" width="11.42578125" style="17"/>
    <col min="4360" max="4360" width="12.140625" style="17" customWidth="1"/>
    <col min="4361" max="4615" width="11.42578125" style="17"/>
    <col min="4616" max="4616" width="12.140625" style="17" customWidth="1"/>
    <col min="4617" max="4871" width="11.42578125" style="17"/>
    <col min="4872" max="4872" width="12.140625" style="17" customWidth="1"/>
    <col min="4873" max="5127" width="11.42578125" style="17"/>
    <col min="5128" max="5128" width="12.140625" style="17" customWidth="1"/>
    <col min="5129" max="5383" width="11.42578125" style="17"/>
    <col min="5384" max="5384" width="12.140625" style="17" customWidth="1"/>
    <col min="5385" max="5639" width="11.42578125" style="17"/>
    <col min="5640" max="5640" width="12.140625" style="17" customWidth="1"/>
    <col min="5641" max="5895" width="11.42578125" style="17"/>
    <col min="5896" max="5896" width="12.140625" style="17" customWidth="1"/>
    <col min="5897" max="6151" width="11.42578125" style="17"/>
    <col min="6152" max="6152" width="12.140625" style="17" customWidth="1"/>
    <col min="6153" max="6407" width="11.42578125" style="17"/>
    <col min="6408" max="6408" width="12.140625" style="17" customWidth="1"/>
    <col min="6409" max="6663" width="11.42578125" style="17"/>
    <col min="6664" max="6664" width="12.140625" style="17" customWidth="1"/>
    <col min="6665" max="6919" width="11.42578125" style="17"/>
    <col min="6920" max="6920" width="12.140625" style="17" customWidth="1"/>
    <col min="6921" max="7175" width="11.42578125" style="17"/>
    <col min="7176" max="7176" width="12.140625" style="17" customWidth="1"/>
    <col min="7177" max="7431" width="11.42578125" style="17"/>
    <col min="7432" max="7432" width="12.140625" style="17" customWidth="1"/>
    <col min="7433" max="7687" width="11.42578125" style="17"/>
    <col min="7688" max="7688" width="12.140625" style="17" customWidth="1"/>
    <col min="7689" max="7943" width="11.42578125" style="17"/>
    <col min="7944" max="7944" width="12.140625" style="17" customWidth="1"/>
    <col min="7945" max="8199" width="11.42578125" style="17"/>
    <col min="8200" max="8200" width="12.140625" style="17" customWidth="1"/>
    <col min="8201" max="8455" width="11.42578125" style="17"/>
    <col min="8456" max="8456" width="12.140625" style="17" customWidth="1"/>
    <col min="8457" max="8711" width="11.42578125" style="17"/>
    <col min="8712" max="8712" width="12.140625" style="17" customWidth="1"/>
    <col min="8713" max="8967" width="11.42578125" style="17"/>
    <col min="8968" max="8968" width="12.140625" style="17" customWidth="1"/>
    <col min="8969" max="9223" width="11.42578125" style="17"/>
    <col min="9224" max="9224" width="12.140625" style="17" customWidth="1"/>
    <col min="9225" max="9479" width="11.42578125" style="17"/>
    <col min="9480" max="9480" width="12.140625" style="17" customWidth="1"/>
    <col min="9481" max="9735" width="11.42578125" style="17"/>
    <col min="9736" max="9736" width="12.140625" style="17" customWidth="1"/>
    <col min="9737" max="9991" width="11.42578125" style="17"/>
    <col min="9992" max="9992" width="12.140625" style="17" customWidth="1"/>
    <col min="9993" max="10247" width="11.42578125" style="17"/>
    <col min="10248" max="10248" width="12.140625" style="17" customWidth="1"/>
    <col min="10249" max="10503" width="11.42578125" style="17"/>
    <col min="10504" max="10504" width="12.140625" style="17" customWidth="1"/>
    <col min="10505" max="10759" width="11.42578125" style="17"/>
    <col min="10760" max="10760" width="12.140625" style="17" customWidth="1"/>
    <col min="10761" max="11015" width="11.42578125" style="17"/>
    <col min="11016" max="11016" width="12.140625" style="17" customWidth="1"/>
    <col min="11017" max="11271" width="11.42578125" style="17"/>
    <col min="11272" max="11272" width="12.140625" style="17" customWidth="1"/>
    <col min="11273" max="11527" width="11.42578125" style="17"/>
    <col min="11528" max="11528" width="12.140625" style="17" customWidth="1"/>
    <col min="11529" max="11783" width="11.42578125" style="17"/>
    <col min="11784" max="11784" width="12.140625" style="17" customWidth="1"/>
    <col min="11785" max="12039" width="11.42578125" style="17"/>
    <col min="12040" max="12040" width="12.140625" style="17" customWidth="1"/>
    <col min="12041" max="12295" width="11.42578125" style="17"/>
    <col min="12296" max="12296" width="12.140625" style="17" customWidth="1"/>
    <col min="12297" max="12551" width="11.42578125" style="17"/>
    <col min="12552" max="12552" width="12.140625" style="17" customWidth="1"/>
    <col min="12553" max="12807" width="11.42578125" style="17"/>
    <col min="12808" max="12808" width="12.140625" style="17" customWidth="1"/>
    <col min="12809" max="13063" width="11.42578125" style="17"/>
    <col min="13064" max="13064" width="12.140625" style="17" customWidth="1"/>
    <col min="13065" max="13319" width="11.42578125" style="17"/>
    <col min="13320" max="13320" width="12.140625" style="17" customWidth="1"/>
    <col min="13321" max="13575" width="11.42578125" style="17"/>
    <col min="13576" max="13576" width="12.140625" style="17" customWidth="1"/>
    <col min="13577" max="13831" width="11.42578125" style="17"/>
    <col min="13832" max="13832" width="12.140625" style="17" customWidth="1"/>
    <col min="13833" max="14087" width="11.42578125" style="17"/>
    <col min="14088" max="14088" width="12.140625" style="17" customWidth="1"/>
    <col min="14089" max="14343" width="11.42578125" style="17"/>
    <col min="14344" max="14344" width="12.140625" style="17" customWidth="1"/>
    <col min="14345" max="14599" width="11.42578125" style="17"/>
    <col min="14600" max="14600" width="12.140625" style="17" customWidth="1"/>
    <col min="14601" max="14855" width="11.42578125" style="17"/>
    <col min="14856" max="14856" width="12.140625" style="17" customWidth="1"/>
    <col min="14857" max="15111" width="11.42578125" style="17"/>
    <col min="15112" max="15112" width="12.140625" style="17" customWidth="1"/>
    <col min="15113" max="15367" width="11.42578125" style="17"/>
    <col min="15368" max="15368" width="12.140625" style="17" customWidth="1"/>
    <col min="15369" max="15623" width="11.42578125" style="17"/>
    <col min="15624" max="15624" width="12.140625" style="17" customWidth="1"/>
    <col min="15625" max="15879" width="11.42578125" style="17"/>
    <col min="15880" max="15880" width="12.140625" style="17" customWidth="1"/>
    <col min="15881" max="16135" width="11.42578125" style="17"/>
    <col min="16136" max="16136" width="12.140625" style="17" customWidth="1"/>
    <col min="16137" max="16384" width="11.42578125" style="17"/>
  </cols>
  <sheetData>
    <row r="1" spans="1:8" ht="27.75" customHeight="1">
      <c r="A1" s="118" t="s">
        <v>104</v>
      </c>
      <c r="B1" s="119"/>
      <c r="C1" s="119"/>
      <c r="D1" s="119"/>
      <c r="E1" s="119"/>
      <c r="F1" s="119"/>
      <c r="G1" s="119"/>
      <c r="H1" s="120"/>
    </row>
    <row r="2" spans="1:8" ht="27.75" customHeight="1">
      <c r="A2" s="121" t="s">
        <v>115</v>
      </c>
      <c r="B2" s="122"/>
      <c r="C2" s="122"/>
      <c r="D2" s="122"/>
      <c r="E2" s="122"/>
      <c r="F2" s="122"/>
      <c r="G2" s="122"/>
      <c r="H2" s="123"/>
    </row>
    <row r="3" spans="1:8" ht="23.1" customHeight="1">
      <c r="A3" s="115" t="s">
        <v>94</v>
      </c>
      <c r="B3" s="115"/>
      <c r="C3" s="115"/>
      <c r="D3" s="115"/>
      <c r="E3" s="115"/>
      <c r="F3" s="115"/>
      <c r="G3" s="115"/>
      <c r="H3" s="115"/>
    </row>
    <row r="4" spans="1:8" ht="22.5" customHeight="1">
      <c r="A4" s="139" t="s">
        <v>95</v>
      </c>
      <c r="B4" s="140"/>
      <c r="C4" s="140"/>
      <c r="D4" s="140"/>
      <c r="E4" s="140"/>
      <c r="F4" s="140"/>
      <c r="G4" s="140"/>
      <c r="H4" s="141"/>
    </row>
    <row r="5" spans="1:8" ht="22.5" customHeight="1">
      <c r="A5" s="142" t="s">
        <v>42</v>
      </c>
      <c r="B5" s="143"/>
      <c r="C5" s="143"/>
      <c r="D5" s="143"/>
      <c r="E5" s="143"/>
      <c r="F5" s="143"/>
      <c r="G5" s="143"/>
      <c r="H5" s="144"/>
    </row>
    <row r="6" spans="1:8" ht="18" customHeight="1">
      <c r="A6" s="116" t="s">
        <v>43</v>
      </c>
      <c r="B6" s="116"/>
      <c r="C6" s="116"/>
      <c r="D6" s="116" t="s">
        <v>44</v>
      </c>
      <c r="E6" s="116"/>
      <c r="F6" s="116"/>
      <c r="G6" s="116" t="s">
        <v>45</v>
      </c>
      <c r="H6" s="116"/>
    </row>
    <row r="7" spans="1:8" ht="18" customHeight="1">
      <c r="A7" s="136">
        <v>0</v>
      </c>
      <c r="B7" s="116"/>
      <c r="C7" s="116"/>
      <c r="D7" s="136">
        <v>1000</v>
      </c>
      <c r="E7" s="116"/>
      <c r="F7" s="116"/>
      <c r="G7" s="137">
        <v>0.6</v>
      </c>
      <c r="H7" s="137"/>
    </row>
    <row r="8" spans="1:8" ht="18" customHeight="1">
      <c r="A8" s="135">
        <v>1001</v>
      </c>
      <c r="B8" s="135"/>
      <c r="C8" s="135"/>
      <c r="D8" s="136">
        <v>2000</v>
      </c>
      <c r="E8" s="116"/>
      <c r="F8" s="116"/>
      <c r="G8" s="137">
        <v>0.4</v>
      </c>
      <c r="H8" s="137"/>
    </row>
    <row r="9" spans="1:8" ht="18" customHeight="1">
      <c r="A9" s="135">
        <v>2001</v>
      </c>
      <c r="B9" s="135"/>
      <c r="C9" s="135"/>
      <c r="D9" s="136">
        <v>3000</v>
      </c>
      <c r="E9" s="116"/>
      <c r="F9" s="116"/>
      <c r="G9" s="137">
        <v>0.3</v>
      </c>
      <c r="H9" s="137"/>
    </row>
    <row r="10" spans="1:8" ht="18" customHeight="1">
      <c r="A10" s="135">
        <v>3001</v>
      </c>
      <c r="B10" s="135"/>
      <c r="C10" s="135"/>
      <c r="D10" s="135">
        <v>4000</v>
      </c>
      <c r="E10" s="135"/>
      <c r="F10" s="135"/>
      <c r="G10" s="137">
        <v>0.2</v>
      </c>
      <c r="H10" s="137"/>
    </row>
    <row r="11" spans="1:8" ht="18" customHeight="1">
      <c r="A11" s="135">
        <v>4001</v>
      </c>
      <c r="B11" s="135"/>
      <c r="C11" s="135"/>
      <c r="D11" s="135">
        <v>5000</v>
      </c>
      <c r="E11" s="135"/>
      <c r="F11" s="135"/>
      <c r="G11" s="137">
        <v>0.1</v>
      </c>
      <c r="H11" s="137"/>
    </row>
    <row r="12" spans="1:8" ht="18" customHeight="1">
      <c r="A12" s="135">
        <v>5001</v>
      </c>
      <c r="B12" s="135"/>
      <c r="C12" s="135"/>
      <c r="D12" s="135">
        <v>10000</v>
      </c>
      <c r="E12" s="135"/>
      <c r="F12" s="135"/>
      <c r="G12" s="135">
        <v>0.05</v>
      </c>
      <c r="H12" s="135"/>
    </row>
    <row r="13" spans="1:8" ht="22.5" customHeight="1">
      <c r="A13" s="118" t="s">
        <v>95</v>
      </c>
      <c r="B13" s="119"/>
      <c r="C13" s="119"/>
      <c r="D13" s="119"/>
      <c r="E13" s="119"/>
      <c r="F13" s="119"/>
      <c r="G13" s="119"/>
      <c r="H13" s="120"/>
    </row>
    <row r="14" spans="1:8" ht="22.5" customHeight="1">
      <c r="A14" s="138" t="s">
        <v>42</v>
      </c>
      <c r="B14" s="133"/>
      <c r="C14" s="133"/>
      <c r="D14" s="133"/>
      <c r="E14" s="133"/>
      <c r="F14" s="133"/>
      <c r="G14" s="133"/>
      <c r="H14" s="134"/>
    </row>
    <row r="15" spans="1:8" ht="22.5" customHeight="1">
      <c r="A15" s="121" t="s">
        <v>46</v>
      </c>
      <c r="B15" s="122"/>
      <c r="C15" s="122"/>
      <c r="D15" s="122"/>
      <c r="E15" s="122"/>
      <c r="F15" s="122"/>
      <c r="G15" s="122"/>
      <c r="H15" s="123"/>
    </row>
    <row r="16" spans="1:8" ht="18" customHeight="1">
      <c r="A16" s="116" t="s">
        <v>43</v>
      </c>
      <c r="B16" s="116"/>
      <c r="C16" s="116"/>
      <c r="D16" s="116" t="s">
        <v>44</v>
      </c>
      <c r="E16" s="116"/>
      <c r="F16" s="116"/>
      <c r="G16" s="116" t="s">
        <v>45</v>
      </c>
      <c r="H16" s="116"/>
    </row>
    <row r="17" spans="1:8" ht="18" customHeight="1">
      <c r="A17" s="136">
        <v>0</v>
      </c>
      <c r="B17" s="116"/>
      <c r="C17" s="116"/>
      <c r="D17" s="136">
        <v>1000</v>
      </c>
      <c r="E17" s="116"/>
      <c r="F17" s="116"/>
      <c r="G17" s="137">
        <v>0.4</v>
      </c>
      <c r="H17" s="137"/>
    </row>
    <row r="18" spans="1:8" ht="18" customHeight="1">
      <c r="A18" s="135">
        <v>1001</v>
      </c>
      <c r="B18" s="135"/>
      <c r="C18" s="135"/>
      <c r="D18" s="136">
        <v>2000</v>
      </c>
      <c r="E18" s="116"/>
      <c r="F18" s="116"/>
      <c r="G18" s="137">
        <v>0.3</v>
      </c>
      <c r="H18" s="137"/>
    </row>
    <row r="19" spans="1:8" ht="18" customHeight="1">
      <c r="A19" s="135">
        <v>2001</v>
      </c>
      <c r="B19" s="135"/>
      <c r="C19" s="135"/>
      <c r="D19" s="136">
        <v>3000</v>
      </c>
      <c r="E19" s="116"/>
      <c r="F19" s="116"/>
      <c r="G19" s="137">
        <v>0.1</v>
      </c>
      <c r="H19" s="137"/>
    </row>
    <row r="20" spans="1:8" ht="18" customHeight="1">
      <c r="A20" s="135">
        <v>3001</v>
      </c>
      <c r="B20" s="135"/>
      <c r="C20" s="135"/>
      <c r="D20" s="135">
        <v>4000</v>
      </c>
      <c r="E20" s="135"/>
      <c r="F20" s="135"/>
      <c r="G20" s="137">
        <v>0.08</v>
      </c>
      <c r="H20" s="137"/>
    </row>
    <row r="21" spans="1:8" ht="18" customHeight="1">
      <c r="A21" s="135">
        <v>4001</v>
      </c>
      <c r="B21" s="135"/>
      <c r="C21" s="135"/>
      <c r="D21" s="135">
        <v>5000</v>
      </c>
      <c r="E21" s="135"/>
      <c r="F21" s="135"/>
      <c r="G21" s="137">
        <v>0.06</v>
      </c>
      <c r="H21" s="137"/>
    </row>
    <row r="22" spans="1:8" ht="18" customHeight="1">
      <c r="A22" s="135">
        <v>5001</v>
      </c>
      <c r="B22" s="135"/>
      <c r="C22" s="135"/>
      <c r="D22" s="135">
        <v>10000</v>
      </c>
      <c r="E22" s="135"/>
      <c r="F22" s="135"/>
      <c r="G22" s="135">
        <v>0.05</v>
      </c>
      <c r="H22" s="135"/>
    </row>
    <row r="23" spans="1:8" ht="22.5" customHeight="1">
      <c r="A23" s="118" t="s">
        <v>95</v>
      </c>
      <c r="B23" s="119"/>
      <c r="C23" s="119"/>
      <c r="D23" s="119"/>
      <c r="E23" s="119"/>
      <c r="F23" s="119"/>
      <c r="G23" s="119"/>
      <c r="H23" s="120"/>
    </row>
    <row r="24" spans="1:8" ht="22.5" customHeight="1">
      <c r="A24" s="121" t="s">
        <v>98</v>
      </c>
      <c r="B24" s="122"/>
      <c r="C24" s="122"/>
      <c r="D24" s="122"/>
      <c r="E24" s="122"/>
      <c r="F24" s="122"/>
      <c r="G24" s="122"/>
      <c r="H24" s="123"/>
    </row>
    <row r="25" spans="1:8" ht="18" customHeight="1">
      <c r="A25" s="116" t="s">
        <v>43</v>
      </c>
      <c r="B25" s="116"/>
      <c r="C25" s="116"/>
      <c r="D25" s="116" t="s">
        <v>44</v>
      </c>
      <c r="E25" s="116"/>
      <c r="F25" s="116"/>
      <c r="G25" s="116" t="s">
        <v>45</v>
      </c>
      <c r="H25" s="116"/>
    </row>
    <row r="26" spans="1:8" ht="18" customHeight="1">
      <c r="A26" s="136">
        <v>1001</v>
      </c>
      <c r="B26" s="116"/>
      <c r="C26" s="116"/>
      <c r="D26" s="136">
        <v>2000</v>
      </c>
      <c r="E26" s="116"/>
      <c r="F26" s="116"/>
      <c r="G26" s="116">
        <v>0.3</v>
      </c>
      <c r="H26" s="116"/>
    </row>
    <row r="27" spans="1:8" ht="18" customHeight="1">
      <c r="A27" s="135">
        <v>2001</v>
      </c>
      <c r="B27" s="135"/>
      <c r="C27" s="135"/>
      <c r="D27" s="136">
        <v>5000</v>
      </c>
      <c r="E27" s="116"/>
      <c r="F27" s="116"/>
      <c r="G27" s="116">
        <v>0.1</v>
      </c>
      <c r="H27" s="116"/>
    </row>
    <row r="28" spans="1:8" ht="18" customHeight="1">
      <c r="A28" s="135">
        <v>5001</v>
      </c>
      <c r="B28" s="135"/>
      <c r="C28" s="135"/>
      <c r="D28" s="136">
        <v>10000</v>
      </c>
      <c r="E28" s="116"/>
      <c r="F28" s="116"/>
      <c r="G28" s="116">
        <v>7.0000000000000007E-2</v>
      </c>
      <c r="H28" s="116"/>
    </row>
    <row r="29" spans="1:8" ht="18" customHeight="1">
      <c r="A29" s="135">
        <v>10001</v>
      </c>
      <c r="B29" s="135"/>
      <c r="C29" s="135"/>
      <c r="D29" s="135">
        <v>20000</v>
      </c>
      <c r="E29" s="135"/>
      <c r="F29" s="135"/>
      <c r="G29" s="116">
        <v>0.05</v>
      </c>
      <c r="H29" s="116"/>
    </row>
    <row r="30" spans="1:8">
      <c r="A30" s="132"/>
      <c r="B30" s="133"/>
      <c r="C30" s="133"/>
      <c r="D30" s="133"/>
      <c r="E30" s="133"/>
      <c r="F30" s="133"/>
      <c r="G30" s="133"/>
      <c r="H30" s="134"/>
    </row>
    <row r="31" spans="1:8">
      <c r="A31" s="60"/>
      <c r="B31" s="61"/>
      <c r="C31" s="61"/>
      <c r="D31" s="61"/>
      <c r="E31" s="61"/>
      <c r="F31" s="61"/>
      <c r="G31" s="61"/>
      <c r="H31" s="62"/>
    </row>
    <row r="35" spans="1:6">
      <c r="A35" s="133"/>
      <c r="B35" s="133"/>
      <c r="C35" s="133"/>
      <c r="D35" s="133"/>
      <c r="E35" s="133"/>
      <c r="F35" s="133"/>
    </row>
    <row r="36" spans="1:6">
      <c r="A36" s="18"/>
    </row>
  </sheetData>
  <mergeCells count="69">
    <mergeCell ref="A1:H1"/>
    <mergeCell ref="A2:H2"/>
    <mergeCell ref="A3:H3"/>
    <mergeCell ref="A4:H4"/>
    <mergeCell ref="A5:H5"/>
    <mergeCell ref="A6:C6"/>
    <mergeCell ref="D6:F6"/>
    <mergeCell ref="G6:H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5:H15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H13"/>
    <mergeCell ref="A14:H14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5:C25"/>
    <mergeCell ref="D25:F25"/>
    <mergeCell ref="G25:H25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H23"/>
    <mergeCell ref="A24:H24"/>
    <mergeCell ref="A26:C26"/>
    <mergeCell ref="D26:F26"/>
    <mergeCell ref="G26:H26"/>
    <mergeCell ref="A27:C27"/>
    <mergeCell ref="D27:F27"/>
    <mergeCell ref="G27:H27"/>
    <mergeCell ref="A30:H30"/>
    <mergeCell ref="A35:F35"/>
    <mergeCell ref="A28:C28"/>
    <mergeCell ref="D28:F28"/>
    <mergeCell ref="G28:H28"/>
    <mergeCell ref="A29:C29"/>
    <mergeCell ref="D29:F29"/>
    <mergeCell ref="G29:H29"/>
  </mergeCells>
  <printOptions horizontalCentered="1"/>
  <pageMargins left="0.19685039370078741" right="0.19685039370078741" top="0.19685039370078741" bottom="0.19685039370078741" header="0" footer="0"/>
  <pageSetup scale="9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3" sqref="A3:XFD3"/>
    </sheetView>
  </sheetViews>
  <sheetFormatPr baseColWidth="10" defaultRowHeight="13.5"/>
  <cols>
    <col min="1" max="16384" width="11.42578125" style="17"/>
  </cols>
  <sheetData>
    <row r="1" spans="1:8" ht="23.25" customHeight="1">
      <c r="A1" s="146" t="s">
        <v>104</v>
      </c>
      <c r="B1" s="146"/>
      <c r="C1" s="146"/>
      <c r="D1" s="146"/>
      <c r="E1" s="146"/>
      <c r="F1" s="146"/>
      <c r="G1" s="146"/>
      <c r="H1" s="146"/>
    </row>
    <row r="2" spans="1:8" ht="23.25" customHeight="1">
      <c r="A2" s="121" t="s">
        <v>115</v>
      </c>
      <c r="B2" s="122"/>
      <c r="C2" s="122"/>
      <c r="D2" s="122"/>
      <c r="E2" s="122"/>
      <c r="F2" s="122"/>
      <c r="G2" s="122"/>
      <c r="H2" s="123"/>
    </row>
    <row r="3" spans="1:8" ht="24" customHeight="1">
      <c r="A3" s="147" t="s">
        <v>47</v>
      </c>
      <c r="B3" s="148"/>
      <c r="C3" s="148"/>
      <c r="D3" s="148"/>
      <c r="E3" s="148"/>
      <c r="F3" s="148"/>
      <c r="G3" s="148"/>
      <c r="H3" s="149"/>
    </row>
    <row r="4" spans="1:8" s="19" customFormat="1" ht="29.25" customHeight="1">
      <c r="A4" s="150" t="s">
        <v>99</v>
      </c>
      <c r="B4" s="150"/>
      <c r="C4" s="150"/>
      <c r="D4" s="42" t="s">
        <v>48</v>
      </c>
      <c r="E4" s="150" t="s">
        <v>49</v>
      </c>
      <c r="F4" s="150"/>
      <c r="G4" s="42" t="s">
        <v>50</v>
      </c>
      <c r="H4" s="42" t="s">
        <v>51</v>
      </c>
    </row>
    <row r="5" spans="1:8" ht="48" customHeight="1">
      <c r="A5" s="116" t="s">
        <v>52</v>
      </c>
      <c r="B5" s="116"/>
      <c r="C5" s="116"/>
      <c r="D5" s="57" t="s">
        <v>53</v>
      </c>
      <c r="E5" s="116" t="s">
        <v>13</v>
      </c>
      <c r="F5" s="116"/>
      <c r="G5" s="57" t="s">
        <v>112</v>
      </c>
      <c r="H5" s="57" t="s">
        <v>54</v>
      </c>
    </row>
    <row r="6" spans="1:8" ht="48" customHeight="1">
      <c r="A6" s="116" t="s">
        <v>52</v>
      </c>
      <c r="B6" s="116"/>
      <c r="C6" s="116"/>
      <c r="D6" s="57" t="s">
        <v>55</v>
      </c>
      <c r="E6" s="116" t="s">
        <v>13</v>
      </c>
      <c r="F6" s="116"/>
      <c r="G6" s="57" t="s">
        <v>112</v>
      </c>
      <c r="H6" s="57" t="s">
        <v>54</v>
      </c>
    </row>
    <row r="7" spans="1:8" ht="48" customHeight="1">
      <c r="A7" s="116" t="s">
        <v>52</v>
      </c>
      <c r="B7" s="116"/>
      <c r="C7" s="116"/>
      <c r="D7" s="57" t="s">
        <v>56</v>
      </c>
      <c r="E7" s="116" t="s">
        <v>13</v>
      </c>
      <c r="F7" s="116"/>
      <c r="G7" s="57" t="s">
        <v>112</v>
      </c>
      <c r="H7" s="57" t="s">
        <v>54</v>
      </c>
    </row>
    <row r="8" spans="1:8" ht="48" customHeight="1">
      <c r="A8" s="116" t="s">
        <v>52</v>
      </c>
      <c r="B8" s="116"/>
      <c r="C8" s="116"/>
      <c r="D8" s="57" t="s">
        <v>57</v>
      </c>
      <c r="E8" s="116" t="s">
        <v>13</v>
      </c>
      <c r="F8" s="116"/>
      <c r="G8" s="57" t="s">
        <v>112</v>
      </c>
      <c r="H8" s="57" t="s">
        <v>54</v>
      </c>
    </row>
    <row r="9" spans="1:8" ht="48" customHeight="1">
      <c r="A9" s="116" t="s">
        <v>52</v>
      </c>
      <c r="B9" s="116"/>
      <c r="C9" s="116"/>
      <c r="D9" s="57" t="s">
        <v>58</v>
      </c>
      <c r="E9" s="145">
        <v>162</v>
      </c>
      <c r="F9" s="145"/>
      <c r="G9" s="57">
        <v>1</v>
      </c>
      <c r="H9" s="59">
        <v>162</v>
      </c>
    </row>
    <row r="10" spans="1:8" ht="48" customHeight="1">
      <c r="A10" s="116" t="s">
        <v>52</v>
      </c>
      <c r="B10" s="116"/>
      <c r="C10" s="116"/>
      <c r="D10" s="57" t="s">
        <v>59</v>
      </c>
      <c r="E10" s="116" t="s">
        <v>13</v>
      </c>
      <c r="F10" s="116"/>
      <c r="G10" s="57" t="s">
        <v>112</v>
      </c>
      <c r="H10" s="57" t="s">
        <v>54</v>
      </c>
    </row>
    <row r="11" spans="1:8" ht="48" customHeight="1">
      <c r="A11" s="116" t="s">
        <v>52</v>
      </c>
      <c r="B11" s="116"/>
      <c r="C11" s="116"/>
      <c r="D11" s="57" t="s">
        <v>60</v>
      </c>
      <c r="E11" s="116" t="s">
        <v>13</v>
      </c>
      <c r="F11" s="116"/>
      <c r="G11" s="57" t="s">
        <v>112</v>
      </c>
      <c r="H11" s="57" t="s">
        <v>54</v>
      </c>
    </row>
  </sheetData>
  <mergeCells count="19">
    <mergeCell ref="A5:C5"/>
    <mergeCell ref="E5:F5"/>
    <mergeCell ref="A1:H1"/>
    <mergeCell ref="A2:H2"/>
    <mergeCell ref="A3:H3"/>
    <mergeCell ref="A4:C4"/>
    <mergeCell ref="E4:F4"/>
    <mergeCell ref="A6:C6"/>
    <mergeCell ref="E6:F6"/>
    <mergeCell ref="A7:C7"/>
    <mergeCell ref="E7:F7"/>
    <mergeCell ref="A8:C8"/>
    <mergeCell ref="E8:F8"/>
    <mergeCell ref="A9:C9"/>
    <mergeCell ref="E9:F9"/>
    <mergeCell ref="A10:C10"/>
    <mergeCell ref="E10:F10"/>
    <mergeCell ref="A11:C11"/>
    <mergeCell ref="E11:F11"/>
  </mergeCells>
  <printOptions horizontalCentered="1"/>
  <pageMargins left="0.19685039370078741" right="0.19685039370078741" top="0.19685039370078741" bottom="0.19685039370078741" header="0" footer="0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topLeftCell="A9" zoomScale="110" zoomScaleSheetLayoutView="110" workbookViewId="0">
      <selection activeCell="A19" sqref="A19"/>
    </sheetView>
  </sheetViews>
  <sheetFormatPr baseColWidth="10" defaultRowHeight="13.5"/>
  <cols>
    <col min="1" max="1" width="40.28515625" style="4" customWidth="1"/>
    <col min="2" max="4" width="16.7109375" style="4" customWidth="1"/>
    <col min="5" max="16384" width="11.42578125" style="4"/>
  </cols>
  <sheetData>
    <row r="1" spans="1:4" ht="17.25" customHeight="1">
      <c r="A1" s="151" t="s">
        <v>104</v>
      </c>
      <c r="B1" s="152"/>
      <c r="C1" s="152"/>
      <c r="D1" s="153"/>
    </row>
    <row r="2" spans="1:4" ht="17.25" customHeight="1">
      <c r="A2" s="154" t="s">
        <v>141</v>
      </c>
      <c r="B2" s="155"/>
      <c r="C2" s="155"/>
      <c r="D2" s="156"/>
    </row>
    <row r="3" spans="1:4">
      <c r="A3" s="157"/>
      <c r="B3" s="158"/>
      <c r="C3" s="158"/>
      <c r="D3" s="159"/>
    </row>
    <row r="4" spans="1:4">
      <c r="A4" s="160" t="s">
        <v>74</v>
      </c>
      <c r="B4" s="161"/>
      <c r="C4" s="161"/>
      <c r="D4" s="162"/>
    </row>
    <row r="5" spans="1:4">
      <c r="A5" s="63"/>
      <c r="B5" s="64"/>
      <c r="C5" s="64"/>
      <c r="D5" s="65"/>
    </row>
    <row r="6" spans="1:4" ht="21.75" customHeight="1">
      <c r="A6" s="93" t="s">
        <v>75</v>
      </c>
      <c r="B6" s="93">
        <v>1</v>
      </c>
      <c r="C6" s="93">
        <v>2</v>
      </c>
      <c r="D6" s="93">
        <v>3</v>
      </c>
    </row>
    <row r="7" spans="1:4" ht="40.5" customHeight="1">
      <c r="A7" s="43" t="s">
        <v>100</v>
      </c>
      <c r="B7" s="44">
        <v>45</v>
      </c>
      <c r="C7" s="44">
        <v>33</v>
      </c>
      <c r="D7" s="44">
        <v>22</v>
      </c>
    </row>
    <row r="8" spans="1:4" ht="40.5" customHeight="1">
      <c r="A8" s="43" t="s">
        <v>76</v>
      </c>
      <c r="B8" s="44">
        <v>88</v>
      </c>
      <c r="C8" s="44">
        <v>66</v>
      </c>
      <c r="D8" s="44">
        <v>45</v>
      </c>
    </row>
    <row r="9" spans="1:4" ht="40.5" customHeight="1">
      <c r="A9" s="43" t="s">
        <v>143</v>
      </c>
      <c r="B9" s="44">
        <v>33</v>
      </c>
      <c r="C9" s="44">
        <v>28</v>
      </c>
      <c r="D9" s="44">
        <v>22</v>
      </c>
    </row>
    <row r="10" spans="1:4" ht="40.5" customHeight="1">
      <c r="A10" s="43" t="s">
        <v>77</v>
      </c>
      <c r="B10" s="44">
        <v>22</v>
      </c>
      <c r="C10" s="44">
        <v>17</v>
      </c>
      <c r="D10" s="44">
        <v>11</v>
      </c>
    </row>
    <row r="11" spans="1:4" ht="40.5" customHeight="1">
      <c r="A11" s="43" t="s">
        <v>78</v>
      </c>
      <c r="B11" s="44">
        <v>22</v>
      </c>
      <c r="C11" s="44">
        <v>17</v>
      </c>
      <c r="D11" s="44">
        <v>11</v>
      </c>
    </row>
    <row r="12" spans="1:4" ht="40.5" customHeight="1">
      <c r="A12" s="43" t="s">
        <v>79</v>
      </c>
      <c r="B12" s="44">
        <v>22</v>
      </c>
      <c r="C12" s="44">
        <v>17</v>
      </c>
      <c r="D12" s="44">
        <v>11</v>
      </c>
    </row>
    <row r="13" spans="1:4" ht="40.5" customHeight="1">
      <c r="A13" s="43" t="s">
        <v>80</v>
      </c>
      <c r="B13" s="44">
        <v>22</v>
      </c>
      <c r="C13" s="44">
        <v>17</v>
      </c>
      <c r="D13" s="44">
        <v>11</v>
      </c>
    </row>
    <row r="14" spans="1:4" ht="40.5" customHeight="1">
      <c r="A14" s="43" t="s">
        <v>144</v>
      </c>
      <c r="B14" s="44">
        <v>22</v>
      </c>
      <c r="C14" s="44">
        <v>17</v>
      </c>
      <c r="D14" s="44">
        <v>11</v>
      </c>
    </row>
    <row r="15" spans="1:4" ht="40.5" customHeight="1">
      <c r="A15" s="43" t="s">
        <v>81</v>
      </c>
      <c r="B15" s="44">
        <v>22</v>
      </c>
      <c r="C15" s="44">
        <v>17</v>
      </c>
      <c r="D15" s="44">
        <v>11</v>
      </c>
    </row>
    <row r="16" spans="1:4" ht="40.5" customHeight="1">
      <c r="A16" s="43" t="s">
        <v>82</v>
      </c>
      <c r="B16" s="44">
        <v>22</v>
      </c>
      <c r="C16" s="44">
        <v>17</v>
      </c>
      <c r="D16" s="44">
        <v>11</v>
      </c>
    </row>
    <row r="17" spans="1:4" ht="40.5" customHeight="1">
      <c r="A17" s="43" t="s">
        <v>83</v>
      </c>
      <c r="B17" s="44">
        <v>22</v>
      </c>
      <c r="C17" s="44">
        <v>17</v>
      </c>
      <c r="D17" s="44">
        <v>11</v>
      </c>
    </row>
    <row r="18" spans="1:4" ht="40.5" customHeight="1">
      <c r="A18" s="43" t="s">
        <v>145</v>
      </c>
      <c r="B18" s="44">
        <v>22</v>
      </c>
      <c r="C18" s="44">
        <v>17</v>
      </c>
      <c r="D18" s="44">
        <v>11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93"/>
  <sheetViews>
    <sheetView topLeftCell="A76" workbookViewId="0">
      <selection activeCell="B3" sqref="B3:F3"/>
    </sheetView>
  </sheetViews>
  <sheetFormatPr baseColWidth="10" defaultRowHeight="13.5"/>
  <cols>
    <col min="1" max="1" width="3" style="12" customWidth="1"/>
    <col min="2" max="2" width="11.42578125" style="12"/>
    <col min="3" max="6" width="17.5703125" style="12" customWidth="1"/>
    <col min="7" max="16384" width="11.42578125" style="12"/>
  </cols>
  <sheetData>
    <row r="1" spans="2:8">
      <c r="B1" s="118" t="s">
        <v>101</v>
      </c>
      <c r="C1" s="119"/>
      <c r="D1" s="119"/>
      <c r="E1" s="119"/>
      <c r="F1" s="120"/>
    </row>
    <row r="2" spans="2:8">
      <c r="B2" s="166" t="s">
        <v>142</v>
      </c>
      <c r="C2" s="167"/>
      <c r="D2" s="167"/>
      <c r="E2" s="167"/>
      <c r="F2" s="168"/>
    </row>
    <row r="3" spans="2:8" ht="17.25" customHeight="1">
      <c r="B3" s="163" t="s">
        <v>102</v>
      </c>
      <c r="C3" s="164"/>
      <c r="D3" s="164"/>
      <c r="E3" s="164"/>
      <c r="F3" s="165"/>
    </row>
    <row r="4" spans="2:8" ht="17.25" customHeight="1">
      <c r="B4" s="22" t="s">
        <v>61</v>
      </c>
      <c r="C4" s="22">
        <v>55</v>
      </c>
      <c r="D4" s="22">
        <v>65</v>
      </c>
      <c r="E4" s="22">
        <v>75</v>
      </c>
      <c r="F4" s="22">
        <v>85</v>
      </c>
    </row>
    <row r="5" spans="2:8">
      <c r="B5" s="20">
        <v>1</v>
      </c>
      <c r="C5" s="20">
        <v>0.99219999999999997</v>
      </c>
      <c r="D5" s="20">
        <v>0.99219999999999997</v>
      </c>
      <c r="E5" s="20">
        <v>0.99319999999999997</v>
      </c>
      <c r="F5" s="21">
        <v>0.99399999999999999</v>
      </c>
    </row>
    <row r="6" spans="2:8">
      <c r="B6" s="20">
        <v>2</v>
      </c>
      <c r="C6" s="20">
        <v>0.98409999999999997</v>
      </c>
      <c r="D6" s="20">
        <v>0.98409999999999997</v>
      </c>
      <c r="E6" s="20">
        <v>0.98629999999999995</v>
      </c>
      <c r="F6" s="21">
        <v>0.98799999999999999</v>
      </c>
    </row>
    <row r="7" spans="2:8">
      <c r="B7" s="20">
        <v>3</v>
      </c>
      <c r="C7" s="20">
        <v>0.97589999999999999</v>
      </c>
      <c r="D7" s="20">
        <v>0.97589999999999999</v>
      </c>
      <c r="E7" s="20">
        <v>0.97919999999999996</v>
      </c>
      <c r="F7" s="20">
        <v>0.98170000000000002</v>
      </c>
    </row>
    <row r="8" spans="2:8">
      <c r="B8" s="20">
        <v>4</v>
      </c>
      <c r="C8" s="20">
        <v>0.96730000000000005</v>
      </c>
      <c r="D8" s="20">
        <v>0.96730000000000005</v>
      </c>
      <c r="E8" s="20">
        <v>0.97189999999999999</v>
      </c>
      <c r="F8" s="20">
        <v>0.97540000000000004</v>
      </c>
      <c r="H8" s="2"/>
    </row>
    <row r="9" spans="2:8">
      <c r="B9" s="20">
        <v>5</v>
      </c>
      <c r="C9" s="20">
        <v>0.95860000000000001</v>
      </c>
      <c r="D9" s="20">
        <v>0.95860000000000001</v>
      </c>
      <c r="E9" s="20">
        <v>0.96440000000000003</v>
      </c>
      <c r="F9" s="20">
        <v>0.96889999999999998</v>
      </c>
      <c r="H9" s="2"/>
    </row>
    <row r="10" spans="2:8">
      <c r="B10" s="20">
        <v>6</v>
      </c>
      <c r="C10" s="20">
        <v>0.9496</v>
      </c>
      <c r="D10" s="20">
        <v>0.9496</v>
      </c>
      <c r="E10" s="20">
        <v>0.95679999999999998</v>
      </c>
      <c r="F10" s="20">
        <v>0.96220000000000006</v>
      </c>
      <c r="H10" s="2"/>
    </row>
    <row r="11" spans="2:8">
      <c r="B11" s="20">
        <v>7</v>
      </c>
      <c r="C11" s="20">
        <v>0.94040000000000001</v>
      </c>
      <c r="D11" s="20">
        <v>0.94040000000000001</v>
      </c>
      <c r="E11" s="21">
        <v>0.94899999999999995</v>
      </c>
      <c r="F11" s="20">
        <v>0.95540000000000003</v>
      </c>
    </row>
    <row r="12" spans="2:8">
      <c r="B12" s="20">
        <v>8</v>
      </c>
      <c r="C12" s="20">
        <v>0.93089999999999995</v>
      </c>
      <c r="D12" s="20">
        <v>0.93089999999999995</v>
      </c>
      <c r="E12" s="21">
        <v>0.94099999999999995</v>
      </c>
      <c r="F12" s="20">
        <v>0.94850000000000001</v>
      </c>
    </row>
    <row r="13" spans="2:8">
      <c r="B13" s="20">
        <v>9</v>
      </c>
      <c r="C13" s="20">
        <v>0.92120000000000002</v>
      </c>
      <c r="D13" s="20">
        <v>0.92120000000000002</v>
      </c>
      <c r="E13" s="20">
        <v>0.93279999999999996</v>
      </c>
      <c r="F13" s="20">
        <v>0.9415</v>
      </c>
    </row>
    <row r="14" spans="2:8">
      <c r="B14" s="20">
        <v>10</v>
      </c>
      <c r="C14" s="20">
        <v>0.91120000000000001</v>
      </c>
      <c r="D14" s="20">
        <v>0.91120000000000001</v>
      </c>
      <c r="E14" s="20">
        <v>0.9244</v>
      </c>
      <c r="F14" s="20">
        <v>0.93430000000000002</v>
      </c>
    </row>
    <row r="15" spans="2:8">
      <c r="B15" s="20">
        <v>11</v>
      </c>
      <c r="C15" s="20">
        <v>0.90110000000000001</v>
      </c>
      <c r="D15" s="20">
        <v>0.90110000000000001</v>
      </c>
      <c r="E15" s="20">
        <v>0.91590000000000005</v>
      </c>
      <c r="F15" s="20">
        <v>0.92689999999999995</v>
      </c>
    </row>
    <row r="16" spans="2:8">
      <c r="B16" s="20">
        <v>12</v>
      </c>
      <c r="C16" s="20">
        <v>0.89070000000000005</v>
      </c>
      <c r="D16" s="20">
        <v>0.89070000000000005</v>
      </c>
      <c r="E16" s="20">
        <v>0.90720000000000001</v>
      </c>
      <c r="F16" s="20">
        <v>0.9194</v>
      </c>
    </row>
    <row r="17" spans="2:6">
      <c r="B17" s="20">
        <v>13</v>
      </c>
      <c r="C17" s="21">
        <v>0.88</v>
      </c>
      <c r="D17" s="21">
        <v>0.88</v>
      </c>
      <c r="E17" s="20">
        <v>0.89829999999999999</v>
      </c>
      <c r="F17" s="20">
        <v>0.91180000000000005</v>
      </c>
    </row>
    <row r="18" spans="2:6">
      <c r="B18" s="20">
        <v>14</v>
      </c>
      <c r="C18" s="20">
        <v>0.86909999999999998</v>
      </c>
      <c r="D18" s="20">
        <v>0.86909999999999998</v>
      </c>
      <c r="E18" s="20">
        <v>0.88919999999999999</v>
      </c>
      <c r="F18" s="20">
        <v>0.90410000000000001</v>
      </c>
    </row>
    <row r="19" spans="2:6">
      <c r="B19" s="20">
        <v>15</v>
      </c>
      <c r="C19" s="21">
        <v>0.85799999999999998</v>
      </c>
      <c r="D19" s="21">
        <v>0.85799999999999998</v>
      </c>
      <c r="E19" s="21">
        <v>0.88</v>
      </c>
      <c r="F19" s="20">
        <v>0.8962</v>
      </c>
    </row>
    <row r="20" spans="2:6">
      <c r="B20" s="20">
        <v>16</v>
      </c>
      <c r="C20" s="20">
        <v>0.84660000000000002</v>
      </c>
      <c r="D20" s="20">
        <v>0.84660000000000002</v>
      </c>
      <c r="E20" s="20">
        <v>0.87060000000000004</v>
      </c>
      <c r="F20" s="20">
        <v>0.88819999999999999</v>
      </c>
    </row>
    <row r="21" spans="2:6">
      <c r="B21" s="20">
        <v>17</v>
      </c>
      <c r="C21" s="21">
        <v>0.83499999999999996</v>
      </c>
      <c r="D21" s="21">
        <v>0.83499999999999996</v>
      </c>
      <c r="E21" s="21">
        <v>0.86099999999999999</v>
      </c>
      <c r="F21" s="21">
        <v>0.88</v>
      </c>
    </row>
    <row r="22" spans="2:6">
      <c r="B22" s="20">
        <v>18</v>
      </c>
      <c r="C22" s="20">
        <v>0.82320000000000004</v>
      </c>
      <c r="D22" s="20">
        <v>0.82320000000000004</v>
      </c>
      <c r="E22" s="20">
        <v>0.85119999999999996</v>
      </c>
      <c r="F22" s="20">
        <v>0.87170000000000003</v>
      </c>
    </row>
    <row r="23" spans="2:6">
      <c r="B23" s="20">
        <v>19</v>
      </c>
      <c r="C23" s="21">
        <v>0.81110000000000004</v>
      </c>
      <c r="D23" s="21">
        <v>0.81110000000000004</v>
      </c>
      <c r="E23" s="21">
        <v>0.84119999999999995</v>
      </c>
      <c r="F23" s="21">
        <v>0.86329999999999996</v>
      </c>
    </row>
    <row r="24" spans="2:6">
      <c r="B24" s="20">
        <v>20</v>
      </c>
      <c r="C24" s="20">
        <v>0.79879999999999995</v>
      </c>
      <c r="D24" s="20">
        <v>0.79879999999999995</v>
      </c>
      <c r="E24" s="20">
        <v>0.83109999999999995</v>
      </c>
      <c r="F24" s="20">
        <v>0.85470000000000002</v>
      </c>
    </row>
    <row r="25" spans="2:6">
      <c r="B25" s="20">
        <v>21</v>
      </c>
      <c r="C25" s="21">
        <v>0.7863</v>
      </c>
      <c r="D25" s="21">
        <v>0.7863</v>
      </c>
      <c r="E25" s="21">
        <v>0.82079999999999997</v>
      </c>
      <c r="F25" s="21">
        <v>0.84599999999999997</v>
      </c>
    </row>
    <row r="26" spans="2:6">
      <c r="B26" s="20">
        <v>22</v>
      </c>
      <c r="C26" s="20">
        <v>0.77349999999999997</v>
      </c>
      <c r="D26" s="20">
        <v>0.77349999999999997</v>
      </c>
      <c r="E26" s="20">
        <v>0.81030000000000002</v>
      </c>
      <c r="F26" s="20">
        <v>0.83709999999999996</v>
      </c>
    </row>
    <row r="27" spans="2:6">
      <c r="B27" s="20">
        <v>23</v>
      </c>
      <c r="C27" s="21">
        <v>0.76049999999999995</v>
      </c>
      <c r="D27" s="21">
        <v>0.76049999999999995</v>
      </c>
      <c r="E27" s="21">
        <v>0.79959999999999998</v>
      </c>
      <c r="F27" s="21">
        <v>0.82809999999999995</v>
      </c>
    </row>
    <row r="28" spans="2:6">
      <c r="B28" s="20">
        <v>24</v>
      </c>
      <c r="C28" s="20">
        <v>0.74719999999999998</v>
      </c>
      <c r="D28" s="20">
        <v>0.74719999999999998</v>
      </c>
      <c r="E28" s="20">
        <v>0.78879999999999995</v>
      </c>
      <c r="F28" s="21">
        <v>0.81899999999999995</v>
      </c>
    </row>
    <row r="29" spans="2:6">
      <c r="B29" s="20">
        <v>25</v>
      </c>
      <c r="C29" s="21">
        <v>0.73370000000000002</v>
      </c>
      <c r="D29" s="21">
        <v>0.73370000000000002</v>
      </c>
      <c r="E29" s="21">
        <v>0.77780000000000005</v>
      </c>
      <c r="F29" s="21">
        <v>0.80969999999999998</v>
      </c>
    </row>
    <row r="30" spans="2:6">
      <c r="B30" s="20">
        <v>26</v>
      </c>
      <c r="C30" s="21">
        <v>0.72</v>
      </c>
      <c r="D30" s="21">
        <v>0.72</v>
      </c>
      <c r="E30" s="20">
        <v>0.76659999999999995</v>
      </c>
      <c r="F30" s="21">
        <v>0.80030000000000001</v>
      </c>
    </row>
    <row r="31" spans="2:6">
      <c r="B31" s="20">
        <v>27</v>
      </c>
      <c r="C31" s="21">
        <v>0.70599999999999996</v>
      </c>
      <c r="D31" s="21">
        <v>0.70599999999999996</v>
      </c>
      <c r="E31" s="21">
        <v>0.75519999999999998</v>
      </c>
      <c r="F31" s="21">
        <v>0.79069999999999996</v>
      </c>
    </row>
    <row r="32" spans="2:6">
      <c r="B32" s="20">
        <v>28</v>
      </c>
      <c r="C32" s="21">
        <v>0.69179999999999997</v>
      </c>
      <c r="D32" s="21">
        <v>0.69179999999999997</v>
      </c>
      <c r="E32" s="20">
        <v>0.74360000000000004</v>
      </c>
      <c r="F32" s="21">
        <v>0.78100000000000003</v>
      </c>
    </row>
    <row r="33" spans="2:6">
      <c r="B33" s="20">
        <v>29</v>
      </c>
      <c r="C33" s="21">
        <v>0.6774</v>
      </c>
      <c r="D33" s="21">
        <v>0.6774</v>
      </c>
      <c r="E33" s="21">
        <v>0.7319</v>
      </c>
      <c r="F33" s="21">
        <v>0.7712</v>
      </c>
    </row>
    <row r="34" spans="2:6">
      <c r="B34" s="20">
        <v>30</v>
      </c>
      <c r="C34" s="21">
        <v>0.66269999999999996</v>
      </c>
      <c r="D34" s="21">
        <v>0.66269999999999996</v>
      </c>
      <c r="E34" s="21">
        <v>0.72</v>
      </c>
      <c r="F34" s="21">
        <v>0.76119999999999999</v>
      </c>
    </row>
    <row r="35" spans="2:6">
      <c r="B35" s="20">
        <v>31</v>
      </c>
      <c r="C35" s="21">
        <v>0.64780000000000004</v>
      </c>
      <c r="D35" s="21">
        <v>0.64780000000000004</v>
      </c>
      <c r="E35" s="21">
        <v>0.70789999999999997</v>
      </c>
      <c r="F35" s="21">
        <v>0.75109999999999999</v>
      </c>
    </row>
    <row r="36" spans="2:6">
      <c r="B36" s="20">
        <v>32</v>
      </c>
      <c r="C36" s="21">
        <v>0.63270000000000004</v>
      </c>
      <c r="D36" s="21">
        <v>0.63270000000000004</v>
      </c>
      <c r="E36" s="21">
        <v>0.6956</v>
      </c>
      <c r="F36" s="21">
        <v>0.7409</v>
      </c>
    </row>
    <row r="37" spans="2:6">
      <c r="B37" s="20">
        <v>33</v>
      </c>
      <c r="C37" s="21">
        <v>0.61729999999999996</v>
      </c>
      <c r="D37" s="21">
        <v>0.61729999999999996</v>
      </c>
      <c r="E37" s="21">
        <v>0.68320000000000003</v>
      </c>
      <c r="F37" s="21">
        <v>0.73050000000000004</v>
      </c>
    </row>
    <row r="38" spans="2:6">
      <c r="B38" s="20">
        <v>34</v>
      </c>
      <c r="C38" s="21">
        <v>0.60170000000000001</v>
      </c>
      <c r="D38" s="21">
        <v>0.60170000000000001</v>
      </c>
      <c r="E38" s="21">
        <v>0.67059999999999997</v>
      </c>
      <c r="F38" s="21">
        <v>0.72</v>
      </c>
    </row>
    <row r="39" spans="2:6">
      <c r="B39" s="20">
        <v>35</v>
      </c>
      <c r="C39" s="21">
        <v>0.58579999999999999</v>
      </c>
      <c r="D39" s="21">
        <v>0.58579999999999999</v>
      </c>
      <c r="E39" s="21">
        <v>0.65780000000000005</v>
      </c>
      <c r="F39" s="21">
        <v>0.70930000000000004</v>
      </c>
    </row>
    <row r="40" spans="2:6">
      <c r="B40" s="20">
        <v>36</v>
      </c>
      <c r="C40" s="21">
        <v>0.56969999999999998</v>
      </c>
      <c r="D40" s="21">
        <v>0.56969999999999998</v>
      </c>
      <c r="E40" s="21">
        <v>0.64480000000000004</v>
      </c>
      <c r="F40" s="21">
        <v>0.69850000000000001</v>
      </c>
    </row>
    <row r="41" spans="2:6">
      <c r="B41" s="20">
        <v>37</v>
      </c>
      <c r="C41" s="21">
        <v>0.5534</v>
      </c>
      <c r="D41" s="21">
        <v>0.5534</v>
      </c>
      <c r="E41" s="21">
        <v>0.63160000000000005</v>
      </c>
      <c r="F41" s="21">
        <v>0.68759999999999999</v>
      </c>
    </row>
    <row r="42" spans="2:6">
      <c r="B42" s="20">
        <v>38</v>
      </c>
      <c r="C42" s="21">
        <v>0.53680000000000005</v>
      </c>
      <c r="D42" s="21">
        <v>0.53680000000000005</v>
      </c>
      <c r="E42" s="21">
        <v>0.61829999999999996</v>
      </c>
      <c r="F42" s="21">
        <v>0.67649999999999999</v>
      </c>
    </row>
    <row r="43" spans="2:6">
      <c r="B43" s="20">
        <v>39</v>
      </c>
      <c r="C43" s="21">
        <v>0.52</v>
      </c>
      <c r="D43" s="21">
        <v>0.52</v>
      </c>
      <c r="E43" s="21">
        <v>0.6048</v>
      </c>
      <c r="F43" s="21">
        <v>0.6653</v>
      </c>
    </row>
    <row r="44" spans="2:6">
      <c r="B44" s="20">
        <v>40</v>
      </c>
      <c r="C44" s="21">
        <v>0.503</v>
      </c>
      <c r="D44" s="21">
        <v>0.503</v>
      </c>
      <c r="E44" s="21">
        <v>0.59109999999999996</v>
      </c>
      <c r="F44" s="21">
        <v>0.65400000000000003</v>
      </c>
    </row>
    <row r="45" spans="2:6">
      <c r="B45" s="20">
        <v>41</v>
      </c>
      <c r="C45" s="21">
        <v>0.48570000000000002</v>
      </c>
      <c r="D45" s="21">
        <v>0.48570000000000002</v>
      </c>
      <c r="E45" s="21">
        <v>0.57720000000000005</v>
      </c>
      <c r="F45" s="21">
        <v>0.64249999999999996</v>
      </c>
    </row>
    <row r="46" spans="2:6">
      <c r="B46" s="20">
        <v>42</v>
      </c>
      <c r="C46" s="21">
        <v>0.46820000000000001</v>
      </c>
      <c r="D46" s="21">
        <v>0.46820000000000001</v>
      </c>
      <c r="E46" s="21">
        <v>0.56320000000000003</v>
      </c>
      <c r="F46" s="21">
        <v>0.63090000000000002</v>
      </c>
    </row>
    <row r="47" spans="2:6">
      <c r="B47" s="20">
        <v>43</v>
      </c>
      <c r="C47" s="21">
        <v>0.45040000000000002</v>
      </c>
      <c r="D47" s="21">
        <v>0.45040000000000002</v>
      </c>
      <c r="E47" s="21">
        <v>0.54900000000000004</v>
      </c>
      <c r="F47" s="21">
        <v>0.61909999999999998</v>
      </c>
    </row>
    <row r="48" spans="2:6">
      <c r="B48" s="20">
        <v>44</v>
      </c>
      <c r="C48" s="21">
        <v>0.43240000000000001</v>
      </c>
      <c r="D48" s="21">
        <v>0.43240000000000001</v>
      </c>
      <c r="E48" s="21">
        <v>0.53459999999999996</v>
      </c>
      <c r="F48" s="21">
        <v>0.60719999999999996</v>
      </c>
    </row>
    <row r="49" spans="2:6">
      <c r="B49" s="20">
        <v>45</v>
      </c>
      <c r="C49" s="21">
        <v>0.41420000000000001</v>
      </c>
      <c r="D49" s="21">
        <v>0.41420000000000001</v>
      </c>
      <c r="E49" s="21">
        <v>0.52</v>
      </c>
      <c r="F49" s="21">
        <v>0.59519999999999995</v>
      </c>
    </row>
    <row r="50" spans="2:6">
      <c r="B50" s="20">
        <v>46</v>
      </c>
      <c r="C50" s="21">
        <v>0.3957</v>
      </c>
      <c r="D50" s="21">
        <v>0.3957</v>
      </c>
      <c r="E50" s="21">
        <v>0.50519999999999998</v>
      </c>
      <c r="F50" s="21">
        <v>0.58299999999999996</v>
      </c>
    </row>
    <row r="51" spans="2:6">
      <c r="B51" s="20">
        <v>47</v>
      </c>
      <c r="C51" s="21">
        <v>0.377</v>
      </c>
      <c r="D51" s="21">
        <v>0.377</v>
      </c>
      <c r="E51" s="21">
        <v>0.49030000000000001</v>
      </c>
      <c r="F51" s="21">
        <v>0.57069999999999999</v>
      </c>
    </row>
    <row r="52" spans="2:6">
      <c r="B52" s="20">
        <v>48</v>
      </c>
      <c r="C52" s="21">
        <v>0.35809999999999997</v>
      </c>
      <c r="D52" s="21">
        <v>0.35809999999999997</v>
      </c>
      <c r="E52" s="21">
        <v>0.47520000000000001</v>
      </c>
      <c r="F52" s="21">
        <v>0.55820000000000003</v>
      </c>
    </row>
    <row r="53" spans="2:6">
      <c r="B53" s="20">
        <v>49</v>
      </c>
      <c r="C53" s="21">
        <v>0.33889999999999998</v>
      </c>
      <c r="D53" s="21">
        <v>0.33889999999999998</v>
      </c>
      <c r="E53" s="21">
        <v>0.45989999999999998</v>
      </c>
      <c r="F53" s="21">
        <v>0.54559999999999997</v>
      </c>
    </row>
    <row r="54" spans="2:6">
      <c r="B54" s="20">
        <v>50</v>
      </c>
      <c r="C54" s="21">
        <v>0.31950000000000001</v>
      </c>
      <c r="D54" s="21">
        <v>0.31950000000000001</v>
      </c>
      <c r="E54" s="21">
        <v>0.44440000000000002</v>
      </c>
      <c r="F54" s="21">
        <v>0.53290000000000004</v>
      </c>
    </row>
    <row r="55" spans="2:6">
      <c r="B55" s="20">
        <v>51</v>
      </c>
      <c r="C55" s="21">
        <v>0.2999</v>
      </c>
      <c r="D55" s="21">
        <v>0.2999</v>
      </c>
      <c r="E55" s="21">
        <v>0.42880000000000001</v>
      </c>
      <c r="F55" s="21">
        <v>0.52</v>
      </c>
    </row>
    <row r="56" spans="2:6">
      <c r="B56" s="20">
        <v>52</v>
      </c>
      <c r="C56" s="21">
        <v>0.28000000000000003</v>
      </c>
      <c r="D56" s="21">
        <v>0.28000000000000003</v>
      </c>
      <c r="E56" s="21">
        <v>0.41299999999999998</v>
      </c>
      <c r="F56" s="21">
        <v>0.50700000000000001</v>
      </c>
    </row>
    <row r="57" spans="2:6">
      <c r="B57" s="20">
        <v>53</v>
      </c>
      <c r="C57" s="21">
        <v>0.25990000000000002</v>
      </c>
      <c r="D57" s="21">
        <v>0.25990000000000002</v>
      </c>
      <c r="E57" s="21">
        <v>0.39700000000000002</v>
      </c>
      <c r="F57" s="21">
        <v>0.49380000000000002</v>
      </c>
    </row>
    <row r="58" spans="2:6">
      <c r="B58" s="20">
        <v>54</v>
      </c>
      <c r="C58" s="21">
        <v>0.23949999999999999</v>
      </c>
      <c r="D58" s="21">
        <v>0.23949999999999999</v>
      </c>
      <c r="E58" s="21">
        <v>0.38080000000000003</v>
      </c>
      <c r="F58" s="21">
        <v>0.48060000000000003</v>
      </c>
    </row>
    <row r="59" spans="2:6">
      <c r="B59" s="20">
        <v>55</v>
      </c>
      <c r="C59" s="21">
        <v>0.21890000000000001</v>
      </c>
      <c r="D59" s="21">
        <v>0.21890000000000001</v>
      </c>
      <c r="E59" s="21">
        <v>0.3644</v>
      </c>
      <c r="F59" s="21">
        <v>0.46710000000000002</v>
      </c>
    </row>
    <row r="60" spans="2:6">
      <c r="B60" s="20">
        <v>56</v>
      </c>
      <c r="C60" s="20"/>
      <c r="D60" s="21">
        <v>0.1981</v>
      </c>
      <c r="E60" s="21">
        <v>0.34789999999999999</v>
      </c>
      <c r="F60" s="21">
        <v>0.4536</v>
      </c>
    </row>
    <row r="61" spans="2:6">
      <c r="B61" s="20">
        <v>57</v>
      </c>
      <c r="C61" s="20"/>
      <c r="D61" s="21">
        <v>0.17699999999999999</v>
      </c>
      <c r="E61" s="21">
        <v>0.33119999999999999</v>
      </c>
      <c r="F61" s="21">
        <v>0.43990000000000001</v>
      </c>
    </row>
    <row r="62" spans="2:6">
      <c r="B62" s="20">
        <v>58</v>
      </c>
      <c r="C62" s="20"/>
      <c r="D62" s="21">
        <v>0.15570000000000001</v>
      </c>
      <c r="E62" s="21">
        <v>0.31430000000000002</v>
      </c>
      <c r="F62" s="21">
        <v>0.42599999999999999</v>
      </c>
    </row>
    <row r="63" spans="2:6">
      <c r="B63" s="20">
        <v>59</v>
      </c>
      <c r="C63" s="20"/>
      <c r="D63" s="21">
        <v>0.13420000000000001</v>
      </c>
      <c r="E63" s="21">
        <v>0.29720000000000002</v>
      </c>
      <c r="F63" s="21">
        <v>0.41199999999999998</v>
      </c>
    </row>
    <row r="64" spans="2:6">
      <c r="B64" s="20">
        <v>60</v>
      </c>
      <c r="C64" s="20"/>
      <c r="D64" s="21">
        <v>0.1124</v>
      </c>
      <c r="E64" s="21">
        <v>0.28000000000000003</v>
      </c>
      <c r="F64" s="21">
        <v>0.39789999999999998</v>
      </c>
    </row>
    <row r="65" spans="2:6">
      <c r="B65" s="20">
        <v>61</v>
      </c>
      <c r="C65" s="20"/>
      <c r="D65" s="21">
        <v>9.0399999999999994E-2</v>
      </c>
      <c r="E65" s="21">
        <v>0.2626</v>
      </c>
      <c r="F65" s="21">
        <v>0.38369999999999999</v>
      </c>
    </row>
    <row r="66" spans="2:6">
      <c r="B66" s="20">
        <v>62</v>
      </c>
      <c r="C66" s="20"/>
      <c r="D66" s="21">
        <v>6.8199999999999997E-2</v>
      </c>
      <c r="E66" s="21">
        <v>0.245</v>
      </c>
      <c r="F66" s="21">
        <v>0.36930000000000002</v>
      </c>
    </row>
    <row r="67" spans="2:6">
      <c r="B67" s="20">
        <v>63</v>
      </c>
      <c r="C67" s="20"/>
      <c r="D67" s="21">
        <v>4.5699999999999998E-2</v>
      </c>
      <c r="E67" s="21">
        <v>0.22720000000000001</v>
      </c>
      <c r="F67" s="21">
        <v>0.35470000000000002</v>
      </c>
    </row>
    <row r="68" spans="2:6">
      <c r="B68" s="20">
        <v>64</v>
      </c>
      <c r="C68" s="20"/>
      <c r="D68" s="21">
        <v>2.3E-2</v>
      </c>
      <c r="E68" s="21">
        <v>0.2092</v>
      </c>
      <c r="F68" s="21">
        <v>0.34010000000000001</v>
      </c>
    </row>
    <row r="69" spans="2:6">
      <c r="B69" s="20">
        <v>65</v>
      </c>
      <c r="C69" s="20"/>
      <c r="D69" s="21">
        <v>0</v>
      </c>
      <c r="E69" s="21">
        <v>0.19109999999999999</v>
      </c>
      <c r="F69" s="21">
        <v>0.32529999999999998</v>
      </c>
    </row>
    <row r="70" spans="2:6">
      <c r="B70" s="20">
        <v>66</v>
      </c>
      <c r="C70" s="20"/>
      <c r="D70" s="20"/>
      <c r="E70" s="21">
        <v>0.17180000000000001</v>
      </c>
      <c r="F70" s="21">
        <v>0.31159999999999999</v>
      </c>
    </row>
    <row r="71" spans="2:6">
      <c r="B71" s="20">
        <v>67</v>
      </c>
      <c r="C71" s="20"/>
      <c r="D71" s="20"/>
      <c r="E71" s="21">
        <v>0.15429999999999999</v>
      </c>
      <c r="F71" s="21">
        <v>0.29520000000000002</v>
      </c>
    </row>
    <row r="72" spans="2:6">
      <c r="B72" s="20">
        <v>68</v>
      </c>
      <c r="C72" s="20"/>
      <c r="D72" s="20"/>
      <c r="E72" s="21">
        <v>0.1356</v>
      </c>
      <c r="F72" s="21">
        <v>0.28000000000000003</v>
      </c>
    </row>
    <row r="73" spans="2:6">
      <c r="B73" s="20">
        <v>69</v>
      </c>
      <c r="C73" s="20"/>
      <c r="D73" s="20"/>
      <c r="E73" s="21">
        <v>0.1168</v>
      </c>
      <c r="F73" s="21">
        <v>0.2646</v>
      </c>
    </row>
    <row r="74" spans="2:6">
      <c r="B74" s="20">
        <v>70</v>
      </c>
      <c r="C74" s="20"/>
      <c r="D74" s="20"/>
      <c r="E74" s="21">
        <v>9.7799999999999998E-2</v>
      </c>
      <c r="F74" s="21">
        <v>0.24909999999999999</v>
      </c>
    </row>
    <row r="75" spans="2:6">
      <c r="B75" s="20">
        <v>71</v>
      </c>
      <c r="C75" s="20"/>
      <c r="D75" s="20"/>
      <c r="E75" s="21">
        <v>7.8600000000000003E-2</v>
      </c>
      <c r="F75" s="21">
        <v>0.23350000000000001</v>
      </c>
    </row>
    <row r="76" spans="2:6">
      <c r="B76" s="20">
        <v>72</v>
      </c>
      <c r="C76" s="20"/>
      <c r="D76" s="20"/>
      <c r="E76" s="21">
        <v>5.9200000000000003E-2</v>
      </c>
      <c r="F76" s="21">
        <v>0.2177</v>
      </c>
    </row>
    <row r="77" spans="2:6">
      <c r="B77" s="20">
        <v>73</v>
      </c>
      <c r="C77" s="20"/>
      <c r="D77" s="20"/>
      <c r="E77" s="21">
        <v>3.9600000000000003E-2</v>
      </c>
      <c r="F77" s="21">
        <v>0.20180000000000001</v>
      </c>
    </row>
    <row r="78" spans="2:6">
      <c r="B78" s="20">
        <v>74</v>
      </c>
      <c r="C78" s="20"/>
      <c r="D78" s="20"/>
      <c r="E78" s="21">
        <v>1.9900000000000001E-2</v>
      </c>
      <c r="F78" s="21">
        <v>0.1857</v>
      </c>
    </row>
    <row r="79" spans="2:6">
      <c r="B79" s="20">
        <v>75</v>
      </c>
      <c r="C79" s="20"/>
      <c r="D79" s="20"/>
      <c r="E79" s="21">
        <v>0</v>
      </c>
      <c r="F79" s="21">
        <v>0.1696</v>
      </c>
    </row>
    <row r="80" spans="2:6">
      <c r="B80" s="20">
        <v>76</v>
      </c>
      <c r="C80" s="20"/>
      <c r="D80" s="20"/>
      <c r="E80" s="20"/>
      <c r="F80" s="21">
        <v>0.1532</v>
      </c>
    </row>
    <row r="81" spans="2:6">
      <c r="B81" s="20">
        <v>77</v>
      </c>
      <c r="C81" s="20"/>
      <c r="D81" s="20"/>
      <c r="E81" s="20"/>
      <c r="F81" s="21">
        <v>0.13669999999999999</v>
      </c>
    </row>
    <row r="82" spans="2:6">
      <c r="B82" s="20">
        <v>78</v>
      </c>
      <c r="C82" s="20"/>
      <c r="D82" s="20"/>
      <c r="E82" s="20"/>
      <c r="F82" s="21">
        <v>0.1201</v>
      </c>
    </row>
    <row r="83" spans="2:6">
      <c r="B83" s="20">
        <v>79</v>
      </c>
      <c r="C83" s="20"/>
      <c r="D83" s="20"/>
      <c r="E83" s="20"/>
      <c r="F83" s="21">
        <v>0.10340000000000001</v>
      </c>
    </row>
    <row r="84" spans="2:6">
      <c r="B84" s="20">
        <v>80</v>
      </c>
      <c r="C84" s="20"/>
      <c r="D84" s="20"/>
      <c r="E84" s="20"/>
      <c r="F84" s="21">
        <v>8.6499999999999994E-2</v>
      </c>
    </row>
    <row r="85" spans="2:6">
      <c r="B85" s="20">
        <v>81</v>
      </c>
      <c r="C85" s="20"/>
      <c r="D85" s="20"/>
      <c r="E85" s="20"/>
      <c r="F85" s="21">
        <v>6.9599999999999995E-2</v>
      </c>
    </row>
    <row r="86" spans="2:6">
      <c r="B86" s="20">
        <v>82</v>
      </c>
      <c r="C86" s="20"/>
      <c r="D86" s="20"/>
      <c r="E86" s="20"/>
      <c r="F86" s="21">
        <v>5.2299999999999999E-2</v>
      </c>
    </row>
    <row r="87" spans="2:6">
      <c r="B87" s="20">
        <v>83</v>
      </c>
      <c r="C87" s="20"/>
      <c r="D87" s="20"/>
      <c r="E87" s="20"/>
      <c r="F87" s="21">
        <v>3.5000000000000003E-2</v>
      </c>
    </row>
    <row r="88" spans="2:6">
      <c r="B88" s="20">
        <v>84</v>
      </c>
      <c r="C88" s="20"/>
      <c r="D88" s="20"/>
      <c r="E88" s="20"/>
      <c r="F88" s="21">
        <v>1.7600000000000001E-2</v>
      </c>
    </row>
    <row r="89" spans="2:6">
      <c r="B89" s="20">
        <v>85</v>
      </c>
      <c r="C89" s="20"/>
      <c r="D89" s="20"/>
      <c r="E89" s="20"/>
      <c r="F89" s="21">
        <v>0</v>
      </c>
    </row>
    <row r="92" spans="2:6">
      <c r="B92" s="169" t="s">
        <v>114</v>
      </c>
      <c r="C92" s="169"/>
      <c r="D92" s="169"/>
      <c r="E92" s="169"/>
      <c r="F92" s="169"/>
    </row>
    <row r="93" spans="2:6">
      <c r="B93" s="169" t="s">
        <v>113</v>
      </c>
      <c r="C93" s="169"/>
      <c r="D93" s="169"/>
      <c r="E93" s="169"/>
      <c r="F93" s="169"/>
    </row>
  </sheetData>
  <mergeCells count="5">
    <mergeCell ref="B1:F1"/>
    <mergeCell ref="B3:F3"/>
    <mergeCell ref="B2:F2"/>
    <mergeCell ref="B92:F92"/>
    <mergeCell ref="B93:F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E20" sqref="E20"/>
    </sheetView>
  </sheetViews>
  <sheetFormatPr baseColWidth="10" defaultRowHeight="12.75"/>
  <cols>
    <col min="1" max="1" width="9.7109375" style="26" customWidth="1"/>
    <col min="2" max="2" width="8" style="26" customWidth="1"/>
    <col min="3" max="3" width="10.28515625" style="26" customWidth="1"/>
    <col min="4" max="4" width="11.140625" style="26" customWidth="1"/>
    <col min="5" max="5" width="9" style="26" customWidth="1"/>
    <col min="6" max="6" width="11.42578125" style="26"/>
    <col min="7" max="7" width="12.42578125" style="26" customWidth="1"/>
    <col min="8" max="8" width="12.140625" style="26" customWidth="1"/>
    <col min="9" max="9" width="11.42578125" style="26" customWidth="1"/>
    <col min="10" max="10" width="10.140625" style="26" customWidth="1"/>
    <col min="11" max="12" width="3.7109375" style="40" customWidth="1"/>
    <col min="13" max="16384" width="11.42578125" style="26"/>
  </cols>
  <sheetData>
    <row r="1" spans="1:12" ht="15">
      <c r="A1" s="23" t="s">
        <v>62</v>
      </c>
      <c r="B1" s="24">
        <v>65</v>
      </c>
      <c r="C1" s="25"/>
      <c r="D1" s="25"/>
      <c r="E1" s="25"/>
      <c r="F1" s="25"/>
      <c r="G1" s="25"/>
      <c r="H1" s="25"/>
      <c r="I1" s="25"/>
      <c r="J1" s="25"/>
      <c r="K1" s="37"/>
      <c r="L1" s="37"/>
    </row>
    <row r="2" spans="1:12">
      <c r="A2" s="27"/>
      <c r="B2" s="28"/>
      <c r="C2" s="29"/>
      <c r="D2" s="29"/>
      <c r="E2" s="29"/>
      <c r="F2" s="29"/>
      <c r="G2" s="29"/>
      <c r="H2" s="29"/>
      <c r="I2" s="29"/>
      <c r="J2" s="29"/>
      <c r="K2" s="38"/>
      <c r="L2" s="37"/>
    </row>
    <row r="3" spans="1:12">
      <c r="A3" s="3"/>
      <c r="B3" s="170" t="s">
        <v>63</v>
      </c>
      <c r="C3" s="170"/>
      <c r="D3" s="170"/>
      <c r="E3" s="170"/>
      <c r="F3" s="170"/>
      <c r="G3" s="170"/>
      <c r="H3" s="170"/>
      <c r="I3" s="170"/>
      <c r="J3" s="170"/>
      <c r="K3" s="37"/>
      <c r="L3" s="37"/>
    </row>
    <row r="4" spans="1:12" ht="26.25" customHeight="1">
      <c r="A4" s="30" t="s">
        <v>64</v>
      </c>
      <c r="B4" s="14" t="s">
        <v>65</v>
      </c>
      <c r="C4" s="31" t="s">
        <v>66</v>
      </c>
      <c r="D4" s="31" t="s">
        <v>67</v>
      </c>
      <c r="E4" s="31" t="s">
        <v>68</v>
      </c>
      <c r="F4" s="31" t="s">
        <v>69</v>
      </c>
      <c r="G4" s="31" t="s">
        <v>70</v>
      </c>
      <c r="H4" s="31" t="s">
        <v>71</v>
      </c>
      <c r="I4" s="31" t="s">
        <v>72</v>
      </c>
      <c r="J4" s="31" t="s">
        <v>73</v>
      </c>
      <c r="K4" s="37"/>
      <c r="L4" s="37"/>
    </row>
    <row r="5" spans="1:12" ht="14.25" customHeight="1">
      <c r="A5" s="32"/>
      <c r="B5" s="33">
        <v>1</v>
      </c>
      <c r="C5" s="33">
        <f>1-0.0032</f>
        <v>0.99680000000000002</v>
      </c>
      <c r="D5" s="33">
        <f>1-0.0252</f>
        <v>0.9748</v>
      </c>
      <c r="E5" s="33">
        <f>1-0.0809</f>
        <v>0.91910000000000003</v>
      </c>
      <c r="F5" s="33">
        <f>1-0.1801</f>
        <v>0.81989999999999996</v>
      </c>
      <c r="G5" s="33">
        <f>1-0.332</f>
        <v>0.66799999999999993</v>
      </c>
      <c r="H5" s="33">
        <f>1-0.526</f>
        <v>0.47399999999999998</v>
      </c>
      <c r="I5" s="33">
        <f>1-0.752</f>
        <v>0.248</v>
      </c>
      <c r="J5" s="33">
        <v>0.1</v>
      </c>
      <c r="K5" s="39"/>
      <c r="L5" s="39"/>
    </row>
    <row r="6" spans="1:12" ht="14.25" customHeight="1">
      <c r="A6" s="34">
        <v>0</v>
      </c>
      <c r="B6" s="35">
        <v>1</v>
      </c>
      <c r="C6" s="36">
        <v>0.99</v>
      </c>
      <c r="D6" s="36">
        <v>0.97499999999999998</v>
      </c>
      <c r="E6" s="36">
        <v>0.92</v>
      </c>
      <c r="F6" s="36">
        <v>0.82</v>
      </c>
      <c r="G6" s="36">
        <v>0.66</v>
      </c>
      <c r="H6" s="36">
        <v>0.47</v>
      </c>
      <c r="I6" s="36">
        <v>0.25</v>
      </c>
      <c r="J6" s="36">
        <v>0.13500000000000001</v>
      </c>
      <c r="K6" s="39"/>
      <c r="L6" s="39"/>
    </row>
    <row r="7" spans="1:12">
      <c r="A7" s="66">
        <v>1</v>
      </c>
      <c r="B7" s="67">
        <f>(1-(A7/L7)^1.4)*1</f>
        <v>0.99710318139767862</v>
      </c>
      <c r="C7" s="67">
        <f>(1-(A7/L7)^1.4)*0.99</f>
        <v>0.98713214958370177</v>
      </c>
      <c r="D7" s="67">
        <f>(1-(K7/L7)^1.4)*0.975</f>
        <v>0.97217560186273666</v>
      </c>
      <c r="E7" s="67">
        <f>(1-((K7/L7)^1.4))*0.92</f>
        <v>0.91733492688586438</v>
      </c>
      <c r="F7" s="67">
        <f>(1-((K7/L7)^1.4))*0.82</f>
        <v>0.81762460874609644</v>
      </c>
      <c r="G7" s="67">
        <f t="shared" ref="G7:G56" si="0">(1-((K7/L7)^1.4))*0.66</f>
        <v>0.65808809972246796</v>
      </c>
      <c r="H7" s="67">
        <f>(1-((K7/L7)^1.4))*0.47</f>
        <v>0.46863849525690893</v>
      </c>
      <c r="I7" s="67">
        <f>(1-(K7/L7)^1.4)*0.25</f>
        <v>0.24927579534941965</v>
      </c>
      <c r="J7" s="67">
        <f>(1-((A7/L7)^1.4))*0.135</f>
        <v>0.13460892948868663</v>
      </c>
      <c r="K7" s="68">
        <v>1</v>
      </c>
      <c r="L7" s="69">
        <v>65</v>
      </c>
    </row>
    <row r="8" spans="1:12">
      <c r="A8" s="66">
        <v>2</v>
      </c>
      <c r="B8" s="67">
        <f>(1-(A8/L8)^1.4)*1</f>
        <v>0.99235524987632573</v>
      </c>
      <c r="C8" s="67">
        <f>(1-(A8/L8)^1.4)*0.99</f>
        <v>0.98243169737756242</v>
      </c>
      <c r="D8" s="67">
        <f>(1-(K8/L8)^1.4)*0.975</f>
        <v>0.96754636862941756</v>
      </c>
      <c r="E8" s="67">
        <f t="shared" ref="E8:E55" si="1">(1-((K8/L8)^1.4))*0.92</f>
        <v>0.91296682988621969</v>
      </c>
      <c r="F8" s="67">
        <f t="shared" ref="F8:F56" si="2">(1-((K8/L8)^1.4))*0.82</f>
        <v>0.81373130489858703</v>
      </c>
      <c r="G8" s="67">
        <f t="shared" si="0"/>
        <v>0.65495446491837506</v>
      </c>
      <c r="H8" s="67">
        <f t="shared" ref="H8:H56" si="3">(1-((K8/L8)^1.4))*0.47</f>
        <v>0.46640696744187304</v>
      </c>
      <c r="I8" s="67">
        <f>(1-(K8/L8)^1.4)*0.25</f>
        <v>0.24808881246908143</v>
      </c>
      <c r="J8" s="67">
        <f>(1-((A8/L8)^1.4))*0.135</f>
        <v>0.13396795873330397</v>
      </c>
      <c r="K8" s="68">
        <v>2</v>
      </c>
      <c r="L8" s="69">
        <v>65</v>
      </c>
    </row>
    <row r="9" spans="1:12">
      <c r="A9" s="66">
        <v>3</v>
      </c>
      <c r="B9" s="67">
        <f>(1-(A9/L9)^1.4)*1</f>
        <v>0.98651375462065571</v>
      </c>
      <c r="C9" s="67">
        <f>(1-(A9/L9)^1.4)*0.99</f>
        <v>0.97664861707444917</v>
      </c>
      <c r="D9" s="67">
        <f t="shared" ref="D9:D56" si="4">(1-(K9/L9)^1.4)*0.975</f>
        <v>0.96185091075513929</v>
      </c>
      <c r="E9" s="67">
        <f t="shared" si="1"/>
        <v>0.90759265425100333</v>
      </c>
      <c r="F9" s="67">
        <f t="shared" si="2"/>
        <v>0.80894127878893762</v>
      </c>
      <c r="G9" s="67">
        <f t="shared" si="0"/>
        <v>0.65109907804963285</v>
      </c>
      <c r="H9" s="67">
        <f t="shared" si="3"/>
        <v>0.46366146467170816</v>
      </c>
      <c r="I9" s="67">
        <f>(1-(K9/L9)^1.4)*0.25</f>
        <v>0.24662843865516393</v>
      </c>
      <c r="J9" s="67">
        <f t="shared" ref="J9:J56" si="5">(1-((A9/L9)^1.4))*0.135</f>
        <v>0.13317935687378854</v>
      </c>
      <c r="K9" s="68">
        <v>3</v>
      </c>
      <c r="L9" s="69">
        <v>65</v>
      </c>
    </row>
    <row r="10" spans="1:12">
      <c r="A10" s="66">
        <v>4</v>
      </c>
      <c r="B10" s="67">
        <f>(1-(A10/L10)^1.4)*1</f>
        <v>0.97982538347185943</v>
      </c>
      <c r="C10" s="67">
        <f t="shared" ref="C10:C47" si="6">(1-(A10/L10)^1.4)*0.99</f>
        <v>0.97002712963714088</v>
      </c>
      <c r="D10" s="67">
        <f t="shared" si="4"/>
        <v>0.95532974888506295</v>
      </c>
      <c r="E10" s="67">
        <f t="shared" si="1"/>
        <v>0.90143935279411069</v>
      </c>
      <c r="F10" s="67">
        <f t="shared" si="2"/>
        <v>0.80345681444692474</v>
      </c>
      <c r="G10" s="67">
        <f t="shared" si="0"/>
        <v>0.64668475309142726</v>
      </c>
      <c r="H10" s="67">
        <f t="shared" si="3"/>
        <v>0.4605179302317739</v>
      </c>
      <c r="I10" s="67">
        <f t="shared" ref="I10:I32" si="7">(1-(K10/L10)^1.4)*0.25</f>
        <v>0.24495634586796486</v>
      </c>
      <c r="J10" s="67">
        <f t="shared" si="5"/>
        <v>0.13227642676870102</v>
      </c>
      <c r="K10" s="68">
        <v>4</v>
      </c>
      <c r="L10" s="69">
        <v>65</v>
      </c>
    </row>
    <row r="11" spans="1:12">
      <c r="A11" s="66">
        <v>5</v>
      </c>
      <c r="B11" s="67">
        <f>(1-(A11/L11)^1.4)*1</f>
        <v>0.97242729928972738</v>
      </c>
      <c r="C11" s="67">
        <f t="shared" si="6"/>
        <v>0.96270302629683013</v>
      </c>
      <c r="D11" s="67">
        <f t="shared" si="4"/>
        <v>0.94811661680748416</v>
      </c>
      <c r="E11" s="67">
        <f t="shared" si="1"/>
        <v>0.89463311534654921</v>
      </c>
      <c r="F11" s="67">
        <f t="shared" si="2"/>
        <v>0.79739038541757645</v>
      </c>
      <c r="G11" s="67">
        <f t="shared" si="0"/>
        <v>0.64180201753122013</v>
      </c>
      <c r="H11" s="67">
        <f t="shared" si="3"/>
        <v>0.45704083066617185</v>
      </c>
      <c r="I11" s="67">
        <f t="shared" si="7"/>
        <v>0.24310682482243184</v>
      </c>
      <c r="J11" s="67">
        <f t="shared" si="5"/>
        <v>0.13127768540411319</v>
      </c>
      <c r="K11" s="68">
        <v>5</v>
      </c>
      <c r="L11" s="69">
        <v>65</v>
      </c>
    </row>
    <row r="12" spans="1:12">
      <c r="A12" s="66">
        <v>6</v>
      </c>
      <c r="B12" s="67">
        <f t="shared" ref="B12:B19" si="8">(1-(A12/L12)^1.4)*1</f>
        <v>0.96440958507066155</v>
      </c>
      <c r="C12" s="67">
        <f t="shared" si="6"/>
        <v>0.95476548921995497</v>
      </c>
      <c r="D12" s="67">
        <f t="shared" si="4"/>
        <v>0.94029934544389504</v>
      </c>
      <c r="E12" s="67">
        <f t="shared" si="1"/>
        <v>0.88725681826500868</v>
      </c>
      <c r="F12" s="67">
        <f t="shared" si="2"/>
        <v>0.79081585975794244</v>
      </c>
      <c r="G12" s="67">
        <f t="shared" si="0"/>
        <v>0.63651032614663661</v>
      </c>
      <c r="H12" s="67">
        <f t="shared" si="3"/>
        <v>0.45327250498321092</v>
      </c>
      <c r="I12" s="67">
        <f t="shared" si="7"/>
        <v>0.24110239626766539</v>
      </c>
      <c r="J12" s="67">
        <f t="shared" si="5"/>
        <v>0.13019529398453933</v>
      </c>
      <c r="K12" s="68">
        <v>6</v>
      </c>
      <c r="L12" s="69">
        <v>65</v>
      </c>
    </row>
    <row r="13" spans="1:12">
      <c r="A13" s="66">
        <v>7</v>
      </c>
      <c r="B13" s="67">
        <f t="shared" si="8"/>
        <v>0.95583700108810132</v>
      </c>
      <c r="C13" s="67">
        <f t="shared" si="6"/>
        <v>0.94627863107722032</v>
      </c>
      <c r="D13" s="67">
        <f t="shared" si="4"/>
        <v>0.93194107606089882</v>
      </c>
      <c r="E13" s="67">
        <f t="shared" si="1"/>
        <v>0.8793700410010532</v>
      </c>
      <c r="F13" s="67">
        <f t="shared" si="2"/>
        <v>0.78378634089224308</v>
      </c>
      <c r="G13" s="67">
        <f t="shared" si="0"/>
        <v>0.63085242071814696</v>
      </c>
      <c r="H13" s="67">
        <f t="shared" si="3"/>
        <v>0.4492433905114076</v>
      </c>
      <c r="I13" s="67">
        <f t="shared" si="7"/>
        <v>0.23895925027202533</v>
      </c>
      <c r="J13" s="67">
        <f t="shared" si="5"/>
        <v>0.12903799514689368</v>
      </c>
      <c r="K13" s="68">
        <v>7</v>
      </c>
      <c r="L13" s="69">
        <v>65</v>
      </c>
    </row>
    <row r="14" spans="1:12">
      <c r="A14" s="66">
        <v>8</v>
      </c>
      <c r="B14" s="67">
        <f t="shared" si="8"/>
        <v>0.94675886778861795</v>
      </c>
      <c r="C14" s="67">
        <f t="shared" si="6"/>
        <v>0.93729127911073173</v>
      </c>
      <c r="D14" s="67">
        <f t="shared" si="4"/>
        <v>0.92308989609390246</v>
      </c>
      <c r="E14" s="67">
        <f t="shared" si="1"/>
        <v>0.87101815836552854</v>
      </c>
      <c r="F14" s="67">
        <f t="shared" si="2"/>
        <v>0.77634227158666669</v>
      </c>
      <c r="G14" s="67">
        <f t="shared" si="0"/>
        <v>0.62486085274048786</v>
      </c>
      <c r="H14" s="67">
        <f t="shared" si="3"/>
        <v>0.44497666786065043</v>
      </c>
      <c r="I14" s="67">
        <f t="shared" si="7"/>
        <v>0.23668971694715449</v>
      </c>
      <c r="J14" s="67">
        <f t="shared" si="5"/>
        <v>0.12781244715146342</v>
      </c>
      <c r="K14" s="68">
        <v>8</v>
      </c>
      <c r="L14" s="69">
        <v>65</v>
      </c>
    </row>
    <row r="15" spans="1:12">
      <c r="A15" s="66">
        <v>9</v>
      </c>
      <c r="B15" s="67">
        <f t="shared" si="8"/>
        <v>0.93721428939798412</v>
      </c>
      <c r="C15" s="67">
        <f t="shared" si="6"/>
        <v>0.92784214650400432</v>
      </c>
      <c r="D15" s="67">
        <f t="shared" si="4"/>
        <v>0.91378393216303455</v>
      </c>
      <c r="E15" s="67">
        <f t="shared" si="1"/>
        <v>0.86223714624614545</v>
      </c>
      <c r="F15" s="67">
        <f t="shared" si="2"/>
        <v>0.76851571730634693</v>
      </c>
      <c r="G15" s="67">
        <f t="shared" si="0"/>
        <v>0.61856143100266958</v>
      </c>
      <c r="H15" s="67">
        <f t="shared" si="3"/>
        <v>0.44049071601705253</v>
      </c>
      <c r="I15" s="67">
        <f t="shared" si="7"/>
        <v>0.23430357234949603</v>
      </c>
      <c r="J15" s="67">
        <f>(1-((A15/L15)^1.4))*0.135</f>
        <v>0.12652392906872786</v>
      </c>
      <c r="K15" s="68">
        <v>9</v>
      </c>
      <c r="L15" s="69">
        <v>65</v>
      </c>
    </row>
    <row r="16" spans="1:12">
      <c r="A16" s="66">
        <v>10</v>
      </c>
      <c r="B16" s="67">
        <f t="shared" si="8"/>
        <v>0.92723520658284386</v>
      </c>
      <c r="C16" s="67">
        <f t="shared" si="6"/>
        <v>0.91796285451701543</v>
      </c>
      <c r="D16" s="67">
        <f t="shared" si="4"/>
        <v>0.90405432641827277</v>
      </c>
      <c r="E16" s="67">
        <f t="shared" si="1"/>
        <v>0.85305639005621636</v>
      </c>
      <c r="F16" s="67">
        <f t="shared" si="2"/>
        <v>0.76033286939793188</v>
      </c>
      <c r="G16" s="67">
        <f t="shared" si="0"/>
        <v>0.61197523634467699</v>
      </c>
      <c r="H16" s="67">
        <f t="shared" si="3"/>
        <v>0.43580054709393656</v>
      </c>
      <c r="I16" s="67">
        <f t="shared" si="7"/>
        <v>0.23180880164571097</v>
      </c>
      <c r="J16" s="67">
        <f t="shared" si="5"/>
        <v>0.12517675288868393</v>
      </c>
      <c r="K16" s="68">
        <v>10</v>
      </c>
      <c r="L16" s="69">
        <v>65</v>
      </c>
    </row>
    <row r="17" spans="1:12">
      <c r="A17" s="66">
        <v>11</v>
      </c>
      <c r="B17" s="67">
        <f t="shared" si="8"/>
        <v>0.916848313916511</v>
      </c>
      <c r="C17" s="67">
        <f>(1-(A17/L17)^1.4)*0.99</f>
        <v>0.90767983077734593</v>
      </c>
      <c r="D17" s="67">
        <f t="shared" si="4"/>
        <v>0.89392710606859815</v>
      </c>
      <c r="E17" s="67">
        <f t="shared" si="1"/>
        <v>0.84350044880319019</v>
      </c>
      <c r="F17" s="67">
        <f t="shared" si="2"/>
        <v>0.75181561741153902</v>
      </c>
      <c r="G17" s="67">
        <f t="shared" si="0"/>
        <v>0.60511988718489729</v>
      </c>
      <c r="H17" s="67">
        <f t="shared" si="3"/>
        <v>0.43091870754076017</v>
      </c>
      <c r="I17" s="67">
        <f t="shared" si="7"/>
        <v>0.22921207847912775</v>
      </c>
      <c r="J17" s="67">
        <f t="shared" si="5"/>
        <v>0.12377452237872899</v>
      </c>
      <c r="K17" s="68">
        <v>11</v>
      </c>
      <c r="L17" s="69">
        <v>65</v>
      </c>
    </row>
    <row r="18" spans="1:12">
      <c r="A18" s="66">
        <v>12</v>
      </c>
      <c r="B18" s="67">
        <f t="shared" si="8"/>
        <v>0.90607633190609638</v>
      </c>
      <c r="C18" s="67">
        <f t="shared" si="6"/>
        <v>0.89701556858703535</v>
      </c>
      <c r="D18" s="67">
        <f t="shared" si="4"/>
        <v>0.88342442360844398</v>
      </c>
      <c r="E18" s="67">
        <f t="shared" si="1"/>
        <v>0.83359022535360872</v>
      </c>
      <c r="F18" s="67">
        <f t="shared" si="2"/>
        <v>0.742982592162999</v>
      </c>
      <c r="G18" s="67">
        <f t="shared" si="0"/>
        <v>0.59801037905802368</v>
      </c>
      <c r="H18" s="67">
        <f t="shared" si="3"/>
        <v>0.42585587599586527</v>
      </c>
      <c r="I18" s="67">
        <f t="shared" si="7"/>
        <v>0.22651908297652409</v>
      </c>
      <c r="J18" s="67">
        <f t="shared" si="5"/>
        <v>0.12232030480732302</v>
      </c>
      <c r="K18" s="68">
        <v>12</v>
      </c>
      <c r="L18" s="69">
        <v>65</v>
      </c>
    </row>
    <row r="19" spans="1:12">
      <c r="A19" s="66">
        <v>13</v>
      </c>
      <c r="B19" s="67">
        <f t="shared" si="8"/>
        <v>0.89493888782384934</v>
      </c>
      <c r="C19" s="67">
        <f t="shared" si="6"/>
        <v>0.88598949894561085</v>
      </c>
      <c r="D19" s="67">
        <f t="shared" si="4"/>
        <v>0.87256541562825307</v>
      </c>
      <c r="E19" s="67">
        <f t="shared" si="1"/>
        <v>0.82334377679794146</v>
      </c>
      <c r="F19" s="67">
        <f t="shared" si="2"/>
        <v>0.7338498880155564</v>
      </c>
      <c r="G19" s="67">
        <f t="shared" si="0"/>
        <v>0.59065966596374064</v>
      </c>
      <c r="H19" s="67">
        <f t="shared" si="3"/>
        <v>0.42062127727720916</v>
      </c>
      <c r="I19" s="67">
        <f t="shared" si="7"/>
        <v>0.22373472195596233</v>
      </c>
      <c r="J19" s="67">
        <f t="shared" si="5"/>
        <v>0.12081674985621967</v>
      </c>
      <c r="K19" s="68">
        <v>13</v>
      </c>
      <c r="L19" s="69">
        <v>65</v>
      </c>
    </row>
    <row r="20" spans="1:12">
      <c r="A20" s="66">
        <v>14</v>
      </c>
      <c r="B20" s="67">
        <f>(1-(A20/L20)^1.4)*1</f>
        <v>0.88345314714458989</v>
      </c>
      <c r="C20" s="67">
        <f t="shared" si="6"/>
        <v>0.87461861567314403</v>
      </c>
      <c r="D20" s="67">
        <f t="shared" si="4"/>
        <v>0.86136681846597507</v>
      </c>
      <c r="E20" s="67">
        <f t="shared" si="1"/>
        <v>0.81277689537302278</v>
      </c>
      <c r="F20" s="67">
        <f t="shared" si="2"/>
        <v>0.72443158065856361</v>
      </c>
      <c r="G20" s="67">
        <f t="shared" si="0"/>
        <v>0.58307907711542939</v>
      </c>
      <c r="H20" s="67">
        <f t="shared" si="3"/>
        <v>0.41522297915795725</v>
      </c>
      <c r="I20" s="67">
        <f t="shared" si="7"/>
        <v>0.22086328678614747</v>
      </c>
      <c r="J20" s="67">
        <f t="shared" si="5"/>
        <v>0.11926617486451964</v>
      </c>
      <c r="K20" s="68">
        <v>14</v>
      </c>
      <c r="L20" s="69">
        <v>65</v>
      </c>
    </row>
    <row r="21" spans="1:12">
      <c r="A21" s="66">
        <v>15</v>
      </c>
      <c r="B21" s="67">
        <f>(1-(A21/L21)^1.4)*1</f>
        <v>0.87163427932561177</v>
      </c>
      <c r="C21" s="67">
        <f t="shared" si="6"/>
        <v>0.8629179365323556</v>
      </c>
      <c r="D21" s="67">
        <f t="shared" si="4"/>
        <v>0.84984342234247146</v>
      </c>
      <c r="E21" s="67">
        <f t="shared" si="1"/>
        <v>0.80190353697956285</v>
      </c>
      <c r="F21" s="67">
        <f t="shared" si="2"/>
        <v>0.71474010904700158</v>
      </c>
      <c r="G21" s="67">
        <f t="shared" si="0"/>
        <v>0.57527862435490384</v>
      </c>
      <c r="H21" s="67">
        <f t="shared" si="3"/>
        <v>0.40966811128303748</v>
      </c>
      <c r="I21" s="67">
        <f t="shared" si="7"/>
        <v>0.21790856983140294</v>
      </c>
      <c r="J21" s="67">
        <f>(1-((A21/L21)^1.4))*0.135</f>
        <v>0.1176706277089576</v>
      </c>
      <c r="K21" s="68">
        <v>15</v>
      </c>
      <c r="L21" s="69">
        <v>65</v>
      </c>
    </row>
    <row r="22" spans="1:12">
      <c r="A22" s="66">
        <v>16</v>
      </c>
      <c r="B22" s="67">
        <f t="shared" ref="B22:B27" si="9">(1-(A22/L22)^1.4)*1</f>
        <v>0.85949580973715167</v>
      </c>
      <c r="C22" s="67">
        <f t="shared" si="6"/>
        <v>0.85090085163978013</v>
      </c>
      <c r="D22" s="67">
        <f t="shared" si="4"/>
        <v>0.83800841449372288</v>
      </c>
      <c r="E22" s="67">
        <f t="shared" si="1"/>
        <v>0.79073614495817957</v>
      </c>
      <c r="F22" s="67">
        <f t="shared" si="2"/>
        <v>0.70478656398446438</v>
      </c>
      <c r="G22" s="67">
        <f t="shared" si="0"/>
        <v>0.56726723442652016</v>
      </c>
      <c r="H22" s="67">
        <f t="shared" si="3"/>
        <v>0.40396303057646127</v>
      </c>
      <c r="I22" s="67">
        <f t="shared" si="7"/>
        <v>0.21487395243428792</v>
      </c>
      <c r="J22" s="67">
        <f t="shared" si="5"/>
        <v>0.11603193431451549</v>
      </c>
      <c r="K22" s="68">
        <v>16</v>
      </c>
      <c r="L22" s="69">
        <v>65</v>
      </c>
    </row>
    <row r="23" spans="1:12">
      <c r="A23" s="66">
        <v>17</v>
      </c>
      <c r="B23" s="67">
        <f t="shared" si="9"/>
        <v>0.84704989106743633</v>
      </c>
      <c r="C23" s="67">
        <f t="shared" si="6"/>
        <v>0.83857939215676192</v>
      </c>
      <c r="D23" s="67">
        <f t="shared" si="4"/>
        <v>0.82587364379075046</v>
      </c>
      <c r="E23" s="67">
        <f t="shared" si="1"/>
        <v>0.77928589978204144</v>
      </c>
      <c r="F23" s="67">
        <f t="shared" si="2"/>
        <v>0.6945809106752977</v>
      </c>
      <c r="G23" s="67">
        <f t="shared" si="0"/>
        <v>0.55905292810450802</v>
      </c>
      <c r="H23" s="67">
        <f t="shared" si="3"/>
        <v>0.39811344880169508</v>
      </c>
      <c r="I23" s="67">
        <f t="shared" si="7"/>
        <v>0.21176247276685908</v>
      </c>
      <c r="J23" s="67">
        <f t="shared" si="5"/>
        <v>0.11435173529410392</v>
      </c>
      <c r="K23" s="68">
        <v>17</v>
      </c>
      <c r="L23" s="69">
        <v>65</v>
      </c>
    </row>
    <row r="24" spans="1:12">
      <c r="A24" s="66">
        <v>18</v>
      </c>
      <c r="B24" s="67">
        <f t="shared" si="9"/>
        <v>0.83430751635428491</v>
      </c>
      <c r="C24" s="67">
        <f t="shared" si="6"/>
        <v>0.82596444119074208</v>
      </c>
      <c r="D24" s="67">
        <f t="shared" si="4"/>
        <v>0.81344982844542779</v>
      </c>
      <c r="E24" s="67">
        <f t="shared" si="1"/>
        <v>0.7675629150459421</v>
      </c>
      <c r="F24" s="67">
        <f t="shared" si="2"/>
        <v>0.68413216341051353</v>
      </c>
      <c r="G24" s="67">
        <f t="shared" si="0"/>
        <v>0.55064296079382802</v>
      </c>
      <c r="H24" s="67">
        <f t="shared" si="3"/>
        <v>0.39212453268651387</v>
      </c>
      <c r="I24" s="67">
        <f t="shared" si="7"/>
        <v>0.20857687908857123</v>
      </c>
      <c r="J24" s="67">
        <f t="shared" si="5"/>
        <v>0.11263151470782846</v>
      </c>
      <c r="K24" s="68">
        <v>18</v>
      </c>
      <c r="L24" s="69">
        <v>65</v>
      </c>
    </row>
    <row r="25" spans="1:12">
      <c r="A25" s="66">
        <v>19</v>
      </c>
      <c r="B25" s="67">
        <f t="shared" si="9"/>
        <v>0.82127868879082289</v>
      </c>
      <c r="C25" s="67">
        <f>(1-(A25/L25)^1.4)*0.99</f>
        <v>0.81306590190291461</v>
      </c>
      <c r="D25" s="67">
        <f t="shared" si="4"/>
        <v>0.80074672157105231</v>
      </c>
      <c r="E25" s="67">
        <f t="shared" si="1"/>
        <v>0.75557639368755714</v>
      </c>
      <c r="F25" s="67">
        <f t="shared" si="2"/>
        <v>0.67344852480847472</v>
      </c>
      <c r="G25" s="67">
        <f t="shared" si="0"/>
        <v>0.54204393460194311</v>
      </c>
      <c r="H25" s="67">
        <f t="shared" si="3"/>
        <v>0.38600098373168673</v>
      </c>
      <c r="I25" s="67">
        <f t="shared" si="7"/>
        <v>0.20531967219770572</v>
      </c>
      <c r="J25" s="67">
        <f t="shared" si="5"/>
        <v>0.11087262298676109</v>
      </c>
      <c r="K25" s="68">
        <v>19</v>
      </c>
      <c r="L25" s="69">
        <v>65</v>
      </c>
    </row>
    <row r="26" spans="1:12">
      <c r="A26" s="66">
        <v>20</v>
      </c>
      <c r="B26" s="67">
        <f t="shared" si="9"/>
        <v>0.80797255892061415</v>
      </c>
      <c r="C26" s="67">
        <f t="shared" si="6"/>
        <v>0.79989283333140804</v>
      </c>
      <c r="D26" s="67">
        <f t="shared" si="4"/>
        <v>0.78777324494759882</v>
      </c>
      <c r="E26" s="67">
        <f>(1-((K26/L26)^1.4))*0.92</f>
        <v>0.74333475420696504</v>
      </c>
      <c r="F26" s="67">
        <f t="shared" si="2"/>
        <v>0.66253749831490361</v>
      </c>
      <c r="G26" s="67">
        <f t="shared" si="0"/>
        <v>0.5332618888876054</v>
      </c>
      <c r="H26" s="67">
        <f>(1-((K26/L26)^1.4))*0.47</f>
        <v>0.37974710269268863</v>
      </c>
      <c r="I26" s="67">
        <f t="shared" si="7"/>
        <v>0.20199313973015354</v>
      </c>
      <c r="J26" s="67">
        <f t="shared" si="5"/>
        <v>0.10907629545428292</v>
      </c>
      <c r="K26" s="68">
        <v>20</v>
      </c>
      <c r="L26" s="69">
        <v>65</v>
      </c>
    </row>
    <row r="27" spans="1:12">
      <c r="A27" s="66">
        <v>21</v>
      </c>
      <c r="B27" s="67">
        <f t="shared" si="9"/>
        <v>0.79439753682322345</v>
      </c>
      <c r="C27" s="67">
        <f t="shared" si="6"/>
        <v>0.78645356145499123</v>
      </c>
      <c r="D27" s="67">
        <f t="shared" si="4"/>
        <v>0.7745375984026428</v>
      </c>
      <c r="E27" s="67">
        <f t="shared" si="1"/>
        <v>0.73084573387736562</v>
      </c>
      <c r="F27" s="67">
        <f t="shared" si="2"/>
        <v>0.65140598019504314</v>
      </c>
      <c r="G27" s="67">
        <f t="shared" si="0"/>
        <v>0.52430237430332749</v>
      </c>
      <c r="H27" s="67">
        <f t="shared" si="3"/>
        <v>0.37336684230691503</v>
      </c>
      <c r="I27" s="67">
        <f t="shared" si="7"/>
        <v>0.19859938420580586</v>
      </c>
      <c r="J27" s="67">
        <f t="shared" si="5"/>
        <v>0.10724366747113517</v>
      </c>
      <c r="K27" s="68">
        <v>21</v>
      </c>
      <c r="L27" s="69">
        <v>65</v>
      </c>
    </row>
    <row r="28" spans="1:12">
      <c r="A28" s="66">
        <v>22</v>
      </c>
      <c r="B28" s="67">
        <f>(1-(A28/L28)^1.4)*1</f>
        <v>0.78056138483746385</v>
      </c>
      <c r="C28" s="67">
        <f t="shared" si="6"/>
        <v>0.77275577098908921</v>
      </c>
      <c r="D28" s="67">
        <f t="shared" si="4"/>
        <v>0.76104735021652725</v>
      </c>
      <c r="E28" s="67">
        <f t="shared" si="1"/>
        <v>0.71811647405046675</v>
      </c>
      <c r="F28" s="67">
        <f t="shared" si="2"/>
        <v>0.64006033556672026</v>
      </c>
      <c r="G28" s="67">
        <f t="shared" si="0"/>
        <v>0.51517051399272618</v>
      </c>
      <c r="H28" s="67">
        <f t="shared" si="3"/>
        <v>0.36686385087360801</v>
      </c>
      <c r="I28" s="67">
        <f t="shared" si="7"/>
        <v>0.19514034620936596</v>
      </c>
      <c r="J28" s="67">
        <f>(1-((A28/L28)^1.4))*0.135</f>
        <v>0.10537578695305763</v>
      </c>
      <c r="K28" s="68">
        <v>22</v>
      </c>
      <c r="L28" s="69">
        <v>65</v>
      </c>
    </row>
    <row r="29" spans="1:12">
      <c r="A29" s="66">
        <v>23</v>
      </c>
      <c r="B29" s="67">
        <f>(1-(A29/L29)^1.4)*1</f>
        <v>0.76647129493998845</v>
      </c>
      <c r="C29" s="67">
        <f t="shared" si="6"/>
        <v>0.75880658199058859</v>
      </c>
      <c r="D29" s="67">
        <f t="shared" si="4"/>
        <v>0.7473095125664887</v>
      </c>
      <c r="E29" s="67">
        <f t="shared" si="1"/>
        <v>0.70515359134478939</v>
      </c>
      <c r="F29" s="67">
        <f t="shared" si="2"/>
        <v>0.62850646185079051</v>
      </c>
      <c r="G29" s="67">
        <f t="shared" si="0"/>
        <v>0.50587105466039239</v>
      </c>
      <c r="H29" s="67">
        <f t="shared" si="3"/>
        <v>0.36024150862179455</v>
      </c>
      <c r="I29" s="67">
        <f t="shared" si="7"/>
        <v>0.19161782373499711</v>
      </c>
      <c r="J29" s="67">
        <f t="shared" si="5"/>
        <v>0.10347362481689845</v>
      </c>
      <c r="K29" s="68">
        <v>23</v>
      </c>
      <c r="L29" s="69">
        <v>65</v>
      </c>
    </row>
    <row r="30" spans="1:12">
      <c r="A30" s="66">
        <v>24</v>
      </c>
      <c r="B30" s="67">
        <f t="shared" ref="B30:B37" si="10">(1-(A30/L30)^1.4)*1</f>
        <v>0.75213395388257298</v>
      </c>
      <c r="C30" s="67">
        <f t="shared" si="6"/>
        <v>0.74461261434374726</v>
      </c>
      <c r="D30" s="67">
        <f t="shared" si="4"/>
        <v>0.73333060503550862</v>
      </c>
      <c r="E30" s="67">
        <f t="shared" si="1"/>
        <v>0.6919632375719672</v>
      </c>
      <c r="F30" s="67">
        <f t="shared" si="2"/>
        <v>0.61674984218370976</v>
      </c>
      <c r="G30" s="67">
        <f t="shared" si="0"/>
        <v>0.49640840956249821</v>
      </c>
      <c r="H30" s="67">
        <f t="shared" si="3"/>
        <v>0.35350295832480927</v>
      </c>
      <c r="I30" s="67">
        <f t="shared" si="7"/>
        <v>0.18803348847064325</v>
      </c>
      <c r="J30" s="67">
        <f t="shared" si="5"/>
        <v>0.10153808377414736</v>
      </c>
      <c r="K30" s="68">
        <v>24</v>
      </c>
      <c r="L30" s="69">
        <v>65</v>
      </c>
    </row>
    <row r="31" spans="1:12">
      <c r="A31" s="66">
        <v>25</v>
      </c>
      <c r="B31" s="67">
        <f t="shared" si="10"/>
        <v>0.73755559845927743</v>
      </c>
      <c r="C31" s="67">
        <f t="shared" si="6"/>
        <v>0.7301800424746846</v>
      </c>
      <c r="D31" s="67">
        <f t="shared" si="4"/>
        <v>0.71911670849779552</v>
      </c>
      <c r="E31" s="67">
        <f t="shared" si="1"/>
        <v>0.67855115058253523</v>
      </c>
      <c r="F31" s="67">
        <f t="shared" si="2"/>
        <v>0.60479559073660749</v>
      </c>
      <c r="G31" s="67">
        <f t="shared" si="0"/>
        <v>0.4867866949831231</v>
      </c>
      <c r="H31" s="67">
        <f t="shared" si="3"/>
        <v>0.34665113127586039</v>
      </c>
      <c r="I31" s="67">
        <f t="shared" si="7"/>
        <v>0.18438889961481936</v>
      </c>
      <c r="J31" s="67">
        <f>(1-((A31/L31)^1.4))*0.135</f>
        <v>9.9570005792002453E-2</v>
      </c>
      <c r="K31" s="68">
        <v>25</v>
      </c>
      <c r="L31" s="69">
        <v>65</v>
      </c>
    </row>
    <row r="32" spans="1:12">
      <c r="A32" s="66">
        <v>26</v>
      </c>
      <c r="B32" s="67">
        <f t="shared" si="10"/>
        <v>0.7227420627379415</v>
      </c>
      <c r="C32" s="67">
        <f t="shared" si="6"/>
        <v>0.71551464211056204</v>
      </c>
      <c r="D32" s="67">
        <f t="shared" si="4"/>
        <v>0.70467351116949295</v>
      </c>
      <c r="E32" s="67">
        <f t="shared" si="1"/>
        <v>0.66492269771890622</v>
      </c>
      <c r="F32" s="67">
        <f t="shared" si="2"/>
        <v>0.592648491445112</v>
      </c>
      <c r="G32" s="67">
        <f t="shared" si="0"/>
        <v>0.47700976140704143</v>
      </c>
      <c r="H32" s="67">
        <f t="shared" si="3"/>
        <v>0.33968876948683246</v>
      </c>
      <c r="I32" s="67">
        <f t="shared" si="7"/>
        <v>0.18068551568448538</v>
      </c>
      <c r="J32" s="67">
        <f t="shared" si="5"/>
        <v>9.7570178469622112E-2</v>
      </c>
      <c r="K32" s="68">
        <v>26</v>
      </c>
      <c r="L32" s="69">
        <v>65</v>
      </c>
    </row>
    <row r="33" spans="1:12">
      <c r="A33" s="66">
        <v>27</v>
      </c>
      <c r="B33" s="67">
        <f t="shared" si="10"/>
        <v>0.70769881869139295</v>
      </c>
      <c r="C33" s="67">
        <f>(1-(A33/L33)^1.4)*0.99</f>
        <v>0.70062183050447902</v>
      </c>
      <c r="D33" s="67">
        <f t="shared" si="4"/>
        <v>0.69000634822410811</v>
      </c>
      <c r="E33" s="67">
        <f t="shared" si="1"/>
        <v>0.65108291319608158</v>
      </c>
      <c r="F33" s="67">
        <f t="shared" si="2"/>
        <v>0.58031303132694223</v>
      </c>
      <c r="G33" s="67">
        <f t="shared" si="0"/>
        <v>0.46708122033631938</v>
      </c>
      <c r="H33" s="67">
        <f t="shared" si="3"/>
        <v>0.33261844478495467</v>
      </c>
      <c r="I33" s="67">
        <f>(1-(K33/L33)^1.4)*0.25</f>
        <v>0.17692470467284824</v>
      </c>
      <c r="J33" s="67">
        <f t="shared" si="5"/>
        <v>9.5539340523338054E-2</v>
      </c>
      <c r="K33" s="68">
        <v>27</v>
      </c>
      <c r="L33" s="69">
        <v>65</v>
      </c>
    </row>
    <row r="34" spans="1:12">
      <c r="A34" s="66">
        <v>28</v>
      </c>
      <c r="B34" s="67">
        <f t="shared" si="10"/>
        <v>0.69243101136320384</v>
      </c>
      <c r="C34" s="67">
        <f t="shared" si="6"/>
        <v>0.6855067012495718</v>
      </c>
      <c r="D34" s="67">
        <f t="shared" si="4"/>
        <v>0.67512023607912375</v>
      </c>
      <c r="E34" s="67">
        <f t="shared" si="1"/>
        <v>0.63703653045414754</v>
      </c>
      <c r="F34" s="67">
        <f t="shared" si="2"/>
        <v>0.56779342931782717</v>
      </c>
      <c r="G34" s="67">
        <f t="shared" si="0"/>
        <v>0.45700446749971457</v>
      </c>
      <c r="H34" s="67">
        <f t="shared" si="3"/>
        <v>0.32544257534070581</v>
      </c>
      <c r="I34" s="67">
        <f>(1-(K34/L34)^1.4)*0.25</f>
        <v>0.17310775284080096</v>
      </c>
      <c r="J34" s="67">
        <f t="shared" si="5"/>
        <v>9.3478186534032531E-2</v>
      </c>
      <c r="K34" s="68">
        <v>28</v>
      </c>
      <c r="L34" s="69">
        <v>65</v>
      </c>
    </row>
    <row r="35" spans="1:12">
      <c r="A35" s="66">
        <v>29</v>
      </c>
      <c r="B35" s="67">
        <f t="shared" si="10"/>
        <v>0.67694348947378291</v>
      </c>
      <c r="C35" s="67">
        <f t="shared" si="6"/>
        <v>0.67017405457904511</v>
      </c>
      <c r="D35" s="67">
        <f t="shared" si="4"/>
        <v>0.66001990223693829</v>
      </c>
      <c r="E35" s="67">
        <f t="shared" si="1"/>
        <v>0.62278801031588027</v>
      </c>
      <c r="F35" s="67">
        <f t="shared" si="2"/>
        <v>0.55509366136850191</v>
      </c>
      <c r="G35" s="67">
        <f t="shared" si="0"/>
        <v>0.44678270305269674</v>
      </c>
      <c r="H35" s="67">
        <f t="shared" si="3"/>
        <v>0.31816344005267794</v>
      </c>
      <c r="I35" s="67">
        <f>(1-(K35/L35)^1.4)*0.25</f>
        <v>0.16923587236844573</v>
      </c>
      <c r="J35" s="67">
        <f t="shared" si="5"/>
        <v>9.1387371078960694E-2</v>
      </c>
      <c r="K35" s="68">
        <v>29</v>
      </c>
      <c r="L35" s="69">
        <v>65</v>
      </c>
    </row>
    <row r="36" spans="1:12">
      <c r="A36" s="66">
        <v>30</v>
      </c>
      <c r="B36" s="67">
        <f t="shared" si="10"/>
        <v>0.66124083219616225</v>
      </c>
      <c r="C36" s="67">
        <f t="shared" si="6"/>
        <v>0.65462842387420062</v>
      </c>
      <c r="D36" s="67">
        <f t="shared" si="4"/>
        <v>0.64470981139125816</v>
      </c>
      <c r="E36" s="67">
        <f t="shared" si="1"/>
        <v>0.60834156562046926</v>
      </c>
      <c r="F36" s="67">
        <f>(1-((K36/L36)^1.4))*0.82</f>
        <v>0.54221748240085299</v>
      </c>
      <c r="G36" s="67">
        <f t="shared" si="0"/>
        <v>0.43641894924946711</v>
      </c>
      <c r="H36" s="67">
        <f t="shared" si="3"/>
        <v>0.31078319113219627</v>
      </c>
      <c r="I36" s="67">
        <f t="shared" ref="I36:I56" si="11">(1-(K36/L36)^1.4)*0.25</f>
        <v>0.16531020804904056</v>
      </c>
      <c r="J36" s="67">
        <f t="shared" si="5"/>
        <v>8.9267512346481906E-2</v>
      </c>
      <c r="K36" s="68">
        <v>30</v>
      </c>
      <c r="L36" s="69">
        <v>65</v>
      </c>
    </row>
    <row r="37" spans="1:12">
      <c r="A37" s="66">
        <v>31</v>
      </c>
      <c r="B37" s="67">
        <f t="shared" si="10"/>
        <v>0.64532737269354434</v>
      </c>
      <c r="C37" s="67">
        <f t="shared" si="6"/>
        <v>0.63887409896660885</v>
      </c>
      <c r="D37" s="67">
        <f t="shared" si="4"/>
        <v>0.62919418837620567</v>
      </c>
      <c r="E37" s="67">
        <f t="shared" si="1"/>
        <v>0.59370118287806084</v>
      </c>
      <c r="F37" s="67">
        <f t="shared" si="2"/>
        <v>0.52916844560870635</v>
      </c>
      <c r="G37" s="67">
        <f t="shared" si="0"/>
        <v>0.42591606597773929</v>
      </c>
      <c r="H37" s="67">
        <f t="shared" si="3"/>
        <v>0.3033038651659658</v>
      </c>
      <c r="I37" s="67">
        <f t="shared" si="11"/>
        <v>0.16133184317338609</v>
      </c>
      <c r="J37" s="67">
        <f t="shared" si="5"/>
        <v>8.7119195313628495E-2</v>
      </c>
      <c r="K37" s="68">
        <v>31</v>
      </c>
      <c r="L37" s="69">
        <v>65</v>
      </c>
    </row>
    <row r="38" spans="1:12">
      <c r="A38" s="66">
        <v>32</v>
      </c>
      <c r="B38" s="67">
        <f>(1-(A38/L38)^1.4)*1</f>
        <v>0.62920721890286369</v>
      </c>
      <c r="C38" s="67">
        <f t="shared" si="6"/>
        <v>0.62291514671383508</v>
      </c>
      <c r="D38" s="67">
        <f t="shared" si="4"/>
        <v>0.61347703843029211</v>
      </c>
      <c r="E38" s="67">
        <f t="shared" si="1"/>
        <v>0.5788706413906346</v>
      </c>
      <c r="F38" s="67">
        <f t="shared" si="2"/>
        <v>0.51594991950034819</v>
      </c>
      <c r="G38" s="67">
        <f t="shared" si="0"/>
        <v>0.41527676447589007</v>
      </c>
      <c r="H38" s="67">
        <f t="shared" si="3"/>
        <v>0.29572739288434591</v>
      </c>
      <c r="I38" s="67">
        <f t="shared" si="11"/>
        <v>0.15730180472571592</v>
      </c>
      <c r="J38" s="67">
        <f>(1-((A38/L38)^1.4))*0.135</f>
        <v>8.4942974551886596E-2</v>
      </c>
      <c r="K38" s="68">
        <v>32</v>
      </c>
      <c r="L38" s="69">
        <v>65</v>
      </c>
    </row>
    <row r="39" spans="1:12">
      <c r="A39" s="66">
        <v>33</v>
      </c>
      <c r="B39" s="67">
        <f>(1-(A39/L39)^1.4)*1</f>
        <v>0.61288427196321482</v>
      </c>
      <c r="C39" s="67">
        <f t="shared" si="6"/>
        <v>0.60675542924358272</v>
      </c>
      <c r="D39" s="67">
        <f t="shared" si="4"/>
        <v>0.59756216516413441</v>
      </c>
      <c r="E39" s="67">
        <f t="shared" si="1"/>
        <v>0.56385353020615769</v>
      </c>
      <c r="F39" s="67">
        <f t="shared" si="2"/>
        <v>0.50256510300983614</v>
      </c>
      <c r="G39" s="67">
        <f t="shared" si="0"/>
        <v>0.40450361949572178</v>
      </c>
      <c r="H39" s="67">
        <f t="shared" si="3"/>
        <v>0.28805560782271095</v>
      </c>
      <c r="I39" s="67">
        <f t="shared" si="11"/>
        <v>0.15322106799080371</v>
      </c>
      <c r="J39" s="67">
        <f t="shared" si="5"/>
        <v>8.2739376715034008E-2</v>
      </c>
      <c r="K39" s="68">
        <v>33</v>
      </c>
      <c r="L39" s="69">
        <v>65</v>
      </c>
    </row>
    <row r="40" spans="1:12">
      <c r="A40" s="66">
        <v>34</v>
      </c>
      <c r="B40" s="67">
        <f t="shared" ref="B40:B47" si="12">(1-(A40/L40)^1.4)*1</f>
        <v>0.59636224261981252</v>
      </c>
      <c r="C40" s="67">
        <f>(1-(A40/L40)^1.4)*0.99</f>
        <v>0.59039862019361444</v>
      </c>
      <c r="D40" s="67">
        <f t="shared" si="4"/>
        <v>0.58145318655431721</v>
      </c>
      <c r="E40" s="67">
        <f t="shared" si="1"/>
        <v>0.54865326321022756</v>
      </c>
      <c r="F40" s="67">
        <f t="shared" si="2"/>
        <v>0.48901703894824622</v>
      </c>
      <c r="G40" s="67">
        <f t="shared" si="0"/>
        <v>0.3935990801290763</v>
      </c>
      <c r="H40" s="67">
        <f t="shared" si="3"/>
        <v>0.28029025403131186</v>
      </c>
      <c r="I40" s="67">
        <f t="shared" si="11"/>
        <v>0.14909056065495313</v>
      </c>
      <c r="J40" s="67">
        <f t="shared" si="5"/>
        <v>8.0508902753674699E-2</v>
      </c>
      <c r="K40" s="68">
        <v>34</v>
      </c>
      <c r="L40" s="69">
        <v>65</v>
      </c>
    </row>
    <row r="41" spans="1:12">
      <c r="A41" s="66">
        <v>35</v>
      </c>
      <c r="B41" s="67">
        <f t="shared" si="12"/>
        <v>0.57964466587929508</v>
      </c>
      <c r="C41" s="67">
        <f t="shared" si="6"/>
        <v>0.57384821922050211</v>
      </c>
      <c r="D41" s="67">
        <f t="shared" si="4"/>
        <v>0.56515354923231265</v>
      </c>
      <c r="E41" s="67">
        <f t="shared" si="1"/>
        <v>0.5332730926089515</v>
      </c>
      <c r="F41" s="67">
        <f t="shared" si="2"/>
        <v>0.47530862602102192</v>
      </c>
      <c r="G41" s="67">
        <f t="shared" si="0"/>
        <v>0.38256547948033476</v>
      </c>
      <c r="H41" s="67">
        <f t="shared" si="3"/>
        <v>0.27243299296326867</v>
      </c>
      <c r="I41" s="67">
        <f t="shared" si="11"/>
        <v>0.14491116646982377</v>
      </c>
      <c r="J41" s="67">
        <f t="shared" si="5"/>
        <v>7.8252029893704847E-2</v>
      </c>
      <c r="K41" s="68">
        <v>35</v>
      </c>
      <c r="L41" s="69">
        <v>65</v>
      </c>
    </row>
    <row r="42" spans="1:12">
      <c r="A42" s="66">
        <v>36</v>
      </c>
      <c r="B42" s="67">
        <f t="shared" si="12"/>
        <v>0.56273491414774113</v>
      </c>
      <c r="C42" s="67">
        <f t="shared" si="6"/>
        <v>0.55710756500626368</v>
      </c>
      <c r="D42" s="67">
        <f t="shared" si="4"/>
        <v>0.54866654129404757</v>
      </c>
      <c r="E42" s="67">
        <f t="shared" si="1"/>
        <v>0.5177161210159219</v>
      </c>
      <c r="F42" s="67">
        <f t="shared" si="2"/>
        <v>0.46144262960114768</v>
      </c>
      <c r="G42" s="67">
        <f t="shared" si="0"/>
        <v>0.37140504333750918</v>
      </c>
      <c r="H42" s="67">
        <f t="shared" si="3"/>
        <v>0.26448540964943834</v>
      </c>
      <c r="I42" s="67">
        <f t="shared" si="11"/>
        <v>0.14068372853693528</v>
      </c>
      <c r="J42" s="67">
        <f>(1-((A42/L42)^1.4))*0.135</f>
        <v>7.5969213409945058E-2</v>
      </c>
      <c r="K42" s="68">
        <v>36</v>
      </c>
      <c r="L42" s="69">
        <v>65</v>
      </c>
    </row>
    <row r="43" spans="1:12">
      <c r="A43" s="66">
        <v>37</v>
      </c>
      <c r="B43" s="67">
        <f t="shared" si="12"/>
        <v>0.54563620904654697</v>
      </c>
      <c r="C43" s="67">
        <f t="shared" si="6"/>
        <v>0.54017984695608146</v>
      </c>
      <c r="D43" s="67">
        <f t="shared" si="4"/>
        <v>0.53199530382038329</v>
      </c>
      <c r="E43" s="67">
        <f t="shared" si="1"/>
        <v>0.50198531232282328</v>
      </c>
      <c r="F43" s="67">
        <f t="shared" si="2"/>
        <v>0.44742169141816851</v>
      </c>
      <c r="G43" s="67">
        <f t="shared" si="0"/>
        <v>0.36011989797072103</v>
      </c>
      <c r="H43" s="67">
        <f t="shared" si="3"/>
        <v>0.25644901825187705</v>
      </c>
      <c r="I43" s="67">
        <f t="shared" si="11"/>
        <v>0.13640905226163674</v>
      </c>
      <c r="J43" s="67">
        <f t="shared" si="5"/>
        <v>7.3660888221283846E-2</v>
      </c>
      <c r="K43" s="68">
        <v>37</v>
      </c>
      <c r="L43" s="69">
        <v>65</v>
      </c>
    </row>
    <row r="44" spans="1:12">
      <c r="A44" s="66">
        <v>38</v>
      </c>
      <c r="B44" s="67">
        <f t="shared" si="12"/>
        <v>0.52835163207157287</v>
      </c>
      <c r="C44" s="67">
        <f t="shared" si="6"/>
        <v>0.5230681157508571</v>
      </c>
      <c r="D44" s="67">
        <f t="shared" si="4"/>
        <v>0.51514284126978349</v>
      </c>
      <c r="E44" s="67">
        <f>(1-((K44/L44)^1.4))*0.92</f>
        <v>0.48608350150584706</v>
      </c>
      <c r="F44" s="67">
        <f t="shared" si="2"/>
        <v>0.43324833829868975</v>
      </c>
      <c r="G44" s="67">
        <f t="shared" si="0"/>
        <v>0.34871207716723812</v>
      </c>
      <c r="H44" s="67">
        <f>(1-((K44/L44)^1.4))*0.47</f>
        <v>0.24832526707363925</v>
      </c>
      <c r="I44" s="67">
        <f t="shared" si="11"/>
        <v>0.13208790801789322</v>
      </c>
      <c r="J44" s="67">
        <f t="shared" si="5"/>
        <v>7.1327470329662343E-2</v>
      </c>
      <c r="K44" s="68">
        <v>38</v>
      </c>
      <c r="L44" s="69">
        <v>65</v>
      </c>
    </row>
    <row r="45" spans="1:12">
      <c r="A45" s="66">
        <v>39</v>
      </c>
      <c r="B45" s="67">
        <f t="shared" si="12"/>
        <v>0.5108841342364463</v>
      </c>
      <c r="C45" s="67">
        <f t="shared" si="6"/>
        <v>0.50577529289408185</v>
      </c>
      <c r="D45" s="67">
        <f t="shared" si="4"/>
        <v>0.49811203088053513</v>
      </c>
      <c r="E45" s="67">
        <f t="shared" si="1"/>
        <v>0.47001340349753062</v>
      </c>
      <c r="F45" s="67">
        <f t="shared" si="2"/>
        <v>0.41892499007388595</v>
      </c>
      <c r="G45" s="67">
        <f t="shared" si="0"/>
        <v>0.33718352859605455</v>
      </c>
      <c r="H45" s="67">
        <f t="shared" si="3"/>
        <v>0.24011554309112976</v>
      </c>
      <c r="I45" s="67">
        <f t="shared" si="11"/>
        <v>0.12772103355911157</v>
      </c>
      <c r="J45" s="67">
        <f t="shared" si="5"/>
        <v>6.896935812192026E-2</v>
      </c>
      <c r="K45" s="68">
        <v>39</v>
      </c>
      <c r="L45" s="69">
        <v>65</v>
      </c>
    </row>
    <row r="46" spans="1:12">
      <c r="A46" s="66">
        <v>40</v>
      </c>
      <c r="B46" s="67">
        <f t="shared" si="12"/>
        <v>0.49323654482054891</v>
      </c>
      <c r="C46" s="67">
        <f t="shared" si="6"/>
        <v>0.48830417937234344</v>
      </c>
      <c r="D46" s="67">
        <f t="shared" si="4"/>
        <v>0.48090563120003516</v>
      </c>
      <c r="E46" s="67">
        <f t="shared" si="1"/>
        <v>0.453777621234905</v>
      </c>
      <c r="F46" s="67">
        <f t="shared" si="2"/>
        <v>0.40445396675285006</v>
      </c>
      <c r="G46" s="67">
        <f t="shared" si="0"/>
        <v>0.32553611958156231</v>
      </c>
      <c r="H46" s="67">
        <f t="shared" si="3"/>
        <v>0.23182117606565797</v>
      </c>
      <c r="I46" s="67">
        <f t="shared" si="11"/>
        <v>0.12330913620513723</v>
      </c>
      <c r="J46" s="67">
        <f t="shared" si="5"/>
        <v>6.6586933550774108E-2</v>
      </c>
      <c r="K46" s="68">
        <v>40</v>
      </c>
      <c r="L46" s="69">
        <v>65</v>
      </c>
    </row>
    <row r="47" spans="1:12">
      <c r="A47" s="66">
        <v>41</v>
      </c>
      <c r="B47" s="67">
        <f t="shared" si="12"/>
        <v>0.47541157932524847</v>
      </c>
      <c r="C47" s="67">
        <f t="shared" si="6"/>
        <v>0.470657463531996</v>
      </c>
      <c r="D47" s="67">
        <f t="shared" si="4"/>
        <v>0.46352628984211725</v>
      </c>
      <c r="E47" s="67">
        <f t="shared" si="1"/>
        <v>0.43737865297922862</v>
      </c>
      <c r="F47" s="67">
        <f t="shared" si="2"/>
        <v>0.38983749504670373</v>
      </c>
      <c r="G47" s="67">
        <f t="shared" si="0"/>
        <v>0.31377164235466398</v>
      </c>
      <c r="H47" s="67">
        <f t="shared" si="3"/>
        <v>0.22344344228286678</v>
      </c>
      <c r="I47" s="67">
        <f t="shared" si="11"/>
        <v>0.11885289483131212</v>
      </c>
      <c r="J47" s="67">
        <f t="shared" si="5"/>
        <v>6.4180563208908553E-2</v>
      </c>
      <c r="K47" s="68">
        <v>41</v>
      </c>
      <c r="L47" s="69">
        <v>65</v>
      </c>
    </row>
    <row r="48" spans="1:12">
      <c r="A48" s="66">
        <v>42</v>
      </c>
      <c r="B48" s="67">
        <f>(1-(A48/L48)^1.4)*1</f>
        <v>0.45741184672770152</v>
      </c>
      <c r="C48" s="67">
        <f>(1-(A48/L48)^1.4)*0.99</f>
        <v>0.45283772826042451</v>
      </c>
      <c r="D48" s="67">
        <f t="shared" si="4"/>
        <v>0.44597655055950897</v>
      </c>
      <c r="E48" s="67">
        <f t="shared" si="1"/>
        <v>0.42081889898948543</v>
      </c>
      <c r="F48" s="67">
        <f t="shared" si="2"/>
        <v>0.37507771431671522</v>
      </c>
      <c r="G48" s="67">
        <f t="shared" si="0"/>
        <v>0.30189181884028304</v>
      </c>
      <c r="H48" s="67">
        <f t="shared" si="3"/>
        <v>0.2149835679620197</v>
      </c>
      <c r="I48" s="67">
        <f t="shared" si="11"/>
        <v>0.11435296168192538</v>
      </c>
      <c r="J48" s="67">
        <f t="shared" si="5"/>
        <v>6.1750599308239708E-2</v>
      </c>
      <c r="K48" s="68">
        <v>42</v>
      </c>
      <c r="L48" s="69">
        <v>65</v>
      </c>
    </row>
    <row r="49" spans="1:12">
      <c r="A49" s="66">
        <v>43</v>
      </c>
      <c r="B49" s="67">
        <f>(1-(A49/L49)^1.4)*1</f>
        <v>0.43923985610958383</v>
      </c>
      <c r="C49" s="67">
        <f>(1-(A49/L49)^1.4)*0.99</f>
        <v>0.43484745754848797</v>
      </c>
      <c r="D49" s="67">
        <f t="shared" si="4"/>
        <v>0.42825885970684424</v>
      </c>
      <c r="E49" s="67">
        <f t="shared" si="1"/>
        <v>0.40410066762081714</v>
      </c>
      <c r="F49" s="67">
        <f t="shared" si="2"/>
        <v>0.3601766820098587</v>
      </c>
      <c r="G49" s="67">
        <f t="shared" si="0"/>
        <v>0.28989830503232533</v>
      </c>
      <c r="H49" s="67">
        <f t="shared" si="3"/>
        <v>0.20644273237150437</v>
      </c>
      <c r="I49" s="67">
        <f t="shared" si="11"/>
        <v>0.10980996402739596</v>
      </c>
      <c r="J49" s="67">
        <f>(1-((A49/L49)^1.4))*0.135</f>
        <v>5.929738057479382E-2</v>
      </c>
      <c r="K49" s="68">
        <v>43</v>
      </c>
      <c r="L49" s="69">
        <v>65</v>
      </c>
    </row>
    <row r="50" spans="1:12">
      <c r="A50" s="66">
        <v>44</v>
      </c>
      <c r="B50" s="67">
        <f t="shared" ref="B50:B56" si="13">(1-(A50/L50)^1.4)*1</f>
        <v>0.4208980227279695</v>
      </c>
      <c r="C50" s="67">
        <f t="shared" ref="C50:C55" si="14">(1-(A50/L50)^1.4)*0.99</f>
        <v>0.41668904250068978</v>
      </c>
      <c r="D50" s="67">
        <f t="shared" si="4"/>
        <v>0.41037557215977027</v>
      </c>
      <c r="E50" s="67">
        <f t="shared" si="1"/>
        <v>0.38722618090973193</v>
      </c>
      <c r="F50" s="67">
        <f t="shared" si="2"/>
        <v>0.34513637863693497</v>
      </c>
      <c r="G50" s="67">
        <f t="shared" si="0"/>
        <v>0.27779269500045989</v>
      </c>
      <c r="H50" s="67">
        <f t="shared" si="3"/>
        <v>0.19782207068214566</v>
      </c>
      <c r="I50" s="67">
        <f t="shared" si="11"/>
        <v>0.10522450568199238</v>
      </c>
      <c r="J50" s="67">
        <f t="shared" si="5"/>
        <v>5.6821233068275884E-2</v>
      </c>
      <c r="K50" s="68">
        <v>44</v>
      </c>
      <c r="L50" s="69">
        <v>65</v>
      </c>
    </row>
    <row r="51" spans="1:12">
      <c r="A51" s="66">
        <v>45</v>
      </c>
      <c r="B51" s="67">
        <f t="shared" si="13"/>
        <v>0.40238867358698593</v>
      </c>
      <c r="C51" s="67">
        <f t="shared" si="14"/>
        <v>0.39836478685111609</v>
      </c>
      <c r="D51" s="67">
        <f t="shared" si="4"/>
        <v>0.39232895674731127</v>
      </c>
      <c r="E51" s="67">
        <f t="shared" si="1"/>
        <v>0.37019757970002709</v>
      </c>
      <c r="F51" s="67">
        <f t="shared" si="2"/>
        <v>0.32995871234132845</v>
      </c>
      <c r="G51" s="67">
        <f t="shared" si="0"/>
        <v>0.26557652456741071</v>
      </c>
      <c r="H51" s="67">
        <f t="shared" si="3"/>
        <v>0.18912267658588339</v>
      </c>
      <c r="I51" s="67">
        <f t="shared" si="11"/>
        <v>0.10059716839674648</v>
      </c>
      <c r="J51" s="67">
        <f t="shared" si="5"/>
        <v>5.4322470934243104E-2</v>
      </c>
      <c r="K51" s="68">
        <v>45</v>
      </c>
      <c r="L51" s="69">
        <v>65</v>
      </c>
    </row>
    <row r="52" spans="1:12">
      <c r="A52" s="66">
        <v>46</v>
      </c>
      <c r="B52" s="67">
        <f t="shared" si="13"/>
        <v>0.38371405256152946</v>
      </c>
      <c r="C52" s="67">
        <f t="shared" si="14"/>
        <v>0.37987691203591417</v>
      </c>
      <c r="D52" s="67">
        <f t="shared" si="4"/>
        <v>0.37412120124749121</v>
      </c>
      <c r="E52" s="67">
        <f t="shared" si="1"/>
        <v>0.35301692835660714</v>
      </c>
      <c r="F52" s="67">
        <f t="shared" si="2"/>
        <v>0.31464552310045413</v>
      </c>
      <c r="G52" s="67">
        <f t="shared" si="0"/>
        <v>0.25325127469060943</v>
      </c>
      <c r="H52" s="67">
        <f t="shared" si="3"/>
        <v>0.18034560470391883</v>
      </c>
      <c r="I52" s="67">
        <f t="shared" si="11"/>
        <v>9.5928513140382365E-2</v>
      </c>
      <c r="J52" s="67">
        <f t="shared" si="5"/>
        <v>5.180139709580648E-2</v>
      </c>
      <c r="K52" s="68">
        <v>46</v>
      </c>
      <c r="L52" s="69">
        <v>65</v>
      </c>
    </row>
    <row r="53" spans="1:12">
      <c r="A53" s="66">
        <v>47</v>
      </c>
      <c r="B53" s="67">
        <f t="shared" si="13"/>
        <v>0.36487632511806278</v>
      </c>
      <c r="C53" s="67">
        <f t="shared" si="14"/>
        <v>0.36122756186688215</v>
      </c>
      <c r="D53" s="67">
        <f t="shared" si="4"/>
        <v>0.35575441699011123</v>
      </c>
      <c r="E53" s="67">
        <f t="shared" si="1"/>
        <v>0.33568621910861779</v>
      </c>
      <c r="F53" s="67">
        <f t="shared" si="2"/>
        <v>0.29919858659681148</v>
      </c>
      <c r="G53" s="67">
        <f t="shared" si="0"/>
        <v>0.24081837457792143</v>
      </c>
      <c r="H53" s="67">
        <f t="shared" si="3"/>
        <v>0.1714918728054895</v>
      </c>
      <c r="I53" s="67">
        <f t="shared" si="11"/>
        <v>9.1219081279515696E-2</v>
      </c>
      <c r="J53" s="67">
        <f t="shared" si="5"/>
        <v>4.9258303890938479E-2</v>
      </c>
      <c r="K53" s="68">
        <v>47</v>
      </c>
      <c r="L53" s="69">
        <v>65</v>
      </c>
    </row>
    <row r="54" spans="1:12">
      <c r="A54" s="66">
        <v>48</v>
      </c>
      <c r="B54" s="67">
        <f t="shared" si="13"/>
        <v>0.34587758267211199</v>
      </c>
      <c r="C54" s="67">
        <f t="shared" si="14"/>
        <v>0.34241880684539089</v>
      </c>
      <c r="D54" s="67">
        <f t="shared" si="4"/>
        <v>0.3372306431053092</v>
      </c>
      <c r="E54" s="67">
        <f t="shared" si="1"/>
        <v>0.31820737605834304</v>
      </c>
      <c r="F54" s="67">
        <f t="shared" si="2"/>
        <v>0.28361961779113182</v>
      </c>
      <c r="G54" s="67">
        <f t="shared" si="0"/>
        <v>0.22827920456359393</v>
      </c>
      <c r="H54" s="67">
        <f t="shared" si="3"/>
        <v>0.16256246385589262</v>
      </c>
      <c r="I54" s="67">
        <f t="shared" si="11"/>
        <v>8.6469395668027998E-2</v>
      </c>
      <c r="J54" s="67">
        <f t="shared" si="5"/>
        <v>4.6693473660735126E-2</v>
      </c>
      <c r="K54" s="68">
        <v>48</v>
      </c>
      <c r="L54" s="69">
        <v>65</v>
      </c>
    </row>
    <row r="55" spans="1:12">
      <c r="A55" s="66">
        <v>49</v>
      </c>
      <c r="B55" s="67">
        <f t="shared" si="13"/>
        <v>0.32671984661744891</v>
      </c>
      <c r="C55" s="67">
        <f t="shared" si="14"/>
        <v>0.32345264815127439</v>
      </c>
      <c r="D55" s="67">
        <f t="shared" si="4"/>
        <v>0.31855185045201267</v>
      </c>
      <c r="E55" s="67">
        <f t="shared" si="1"/>
        <v>0.30058225888805301</v>
      </c>
      <c r="F55" s="67">
        <f t="shared" si="2"/>
        <v>0.26791027422630809</v>
      </c>
      <c r="G55" s="67">
        <f t="shared" si="0"/>
        <v>0.2156350987675163</v>
      </c>
      <c r="H55" s="67">
        <f t="shared" si="3"/>
        <v>0.15355832791020096</v>
      </c>
      <c r="I55" s="67">
        <f t="shared" si="11"/>
        <v>8.1679961654362226E-2</v>
      </c>
      <c r="J55" s="67">
        <f>(1-((A55/L55)^1.4))*0.135</f>
        <v>4.4107179293355607E-2</v>
      </c>
      <c r="K55" s="68">
        <v>49</v>
      </c>
      <c r="L55" s="69">
        <v>65</v>
      </c>
    </row>
    <row r="56" spans="1:12">
      <c r="A56" s="66">
        <v>50</v>
      </c>
      <c r="B56" s="67">
        <f t="shared" si="13"/>
        <v>0.30740507205791734</v>
      </c>
      <c r="C56" s="67">
        <f>(1-(A56/L56)^1.4)*0.99</f>
        <v>0.30433102133733814</v>
      </c>
      <c r="D56" s="67">
        <f t="shared" si="4"/>
        <v>0.29971994525646939</v>
      </c>
      <c r="E56" s="67">
        <f>(1-((K56/L56)^1.4))*0.92</f>
        <v>0.28281266629328394</v>
      </c>
      <c r="F56" s="67">
        <f t="shared" si="2"/>
        <v>0.2520721590874922</v>
      </c>
      <c r="G56" s="67">
        <f t="shared" si="0"/>
        <v>0.20288734755822546</v>
      </c>
      <c r="H56" s="67">
        <f t="shared" si="3"/>
        <v>0.14448038386722115</v>
      </c>
      <c r="I56" s="67">
        <f t="shared" si="11"/>
        <v>7.6851268014479335E-2</v>
      </c>
      <c r="J56" s="67">
        <f t="shared" si="5"/>
        <v>4.1499684727818842E-2</v>
      </c>
      <c r="K56" s="68">
        <v>50</v>
      </c>
      <c r="L56" s="69">
        <v>65</v>
      </c>
    </row>
  </sheetData>
  <mergeCells count="1"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topLeftCell="A13" zoomScaleSheetLayoutView="100" workbookViewId="0">
      <selection activeCell="E13" sqref="E13"/>
    </sheetView>
  </sheetViews>
  <sheetFormatPr baseColWidth="10" defaultRowHeight="13.5"/>
  <cols>
    <col min="1" max="4" width="6.42578125" style="4" customWidth="1"/>
    <col min="5" max="5" width="23.42578125" style="4" customWidth="1"/>
    <col min="6" max="6" width="15.42578125" style="4" customWidth="1"/>
    <col min="7" max="7" width="11.42578125" style="4"/>
    <col min="8" max="8" width="12.28515625" style="4" customWidth="1"/>
    <col min="9" max="9" width="14.140625" style="4" customWidth="1"/>
    <col min="10" max="16384" width="11.42578125" style="4"/>
  </cols>
  <sheetData>
    <row r="1" spans="1:9" ht="21" customHeight="1">
      <c r="A1" s="174" t="s">
        <v>104</v>
      </c>
      <c r="B1" s="174"/>
      <c r="C1" s="174"/>
      <c r="D1" s="174"/>
      <c r="E1" s="174"/>
      <c r="F1" s="174"/>
      <c r="G1" s="174"/>
      <c r="H1" s="174"/>
      <c r="I1" s="174"/>
    </row>
    <row r="2" spans="1:9" ht="21" customHeight="1">
      <c r="A2" s="175" t="s">
        <v>115</v>
      </c>
      <c r="B2" s="175"/>
      <c r="C2" s="175"/>
      <c r="D2" s="175"/>
      <c r="E2" s="175"/>
      <c r="F2" s="175"/>
      <c r="G2" s="175"/>
      <c r="H2" s="175"/>
      <c r="I2" s="175"/>
    </row>
    <row r="3" spans="1:9" ht="17.25" customHeight="1">
      <c r="A3" s="124" t="s">
        <v>85</v>
      </c>
      <c r="B3" s="180" t="s">
        <v>11</v>
      </c>
      <c r="C3" s="124" t="s">
        <v>4</v>
      </c>
      <c r="D3" s="124" t="s">
        <v>0</v>
      </c>
      <c r="E3" s="176"/>
      <c r="F3" s="177"/>
      <c r="G3" s="177"/>
      <c r="H3" s="177"/>
      <c r="I3" s="178"/>
    </row>
    <row r="4" spans="1:9" ht="17.25" customHeight="1">
      <c r="A4" s="124"/>
      <c r="B4" s="180"/>
      <c r="C4" s="124"/>
      <c r="D4" s="124"/>
      <c r="E4" s="179" t="s">
        <v>86</v>
      </c>
      <c r="F4" s="179"/>
      <c r="G4" s="179"/>
      <c r="H4" s="179"/>
      <c r="I4" s="179"/>
    </row>
    <row r="5" spans="1:9" ht="17.25" customHeight="1">
      <c r="A5" s="124"/>
      <c r="B5" s="180"/>
      <c r="C5" s="124"/>
      <c r="D5" s="124"/>
      <c r="E5" s="179" t="s">
        <v>84</v>
      </c>
      <c r="F5" s="179"/>
      <c r="G5" s="179"/>
      <c r="H5" s="179"/>
      <c r="I5" s="179"/>
    </row>
    <row r="6" spans="1:9" ht="17.25" customHeight="1">
      <c r="A6" s="124"/>
      <c r="B6" s="180"/>
      <c r="C6" s="124"/>
      <c r="D6" s="124"/>
      <c r="E6" s="179"/>
      <c r="F6" s="179"/>
      <c r="G6" s="179"/>
      <c r="H6" s="179"/>
      <c r="I6" s="179"/>
    </row>
    <row r="7" spans="1:9" ht="17.25" customHeight="1">
      <c r="A7" s="124"/>
      <c r="B7" s="180"/>
      <c r="C7" s="124" t="s">
        <v>1</v>
      </c>
      <c r="D7" s="124" t="s">
        <v>2</v>
      </c>
      <c r="E7" s="171"/>
      <c r="F7" s="172"/>
      <c r="G7" s="172"/>
      <c r="H7" s="172"/>
      <c r="I7" s="173"/>
    </row>
    <row r="8" spans="1:9" ht="29.25" customHeight="1">
      <c r="A8" s="115" t="s">
        <v>3</v>
      </c>
      <c r="B8" s="115"/>
      <c r="C8" s="115"/>
      <c r="D8" s="115"/>
      <c r="E8" s="55" t="s">
        <v>85</v>
      </c>
      <c r="F8" s="70" t="s">
        <v>11</v>
      </c>
      <c r="G8" s="55" t="s">
        <v>4</v>
      </c>
      <c r="H8" s="71" t="s">
        <v>8</v>
      </c>
      <c r="I8" s="42" t="s">
        <v>103</v>
      </c>
    </row>
    <row r="9" spans="1:9" ht="14.45" customHeight="1">
      <c r="A9" s="57">
        <v>1</v>
      </c>
      <c r="B9" s="57">
        <v>0</v>
      </c>
      <c r="C9" s="57">
        <v>1</v>
      </c>
      <c r="D9" s="57">
        <v>1</v>
      </c>
      <c r="E9" s="57" t="s">
        <v>5</v>
      </c>
      <c r="F9" s="57" t="s">
        <v>12</v>
      </c>
      <c r="G9" s="57">
        <v>1</v>
      </c>
      <c r="H9" s="72">
        <v>1</v>
      </c>
      <c r="I9" s="59">
        <v>83936.1</v>
      </c>
    </row>
    <row r="10" spans="1:9" ht="14.45" customHeight="1">
      <c r="A10" s="57">
        <v>1</v>
      </c>
      <c r="B10" s="57">
        <v>0</v>
      </c>
      <c r="C10" s="57">
        <v>2</v>
      </c>
      <c r="D10" s="57">
        <v>1</v>
      </c>
      <c r="E10" s="57" t="s">
        <v>5</v>
      </c>
      <c r="F10" s="57" t="s">
        <v>12</v>
      </c>
      <c r="G10" s="58">
        <v>2</v>
      </c>
      <c r="H10" s="72">
        <v>1</v>
      </c>
      <c r="I10" s="59">
        <v>63008.52</v>
      </c>
    </row>
    <row r="11" spans="1:9" ht="14.45" customHeight="1">
      <c r="A11" s="57">
        <v>1</v>
      </c>
      <c r="B11" s="57">
        <v>0</v>
      </c>
      <c r="C11" s="57">
        <v>3</v>
      </c>
      <c r="D11" s="57">
        <v>1</v>
      </c>
      <c r="E11" s="57" t="s">
        <v>5</v>
      </c>
      <c r="F11" s="57" t="s">
        <v>12</v>
      </c>
      <c r="G11" s="58">
        <v>3</v>
      </c>
      <c r="H11" s="72">
        <v>1</v>
      </c>
      <c r="I11" s="59">
        <v>31717.32</v>
      </c>
    </row>
    <row r="12" spans="1:9" ht="14.45" customHeight="1">
      <c r="A12" s="57">
        <v>1</v>
      </c>
      <c r="B12" s="57">
        <v>0</v>
      </c>
      <c r="C12" s="57">
        <v>4</v>
      </c>
      <c r="D12" s="57">
        <v>1</v>
      </c>
      <c r="E12" s="57" t="s">
        <v>5</v>
      </c>
      <c r="F12" s="57" t="s">
        <v>12</v>
      </c>
      <c r="G12" s="58">
        <v>4</v>
      </c>
      <c r="H12" s="72">
        <v>1</v>
      </c>
      <c r="I12" s="59">
        <v>14543.2</v>
      </c>
    </row>
    <row r="13" spans="1:9" ht="14.45" customHeight="1">
      <c r="A13" s="57">
        <v>2</v>
      </c>
      <c r="B13" s="57">
        <v>0</v>
      </c>
      <c r="C13" s="57">
        <v>1</v>
      </c>
      <c r="D13" s="57">
        <v>1</v>
      </c>
      <c r="E13" s="57" t="s">
        <v>6</v>
      </c>
      <c r="F13" s="57" t="s">
        <v>12</v>
      </c>
      <c r="G13" s="57">
        <v>1</v>
      </c>
      <c r="H13" s="72">
        <v>1</v>
      </c>
      <c r="I13" s="59">
        <v>58755.8</v>
      </c>
    </row>
    <row r="14" spans="1:9" ht="14.45" customHeight="1">
      <c r="A14" s="57">
        <v>2</v>
      </c>
      <c r="B14" s="57">
        <v>0</v>
      </c>
      <c r="C14" s="57">
        <v>2</v>
      </c>
      <c r="D14" s="57">
        <v>1</v>
      </c>
      <c r="E14" s="57" t="s">
        <v>6</v>
      </c>
      <c r="F14" s="57" t="s">
        <v>12</v>
      </c>
      <c r="G14" s="58">
        <v>2</v>
      </c>
      <c r="H14" s="72">
        <v>1</v>
      </c>
      <c r="I14" s="59">
        <v>44104.480000000003</v>
      </c>
    </row>
    <row r="15" spans="1:9" ht="14.45" customHeight="1">
      <c r="A15" s="57">
        <v>2</v>
      </c>
      <c r="B15" s="57">
        <v>0</v>
      </c>
      <c r="C15" s="57">
        <v>3</v>
      </c>
      <c r="D15" s="57">
        <v>1</v>
      </c>
      <c r="E15" s="57" t="s">
        <v>6</v>
      </c>
      <c r="F15" s="57" t="s">
        <v>12</v>
      </c>
      <c r="G15" s="58">
        <v>3</v>
      </c>
      <c r="H15" s="72">
        <v>1</v>
      </c>
      <c r="I15" s="59">
        <v>22202.76</v>
      </c>
    </row>
    <row r="16" spans="1:9" ht="14.45" customHeight="1">
      <c r="A16" s="57">
        <v>2</v>
      </c>
      <c r="B16" s="57">
        <v>0</v>
      </c>
      <c r="C16" s="57">
        <v>4</v>
      </c>
      <c r="D16" s="57">
        <v>1</v>
      </c>
      <c r="E16" s="57" t="s">
        <v>6</v>
      </c>
      <c r="F16" s="57" t="s">
        <v>12</v>
      </c>
      <c r="G16" s="58">
        <v>4</v>
      </c>
      <c r="H16" s="72">
        <v>1</v>
      </c>
      <c r="I16" s="59">
        <v>10180.24</v>
      </c>
    </row>
    <row r="17" spans="1:9" ht="14.45" customHeight="1">
      <c r="A17" s="57">
        <v>3</v>
      </c>
      <c r="B17" s="57">
        <v>0</v>
      </c>
      <c r="C17" s="57">
        <v>1</v>
      </c>
      <c r="D17" s="57">
        <v>1</v>
      </c>
      <c r="E17" s="58" t="s">
        <v>87</v>
      </c>
      <c r="F17" s="57" t="s">
        <v>12</v>
      </c>
      <c r="G17" s="58">
        <v>1</v>
      </c>
      <c r="H17" s="72">
        <v>1</v>
      </c>
      <c r="I17" s="59">
        <v>23220.36</v>
      </c>
    </row>
    <row r="18" spans="1:9" ht="14.45" customHeight="1">
      <c r="A18" s="57">
        <v>3</v>
      </c>
      <c r="B18" s="57">
        <v>0</v>
      </c>
      <c r="C18" s="57">
        <v>2</v>
      </c>
      <c r="D18" s="57">
        <v>1</v>
      </c>
      <c r="E18" s="58" t="s">
        <v>87</v>
      </c>
      <c r="F18" s="57" t="s">
        <v>12</v>
      </c>
      <c r="G18" s="58">
        <v>2</v>
      </c>
      <c r="H18" s="72">
        <v>1</v>
      </c>
      <c r="I18" s="59">
        <v>20406.060000000001</v>
      </c>
    </row>
    <row r="19" spans="1:9" ht="14.45" customHeight="1">
      <c r="A19" s="57">
        <v>3</v>
      </c>
      <c r="B19" s="57">
        <v>0</v>
      </c>
      <c r="C19" s="57">
        <v>3</v>
      </c>
      <c r="D19" s="57">
        <v>1</v>
      </c>
      <c r="E19" s="58" t="s">
        <v>87</v>
      </c>
      <c r="F19" s="57" t="s">
        <v>12</v>
      </c>
      <c r="G19" s="58">
        <v>3</v>
      </c>
      <c r="H19" s="72">
        <v>1</v>
      </c>
      <c r="I19" s="59">
        <v>20406.060000000001</v>
      </c>
    </row>
    <row r="20" spans="1:9" ht="14.45" customHeight="1">
      <c r="A20" s="57">
        <v>5</v>
      </c>
      <c r="B20" s="57">
        <v>0</v>
      </c>
      <c r="C20" s="57">
        <v>1</v>
      </c>
      <c r="D20" s="57">
        <v>1</v>
      </c>
      <c r="E20" s="58" t="s">
        <v>88</v>
      </c>
      <c r="F20" s="57" t="s">
        <v>12</v>
      </c>
      <c r="G20" s="58">
        <v>1</v>
      </c>
      <c r="H20" s="72">
        <v>1</v>
      </c>
      <c r="I20" s="59">
        <v>70411.56</v>
      </c>
    </row>
    <row r="21" spans="1:9" ht="14.45" customHeight="1">
      <c r="A21" s="57">
        <v>5</v>
      </c>
      <c r="B21" s="57">
        <v>0</v>
      </c>
      <c r="C21" s="57">
        <v>2</v>
      </c>
      <c r="D21" s="57">
        <v>1</v>
      </c>
      <c r="E21" s="58" t="s">
        <v>88</v>
      </c>
      <c r="F21" s="57" t="s">
        <v>12</v>
      </c>
      <c r="G21" s="58">
        <v>2</v>
      </c>
      <c r="H21" s="72">
        <v>1</v>
      </c>
      <c r="I21" s="59">
        <v>30290.560000000001</v>
      </c>
    </row>
    <row r="22" spans="1:9" ht="14.45" customHeight="1">
      <c r="A22" s="57">
        <v>5</v>
      </c>
      <c r="B22" s="57">
        <v>0</v>
      </c>
      <c r="C22" s="57">
        <v>3</v>
      </c>
      <c r="D22" s="57">
        <v>1</v>
      </c>
      <c r="E22" s="58" t="s">
        <v>88</v>
      </c>
      <c r="F22" s="57" t="s">
        <v>12</v>
      </c>
      <c r="G22" s="58">
        <v>3</v>
      </c>
      <c r="H22" s="72">
        <v>1</v>
      </c>
      <c r="I22" s="59">
        <v>29823.1</v>
      </c>
    </row>
    <row r="23" spans="1:9" ht="14.45" customHeight="1">
      <c r="A23" s="57">
        <v>7</v>
      </c>
      <c r="B23" s="57">
        <v>0</v>
      </c>
      <c r="C23" s="57">
        <v>1</v>
      </c>
      <c r="D23" s="57">
        <v>1</v>
      </c>
      <c r="E23" s="58" t="s">
        <v>7</v>
      </c>
      <c r="F23" s="57" t="s">
        <v>12</v>
      </c>
      <c r="G23" s="58">
        <v>1</v>
      </c>
      <c r="H23" s="72">
        <v>1</v>
      </c>
      <c r="I23" s="59">
        <v>11634.56</v>
      </c>
    </row>
    <row r="24" spans="1:9" ht="14.45" customHeight="1">
      <c r="A24" s="57">
        <v>7</v>
      </c>
      <c r="B24" s="57">
        <v>0</v>
      </c>
      <c r="C24" s="57">
        <v>2</v>
      </c>
      <c r="D24" s="57">
        <v>1</v>
      </c>
      <c r="E24" s="58" t="s">
        <v>7</v>
      </c>
      <c r="F24" s="57" t="s">
        <v>12</v>
      </c>
      <c r="G24" s="58">
        <v>2</v>
      </c>
      <c r="H24" s="72">
        <v>1</v>
      </c>
      <c r="I24" s="59">
        <v>9307.86</v>
      </c>
    </row>
    <row r="25" spans="1:9" ht="14.45" customHeight="1">
      <c r="A25" s="57">
        <v>7</v>
      </c>
      <c r="B25" s="57">
        <v>0</v>
      </c>
      <c r="C25" s="57">
        <v>3</v>
      </c>
      <c r="D25" s="57">
        <v>1</v>
      </c>
      <c r="E25" s="58" t="s">
        <v>7</v>
      </c>
      <c r="F25" s="57" t="s">
        <v>12</v>
      </c>
      <c r="G25" s="58">
        <v>3</v>
      </c>
      <c r="H25" s="72">
        <v>1</v>
      </c>
      <c r="I25" s="59">
        <v>7445.44</v>
      </c>
    </row>
    <row r="26" spans="1:9" ht="14.45" customHeight="1">
      <c r="A26" s="57">
        <v>7</v>
      </c>
      <c r="B26" s="57">
        <v>0</v>
      </c>
      <c r="C26" s="57">
        <v>4</v>
      </c>
      <c r="D26" s="57">
        <v>1</v>
      </c>
      <c r="E26" s="58" t="s">
        <v>7</v>
      </c>
      <c r="F26" s="57" t="s">
        <v>12</v>
      </c>
      <c r="G26" s="58">
        <v>4</v>
      </c>
      <c r="H26" s="72">
        <v>1</v>
      </c>
      <c r="I26" s="59">
        <v>5956.14</v>
      </c>
    </row>
    <row r="27" spans="1:9" ht="14.45" customHeight="1">
      <c r="A27" s="57">
        <v>8</v>
      </c>
      <c r="B27" s="57">
        <v>0</v>
      </c>
      <c r="C27" s="57">
        <v>1</v>
      </c>
      <c r="D27" s="57">
        <v>1</v>
      </c>
      <c r="E27" s="58" t="s">
        <v>9</v>
      </c>
      <c r="F27" s="57" t="s">
        <v>12</v>
      </c>
      <c r="G27" s="58">
        <v>1</v>
      </c>
      <c r="H27" s="72">
        <v>1</v>
      </c>
      <c r="I27" s="59">
        <v>1610.14</v>
      </c>
    </row>
    <row r="28" spans="1:9" ht="14.45" customHeight="1">
      <c r="A28" s="57">
        <v>8</v>
      </c>
      <c r="B28" s="57">
        <v>0</v>
      </c>
      <c r="C28" s="57">
        <v>2</v>
      </c>
      <c r="D28" s="57">
        <v>1</v>
      </c>
      <c r="E28" s="58" t="s">
        <v>9</v>
      </c>
      <c r="F28" s="57" t="s">
        <v>12</v>
      </c>
      <c r="G28" s="58">
        <v>2</v>
      </c>
      <c r="H28" s="72">
        <v>1</v>
      </c>
      <c r="I28" s="59">
        <v>1315.46</v>
      </c>
    </row>
    <row r="29" spans="1:9" ht="14.45" customHeight="1">
      <c r="A29" s="57">
        <v>8</v>
      </c>
      <c r="B29" s="57">
        <v>0</v>
      </c>
      <c r="C29" s="57">
        <v>3</v>
      </c>
      <c r="D29" s="57">
        <v>1</v>
      </c>
      <c r="E29" s="58" t="s">
        <v>9</v>
      </c>
      <c r="F29" s="57" t="s">
        <v>12</v>
      </c>
      <c r="G29" s="58">
        <v>3</v>
      </c>
      <c r="H29" s="72">
        <v>1</v>
      </c>
      <c r="I29" s="59">
        <v>1140.56</v>
      </c>
    </row>
    <row r="30" spans="1:9" ht="14.45" customHeight="1">
      <c r="A30" s="57">
        <v>8</v>
      </c>
      <c r="B30" s="57">
        <v>0</v>
      </c>
      <c r="C30" s="57">
        <v>5</v>
      </c>
      <c r="D30" s="57">
        <v>1</v>
      </c>
      <c r="E30" s="58" t="s">
        <v>9</v>
      </c>
      <c r="F30" s="57" t="s">
        <v>12</v>
      </c>
      <c r="G30" s="58">
        <v>5</v>
      </c>
      <c r="H30" s="72">
        <v>1</v>
      </c>
      <c r="I30" s="59">
        <v>710.2</v>
      </c>
    </row>
    <row r="31" spans="1:9" ht="14.45" customHeight="1">
      <c r="A31" s="57">
        <v>8</v>
      </c>
      <c r="B31" s="57">
        <v>0</v>
      </c>
      <c r="C31" s="57">
        <v>6</v>
      </c>
      <c r="D31" s="57">
        <v>1</v>
      </c>
      <c r="E31" s="58" t="s">
        <v>9</v>
      </c>
      <c r="F31" s="57" t="s">
        <v>12</v>
      </c>
      <c r="G31" s="58">
        <v>6</v>
      </c>
      <c r="H31" s="72">
        <v>1</v>
      </c>
      <c r="I31" s="59" t="s">
        <v>13</v>
      </c>
    </row>
    <row r="32" spans="1:9" ht="14.45" customHeight="1">
      <c r="A32" s="57">
        <v>9</v>
      </c>
      <c r="B32" s="57">
        <v>0</v>
      </c>
      <c r="C32" s="57">
        <v>1</v>
      </c>
      <c r="D32" s="57">
        <v>1</v>
      </c>
      <c r="E32" s="58" t="s">
        <v>10</v>
      </c>
      <c r="F32" s="57" t="s">
        <v>12</v>
      </c>
      <c r="G32" s="58">
        <v>1</v>
      </c>
      <c r="H32" s="72">
        <v>1</v>
      </c>
      <c r="I32" s="59" t="s">
        <v>13</v>
      </c>
    </row>
    <row r="33" spans="1:9" ht="14.45" customHeight="1">
      <c r="A33" s="57">
        <v>9</v>
      </c>
      <c r="B33" s="57">
        <v>0</v>
      </c>
      <c r="C33" s="57">
        <v>2</v>
      </c>
      <c r="D33" s="57">
        <v>1</v>
      </c>
      <c r="E33" s="58" t="s">
        <v>10</v>
      </c>
      <c r="F33" s="57" t="s">
        <v>12</v>
      </c>
      <c r="G33" s="58">
        <v>2</v>
      </c>
      <c r="H33" s="72">
        <v>1</v>
      </c>
      <c r="I33" s="59" t="s">
        <v>13</v>
      </c>
    </row>
    <row r="34" spans="1:9" ht="14.45" customHeight="1">
      <c r="A34" s="57">
        <v>9</v>
      </c>
      <c r="B34" s="57">
        <v>0</v>
      </c>
      <c r="C34" s="57">
        <v>3</v>
      </c>
      <c r="D34" s="57">
        <v>1</v>
      </c>
      <c r="E34" s="58" t="s">
        <v>10</v>
      </c>
      <c r="F34" s="57" t="s">
        <v>12</v>
      </c>
      <c r="G34" s="58">
        <v>3</v>
      </c>
      <c r="H34" s="72">
        <v>1</v>
      </c>
      <c r="I34" s="59" t="s">
        <v>13</v>
      </c>
    </row>
    <row r="35" spans="1:9" ht="14.45" customHeight="1">
      <c r="A35" s="57">
        <v>9</v>
      </c>
      <c r="B35" s="57">
        <v>0</v>
      </c>
      <c r="C35" s="57">
        <v>4</v>
      </c>
      <c r="D35" s="57">
        <v>1</v>
      </c>
      <c r="E35" s="58" t="s">
        <v>10</v>
      </c>
      <c r="F35" s="57" t="s">
        <v>12</v>
      </c>
      <c r="G35" s="58">
        <v>4</v>
      </c>
      <c r="H35" s="72">
        <v>1</v>
      </c>
      <c r="I35" s="59" t="s">
        <v>13</v>
      </c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</sheetData>
  <mergeCells count="12">
    <mergeCell ref="A8:D8"/>
    <mergeCell ref="A3:A7"/>
    <mergeCell ref="B3:B7"/>
    <mergeCell ref="C3:C7"/>
    <mergeCell ref="D3:D7"/>
    <mergeCell ref="E7:I7"/>
    <mergeCell ref="A1:I1"/>
    <mergeCell ref="A2:I2"/>
    <mergeCell ref="E3:I3"/>
    <mergeCell ref="E4:I4"/>
    <mergeCell ref="E5:I5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topLeftCell="A19" zoomScaleSheetLayoutView="100" workbookViewId="0">
      <selection activeCell="E9" sqref="E9"/>
    </sheetView>
  </sheetViews>
  <sheetFormatPr baseColWidth="10" defaultRowHeight="13.5"/>
  <cols>
    <col min="1" max="4" width="5.140625" style="1" customWidth="1"/>
    <col min="5" max="5" width="22" style="1" customWidth="1"/>
    <col min="6" max="6" width="12.140625" style="1" customWidth="1"/>
    <col min="7" max="8" width="11.42578125" style="1"/>
    <col min="9" max="9" width="14.28515625" style="1" customWidth="1"/>
    <col min="10" max="16384" width="11.42578125" style="1"/>
  </cols>
  <sheetData>
    <row r="1" spans="1:9" ht="18" customHeight="1">
      <c r="A1" s="174" t="s">
        <v>104</v>
      </c>
      <c r="B1" s="174"/>
      <c r="C1" s="174"/>
      <c r="D1" s="174"/>
      <c r="E1" s="174"/>
      <c r="F1" s="174"/>
      <c r="G1" s="174"/>
      <c r="H1" s="174"/>
      <c r="I1" s="174"/>
    </row>
    <row r="2" spans="1:9" ht="18.75" customHeight="1">
      <c r="A2" s="175" t="s">
        <v>115</v>
      </c>
      <c r="B2" s="175"/>
      <c r="C2" s="175"/>
      <c r="D2" s="175"/>
      <c r="E2" s="175"/>
      <c r="F2" s="175"/>
      <c r="G2" s="175"/>
      <c r="H2" s="175"/>
      <c r="I2" s="175"/>
    </row>
    <row r="3" spans="1:9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7.25" customHeight="1">
      <c r="A4" s="124" t="s">
        <v>85</v>
      </c>
      <c r="B4" s="180" t="s">
        <v>11</v>
      </c>
      <c r="C4" s="124" t="s">
        <v>4</v>
      </c>
      <c r="D4" s="124" t="s">
        <v>0</v>
      </c>
      <c r="E4" s="176"/>
      <c r="F4" s="177"/>
      <c r="G4" s="177"/>
      <c r="H4" s="177"/>
      <c r="I4" s="178"/>
    </row>
    <row r="5" spans="1:9" ht="17.25" customHeight="1">
      <c r="A5" s="124"/>
      <c r="B5" s="180"/>
      <c r="C5" s="124"/>
      <c r="D5" s="124"/>
      <c r="E5" s="179" t="s">
        <v>86</v>
      </c>
      <c r="F5" s="179"/>
      <c r="G5" s="179"/>
      <c r="H5" s="179"/>
      <c r="I5" s="179"/>
    </row>
    <row r="6" spans="1:9" ht="17.25" customHeight="1">
      <c r="A6" s="124"/>
      <c r="B6" s="180"/>
      <c r="C6" s="124"/>
      <c r="D6" s="124"/>
      <c r="E6" s="179" t="s">
        <v>84</v>
      </c>
      <c r="F6" s="179"/>
      <c r="G6" s="179"/>
      <c r="H6" s="179"/>
      <c r="I6" s="179"/>
    </row>
    <row r="7" spans="1:9" ht="17.25" customHeight="1">
      <c r="A7" s="124"/>
      <c r="B7" s="180"/>
      <c r="C7" s="124"/>
      <c r="D7" s="124"/>
      <c r="E7" s="179"/>
      <c r="F7" s="179"/>
      <c r="G7" s="179"/>
      <c r="H7" s="179"/>
      <c r="I7" s="179"/>
    </row>
    <row r="8" spans="1:9" ht="17.25" customHeight="1">
      <c r="A8" s="124"/>
      <c r="B8" s="180"/>
      <c r="C8" s="124" t="s">
        <v>1</v>
      </c>
      <c r="D8" s="124" t="s">
        <v>2</v>
      </c>
      <c r="E8" s="171"/>
      <c r="F8" s="172"/>
      <c r="G8" s="172"/>
      <c r="H8" s="172"/>
      <c r="I8" s="173"/>
    </row>
    <row r="9" spans="1:9" s="8" customFormat="1" ht="33" customHeight="1">
      <c r="A9" s="150" t="s">
        <v>3</v>
      </c>
      <c r="B9" s="183"/>
      <c r="C9" s="183"/>
      <c r="D9" s="183"/>
      <c r="E9" s="70" t="s">
        <v>85</v>
      </c>
      <c r="F9" s="70" t="s">
        <v>11</v>
      </c>
      <c r="G9" s="70" t="s">
        <v>4</v>
      </c>
      <c r="H9" s="73" t="s">
        <v>8</v>
      </c>
      <c r="I9" s="45" t="s">
        <v>103</v>
      </c>
    </row>
    <row r="10" spans="1:9" ht="12" customHeight="1">
      <c r="A10" s="184"/>
      <c r="B10" s="184"/>
      <c r="C10" s="184"/>
      <c r="D10" s="184"/>
      <c r="E10" s="184"/>
      <c r="F10" s="184"/>
      <c r="G10" s="184"/>
      <c r="H10" s="184"/>
      <c r="I10" s="184"/>
    </row>
    <row r="11" spans="1:9" ht="14.25" customHeight="1">
      <c r="A11" s="74">
        <v>1</v>
      </c>
      <c r="B11" s="74">
        <v>1</v>
      </c>
      <c r="C11" s="74">
        <v>1</v>
      </c>
      <c r="D11" s="74">
        <v>1</v>
      </c>
      <c r="E11" s="74" t="s">
        <v>5</v>
      </c>
      <c r="F11" s="74" t="s">
        <v>14</v>
      </c>
      <c r="G11" s="74">
        <v>1</v>
      </c>
      <c r="H11" s="75">
        <v>1</v>
      </c>
      <c r="I11" s="76">
        <v>83936.1</v>
      </c>
    </row>
    <row r="12" spans="1:9" ht="14.25" customHeight="1">
      <c r="A12" s="6">
        <v>1</v>
      </c>
      <c r="B12" s="6">
        <v>1</v>
      </c>
      <c r="C12" s="6">
        <v>2</v>
      </c>
      <c r="D12" s="6">
        <v>1</v>
      </c>
      <c r="E12" s="6" t="s">
        <v>5</v>
      </c>
      <c r="F12" s="6" t="s">
        <v>14</v>
      </c>
      <c r="G12" s="7">
        <v>2</v>
      </c>
      <c r="H12" s="41">
        <v>1</v>
      </c>
      <c r="I12" s="77">
        <v>63008.52</v>
      </c>
    </row>
    <row r="13" spans="1:9" ht="14.25" customHeight="1">
      <c r="A13" s="6">
        <v>1</v>
      </c>
      <c r="B13" s="6">
        <v>1</v>
      </c>
      <c r="C13" s="6">
        <v>3</v>
      </c>
      <c r="D13" s="6">
        <v>1</v>
      </c>
      <c r="E13" s="6" t="s">
        <v>5</v>
      </c>
      <c r="F13" s="6" t="s">
        <v>14</v>
      </c>
      <c r="G13" s="7">
        <v>3</v>
      </c>
      <c r="H13" s="41">
        <v>1</v>
      </c>
      <c r="I13" s="78">
        <v>31717.32</v>
      </c>
    </row>
    <row r="14" spans="1:9" ht="14.25" customHeight="1">
      <c r="A14" s="85">
        <v>1</v>
      </c>
      <c r="B14" s="85">
        <v>1</v>
      </c>
      <c r="C14" s="85">
        <v>4</v>
      </c>
      <c r="D14" s="85">
        <v>1</v>
      </c>
      <c r="E14" s="85" t="s">
        <v>5</v>
      </c>
      <c r="F14" s="85" t="s">
        <v>14</v>
      </c>
      <c r="G14" s="86">
        <v>4</v>
      </c>
      <c r="H14" s="87">
        <v>1</v>
      </c>
      <c r="I14" s="77">
        <v>14543.2</v>
      </c>
    </row>
    <row r="15" spans="1:9">
      <c r="A15" s="181"/>
      <c r="B15" s="181"/>
      <c r="C15" s="181"/>
      <c r="D15" s="181"/>
      <c r="E15" s="181"/>
      <c r="F15" s="181"/>
      <c r="G15" s="181"/>
      <c r="H15" s="181"/>
      <c r="I15" s="181"/>
    </row>
    <row r="16" spans="1:9" ht="14.25" customHeight="1">
      <c r="A16" s="88">
        <v>2</v>
      </c>
      <c r="B16" s="88">
        <v>1</v>
      </c>
      <c r="C16" s="88">
        <v>1</v>
      </c>
      <c r="D16" s="88">
        <v>1</v>
      </c>
      <c r="E16" s="88" t="s">
        <v>6</v>
      </c>
      <c r="F16" s="88" t="s">
        <v>14</v>
      </c>
      <c r="G16" s="88">
        <v>1</v>
      </c>
      <c r="H16" s="90">
        <v>1</v>
      </c>
      <c r="I16" s="91">
        <v>58755.8</v>
      </c>
    </row>
    <row r="17" spans="1:9" ht="14.25" customHeight="1">
      <c r="A17" s="6">
        <v>2</v>
      </c>
      <c r="B17" s="6">
        <v>1</v>
      </c>
      <c r="C17" s="6">
        <v>2</v>
      </c>
      <c r="D17" s="6">
        <v>1</v>
      </c>
      <c r="E17" s="6" t="s">
        <v>6</v>
      </c>
      <c r="F17" s="6" t="s">
        <v>14</v>
      </c>
      <c r="G17" s="7">
        <v>2</v>
      </c>
      <c r="H17" s="41">
        <v>1</v>
      </c>
      <c r="I17" s="79">
        <v>44104.480000000003</v>
      </c>
    </row>
    <row r="18" spans="1:9" ht="14.25" customHeight="1">
      <c r="A18" s="6">
        <v>2</v>
      </c>
      <c r="B18" s="6">
        <v>1</v>
      </c>
      <c r="C18" s="6">
        <v>3</v>
      </c>
      <c r="D18" s="6">
        <v>1</v>
      </c>
      <c r="E18" s="6" t="s">
        <v>6</v>
      </c>
      <c r="F18" s="6" t="s">
        <v>14</v>
      </c>
      <c r="G18" s="7">
        <v>3</v>
      </c>
      <c r="H18" s="41">
        <v>1</v>
      </c>
      <c r="I18" s="80">
        <v>22202.76</v>
      </c>
    </row>
    <row r="19" spans="1:9" ht="14.25" customHeight="1">
      <c r="A19" s="85">
        <v>2</v>
      </c>
      <c r="B19" s="85">
        <v>1</v>
      </c>
      <c r="C19" s="85">
        <v>4</v>
      </c>
      <c r="D19" s="85">
        <v>1</v>
      </c>
      <c r="E19" s="85" t="s">
        <v>6</v>
      </c>
      <c r="F19" s="85" t="s">
        <v>14</v>
      </c>
      <c r="G19" s="86">
        <v>4</v>
      </c>
      <c r="H19" s="87">
        <v>1</v>
      </c>
      <c r="I19" s="77">
        <v>10180.24</v>
      </c>
    </row>
    <row r="20" spans="1:9">
      <c r="A20" s="181"/>
      <c r="B20" s="181"/>
      <c r="C20" s="181"/>
      <c r="D20" s="181"/>
      <c r="E20" s="181"/>
      <c r="F20" s="181"/>
      <c r="G20" s="181"/>
      <c r="H20" s="181"/>
      <c r="I20" s="181"/>
    </row>
    <row r="21" spans="1:9" ht="14.25" customHeight="1">
      <c r="A21" s="88">
        <v>3</v>
      </c>
      <c r="B21" s="88">
        <v>1</v>
      </c>
      <c r="C21" s="88">
        <v>1</v>
      </c>
      <c r="D21" s="88">
        <v>1</v>
      </c>
      <c r="E21" s="89" t="s">
        <v>87</v>
      </c>
      <c r="F21" s="88" t="s">
        <v>14</v>
      </c>
      <c r="G21" s="89">
        <v>1</v>
      </c>
      <c r="H21" s="90">
        <v>1</v>
      </c>
      <c r="I21" s="91">
        <v>23220.36</v>
      </c>
    </row>
    <row r="22" spans="1:9" ht="14.25" customHeight="1">
      <c r="A22" s="6">
        <v>3</v>
      </c>
      <c r="B22" s="6">
        <v>1</v>
      </c>
      <c r="C22" s="6">
        <v>2</v>
      </c>
      <c r="D22" s="6">
        <v>1</v>
      </c>
      <c r="E22" s="7" t="s">
        <v>87</v>
      </c>
      <c r="F22" s="6" t="s">
        <v>14</v>
      </c>
      <c r="G22" s="7">
        <v>2</v>
      </c>
      <c r="H22" s="41">
        <v>1</v>
      </c>
      <c r="I22" s="80">
        <v>20406.060000000001</v>
      </c>
    </row>
    <row r="23" spans="1:9" ht="14.25" customHeight="1">
      <c r="A23" s="85">
        <v>3</v>
      </c>
      <c r="B23" s="85">
        <v>1</v>
      </c>
      <c r="C23" s="85">
        <v>3</v>
      </c>
      <c r="D23" s="85">
        <v>1</v>
      </c>
      <c r="E23" s="86" t="s">
        <v>87</v>
      </c>
      <c r="F23" s="85" t="s">
        <v>14</v>
      </c>
      <c r="G23" s="86">
        <v>3</v>
      </c>
      <c r="H23" s="87">
        <v>1</v>
      </c>
      <c r="I23" s="77">
        <v>20406.060000000001</v>
      </c>
    </row>
    <row r="24" spans="1:9">
      <c r="A24" s="181"/>
      <c r="B24" s="181"/>
      <c r="C24" s="181"/>
      <c r="D24" s="181"/>
      <c r="E24" s="181"/>
      <c r="F24" s="181"/>
      <c r="G24" s="181"/>
      <c r="H24" s="181"/>
      <c r="I24" s="181"/>
    </row>
    <row r="25" spans="1:9" ht="14.25" customHeight="1">
      <c r="A25" s="88">
        <v>5</v>
      </c>
      <c r="B25" s="88">
        <v>1</v>
      </c>
      <c r="C25" s="88">
        <v>1</v>
      </c>
      <c r="D25" s="88">
        <v>1</v>
      </c>
      <c r="E25" s="89" t="s">
        <v>88</v>
      </c>
      <c r="F25" s="88" t="s">
        <v>14</v>
      </c>
      <c r="G25" s="89">
        <v>1</v>
      </c>
      <c r="H25" s="90">
        <v>1</v>
      </c>
      <c r="I25" s="91">
        <v>70411.56</v>
      </c>
    </row>
    <row r="26" spans="1:9" ht="14.25" customHeight="1">
      <c r="A26" s="6">
        <v>5</v>
      </c>
      <c r="B26" s="6">
        <v>1</v>
      </c>
      <c r="C26" s="6">
        <v>2</v>
      </c>
      <c r="D26" s="6">
        <v>1</v>
      </c>
      <c r="E26" s="7" t="s">
        <v>88</v>
      </c>
      <c r="F26" s="6" t="s">
        <v>14</v>
      </c>
      <c r="G26" s="7">
        <v>2</v>
      </c>
      <c r="H26" s="41">
        <v>1</v>
      </c>
      <c r="I26" s="80">
        <v>30290.560000000001</v>
      </c>
    </row>
    <row r="27" spans="1:9" ht="14.25" customHeight="1">
      <c r="A27" s="85">
        <v>5</v>
      </c>
      <c r="B27" s="85">
        <v>1</v>
      </c>
      <c r="C27" s="85">
        <v>3</v>
      </c>
      <c r="D27" s="85">
        <v>1</v>
      </c>
      <c r="E27" s="86" t="s">
        <v>88</v>
      </c>
      <c r="F27" s="85" t="s">
        <v>14</v>
      </c>
      <c r="G27" s="86">
        <v>3</v>
      </c>
      <c r="H27" s="87">
        <v>1</v>
      </c>
      <c r="I27" s="77">
        <v>29823.1</v>
      </c>
    </row>
    <row r="28" spans="1:9">
      <c r="A28" s="181"/>
      <c r="B28" s="181"/>
      <c r="C28" s="181"/>
      <c r="D28" s="181"/>
      <c r="E28" s="181"/>
      <c r="F28" s="181"/>
      <c r="G28" s="181"/>
      <c r="H28" s="181"/>
      <c r="I28" s="181"/>
    </row>
    <row r="29" spans="1:9" ht="14.25" customHeight="1">
      <c r="A29" s="88">
        <v>7</v>
      </c>
      <c r="B29" s="88">
        <v>1</v>
      </c>
      <c r="C29" s="88">
        <v>1</v>
      </c>
      <c r="D29" s="88">
        <v>1</v>
      </c>
      <c r="E29" s="89" t="s">
        <v>7</v>
      </c>
      <c r="F29" s="88" t="s">
        <v>14</v>
      </c>
      <c r="G29" s="89">
        <v>1</v>
      </c>
      <c r="H29" s="90">
        <v>1</v>
      </c>
      <c r="I29" s="91">
        <v>11634.56</v>
      </c>
    </row>
    <row r="30" spans="1:9" ht="14.25" customHeight="1">
      <c r="A30" s="6">
        <v>7</v>
      </c>
      <c r="B30" s="6">
        <v>1</v>
      </c>
      <c r="C30" s="6">
        <v>2</v>
      </c>
      <c r="D30" s="6">
        <v>1</v>
      </c>
      <c r="E30" s="7" t="s">
        <v>7</v>
      </c>
      <c r="F30" s="6" t="s">
        <v>14</v>
      </c>
      <c r="G30" s="7">
        <v>2</v>
      </c>
      <c r="H30" s="41">
        <v>1</v>
      </c>
      <c r="I30" s="80">
        <v>9307.86</v>
      </c>
    </row>
    <row r="31" spans="1:9" ht="14.25" customHeight="1">
      <c r="A31" s="6">
        <v>7</v>
      </c>
      <c r="B31" s="6">
        <v>1</v>
      </c>
      <c r="C31" s="6">
        <v>3</v>
      </c>
      <c r="D31" s="6">
        <v>1</v>
      </c>
      <c r="E31" s="7" t="s">
        <v>7</v>
      </c>
      <c r="F31" s="6" t="s">
        <v>14</v>
      </c>
      <c r="G31" s="7">
        <v>3</v>
      </c>
      <c r="H31" s="41">
        <v>1</v>
      </c>
      <c r="I31" s="80">
        <v>7445.44</v>
      </c>
    </row>
    <row r="32" spans="1:9" ht="14.25" customHeight="1">
      <c r="A32" s="85">
        <v>7</v>
      </c>
      <c r="B32" s="85">
        <v>1</v>
      </c>
      <c r="C32" s="85">
        <v>4</v>
      </c>
      <c r="D32" s="85">
        <v>1</v>
      </c>
      <c r="E32" s="86" t="s">
        <v>7</v>
      </c>
      <c r="F32" s="85" t="s">
        <v>14</v>
      </c>
      <c r="G32" s="86">
        <v>4</v>
      </c>
      <c r="H32" s="87">
        <v>1</v>
      </c>
      <c r="I32" s="77">
        <v>5956.14</v>
      </c>
    </row>
    <row r="33" spans="1:9">
      <c r="A33" s="181"/>
      <c r="B33" s="181"/>
      <c r="C33" s="181"/>
      <c r="D33" s="181"/>
      <c r="E33" s="181"/>
      <c r="F33" s="181"/>
      <c r="G33" s="181"/>
      <c r="H33" s="181"/>
      <c r="I33" s="181"/>
    </row>
    <row r="34" spans="1:9" ht="14.25" customHeight="1">
      <c r="A34" s="88">
        <v>8</v>
      </c>
      <c r="B34" s="88">
        <v>1</v>
      </c>
      <c r="C34" s="88">
        <v>1</v>
      </c>
      <c r="D34" s="88">
        <v>1</v>
      </c>
      <c r="E34" s="89" t="s">
        <v>9</v>
      </c>
      <c r="F34" s="88" t="s">
        <v>14</v>
      </c>
      <c r="G34" s="89">
        <v>1</v>
      </c>
      <c r="H34" s="90">
        <v>1</v>
      </c>
      <c r="I34" s="91">
        <v>1610.14</v>
      </c>
    </row>
    <row r="35" spans="1:9" ht="14.25" customHeight="1">
      <c r="A35" s="6">
        <v>8</v>
      </c>
      <c r="B35" s="6">
        <v>1</v>
      </c>
      <c r="C35" s="6">
        <v>2</v>
      </c>
      <c r="D35" s="6">
        <v>1</v>
      </c>
      <c r="E35" s="7" t="s">
        <v>9</v>
      </c>
      <c r="F35" s="6" t="s">
        <v>14</v>
      </c>
      <c r="G35" s="7">
        <v>2</v>
      </c>
      <c r="H35" s="41">
        <v>1</v>
      </c>
      <c r="I35" s="80">
        <v>1315.46</v>
      </c>
    </row>
    <row r="36" spans="1:9" ht="14.25" customHeight="1">
      <c r="A36" s="6">
        <v>8</v>
      </c>
      <c r="B36" s="6">
        <v>1</v>
      </c>
      <c r="C36" s="6">
        <v>3</v>
      </c>
      <c r="D36" s="6">
        <v>1</v>
      </c>
      <c r="E36" s="7" t="s">
        <v>9</v>
      </c>
      <c r="F36" s="6" t="s">
        <v>14</v>
      </c>
      <c r="G36" s="7">
        <v>3</v>
      </c>
      <c r="H36" s="41">
        <v>1</v>
      </c>
      <c r="I36" s="80">
        <v>1140.56</v>
      </c>
    </row>
    <row r="37" spans="1:9" ht="14.25" customHeight="1">
      <c r="A37" s="6">
        <v>8</v>
      </c>
      <c r="B37" s="6">
        <v>1</v>
      </c>
      <c r="C37" s="6">
        <v>5</v>
      </c>
      <c r="D37" s="6">
        <v>1</v>
      </c>
      <c r="E37" s="7" t="s">
        <v>9</v>
      </c>
      <c r="F37" s="6" t="s">
        <v>14</v>
      </c>
      <c r="G37" s="7">
        <v>5</v>
      </c>
      <c r="H37" s="41">
        <v>1</v>
      </c>
      <c r="I37" s="80">
        <v>710.2</v>
      </c>
    </row>
    <row r="38" spans="1:9" ht="14.25" customHeight="1">
      <c r="A38" s="85">
        <v>8</v>
      </c>
      <c r="B38" s="85">
        <v>1</v>
      </c>
      <c r="C38" s="85">
        <v>6</v>
      </c>
      <c r="D38" s="85">
        <v>1</v>
      </c>
      <c r="E38" s="86" t="s">
        <v>9</v>
      </c>
      <c r="F38" s="85" t="s">
        <v>14</v>
      </c>
      <c r="G38" s="86">
        <v>6</v>
      </c>
      <c r="H38" s="87">
        <v>1</v>
      </c>
      <c r="I38" s="77" t="s">
        <v>13</v>
      </c>
    </row>
    <row r="39" spans="1:9">
      <c r="A39" s="181"/>
      <c r="B39" s="181"/>
      <c r="C39" s="181"/>
      <c r="D39" s="181"/>
      <c r="E39" s="181"/>
      <c r="F39" s="181"/>
      <c r="G39" s="181"/>
      <c r="H39" s="181"/>
      <c r="I39" s="181"/>
    </row>
    <row r="40" spans="1:9" ht="14.25" customHeight="1">
      <c r="A40" s="88">
        <v>9</v>
      </c>
      <c r="B40" s="88">
        <v>1</v>
      </c>
      <c r="C40" s="88">
        <v>1</v>
      </c>
      <c r="D40" s="88">
        <v>1</v>
      </c>
      <c r="E40" s="89" t="s">
        <v>10</v>
      </c>
      <c r="F40" s="88" t="s">
        <v>14</v>
      </c>
      <c r="G40" s="89">
        <v>1</v>
      </c>
      <c r="H40" s="90">
        <v>1</v>
      </c>
      <c r="I40" s="91" t="s">
        <v>13</v>
      </c>
    </row>
    <row r="41" spans="1:9" ht="14.25" customHeight="1">
      <c r="A41" s="6">
        <v>9</v>
      </c>
      <c r="B41" s="6">
        <v>1</v>
      </c>
      <c r="C41" s="6">
        <v>2</v>
      </c>
      <c r="D41" s="6">
        <v>1</v>
      </c>
      <c r="E41" s="7" t="s">
        <v>10</v>
      </c>
      <c r="F41" s="6" t="s">
        <v>14</v>
      </c>
      <c r="G41" s="7">
        <v>2</v>
      </c>
      <c r="H41" s="41">
        <v>1</v>
      </c>
      <c r="I41" s="80" t="s">
        <v>13</v>
      </c>
    </row>
    <row r="42" spans="1:9" ht="14.25" customHeight="1">
      <c r="A42" s="6">
        <v>9</v>
      </c>
      <c r="B42" s="6">
        <v>1</v>
      </c>
      <c r="C42" s="6">
        <v>3</v>
      </c>
      <c r="D42" s="6">
        <v>1</v>
      </c>
      <c r="E42" s="7" t="s">
        <v>10</v>
      </c>
      <c r="F42" s="6" t="s">
        <v>14</v>
      </c>
      <c r="G42" s="7">
        <v>3</v>
      </c>
      <c r="H42" s="41">
        <v>1</v>
      </c>
      <c r="I42" s="80" t="s">
        <v>13</v>
      </c>
    </row>
    <row r="43" spans="1:9" ht="14.25" customHeight="1">
      <c r="A43" s="81">
        <v>9</v>
      </c>
      <c r="B43" s="81">
        <v>1</v>
      </c>
      <c r="C43" s="81">
        <v>4</v>
      </c>
      <c r="D43" s="81">
        <v>1</v>
      </c>
      <c r="E43" s="82" t="s">
        <v>10</v>
      </c>
      <c r="F43" s="81" t="s">
        <v>14</v>
      </c>
      <c r="G43" s="82">
        <v>4</v>
      </c>
      <c r="H43" s="83">
        <v>1</v>
      </c>
      <c r="I43" s="84" t="s">
        <v>13</v>
      </c>
    </row>
  </sheetData>
  <mergeCells count="20">
    <mergeCell ref="A28:I28"/>
    <mergeCell ref="A33:I33"/>
    <mergeCell ref="A39:I39"/>
    <mergeCell ref="A9:D9"/>
    <mergeCell ref="A15:I15"/>
    <mergeCell ref="A10:I10"/>
    <mergeCell ref="C4:C8"/>
    <mergeCell ref="B4:B8"/>
    <mergeCell ref="A20:I20"/>
    <mergeCell ref="A24:I24"/>
    <mergeCell ref="A1:I1"/>
    <mergeCell ref="A2:I2"/>
    <mergeCell ref="A3:I3"/>
    <mergeCell ref="A4:A8"/>
    <mergeCell ref="E5:I5"/>
    <mergeCell ref="E7:I7"/>
    <mergeCell ref="D4:D8"/>
    <mergeCell ref="E8:I8"/>
    <mergeCell ref="E4:I4"/>
    <mergeCell ref="E6:I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ZONA H.</vt:lpstr>
      <vt:lpstr>COSNTRUCCIONES</vt:lpstr>
      <vt:lpstr>PREDIOS GRANDES</vt:lpstr>
      <vt:lpstr>PREDIOS SUBURBANOS</vt:lpstr>
      <vt:lpstr>VALORES COMUNIDADES</vt:lpstr>
      <vt:lpstr>ROSS</vt:lpstr>
      <vt:lpstr>CONSERVACIÓN</vt:lpstr>
      <vt:lpstr>RUSTICO PRIV.</vt:lpstr>
      <vt:lpstr>RUSTICO EJIDAL</vt:lpstr>
      <vt:lpstr>RUSTICO COMUNAL</vt:lpstr>
      <vt:lpstr>COSNTRUCCIONES!Área_de_impresión</vt:lpstr>
      <vt:lpstr>'PREDIOS GRANDES'!Área_de_impresión</vt:lpstr>
      <vt:lpstr>'PREDIOS SUBURBANOS'!Área_de_impresión</vt:lpstr>
      <vt:lpstr>'RUSTICO COMUNAL'!Área_de_impresión</vt:lpstr>
      <vt:lpstr>'RUSTICO EJIDAL'!Área_de_impresión</vt:lpstr>
      <vt:lpstr>'RUSTICO PRIV.'!Área_de_impresión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2021-12-01T20:59:22Z</cp:lastPrinted>
  <dcterms:created xsi:type="dcterms:W3CDTF">2008-08-20T17:00:06Z</dcterms:created>
  <dcterms:modified xsi:type="dcterms:W3CDTF">2021-12-01T20:59:30Z</dcterms:modified>
</cp:coreProperties>
</file>