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Zona H" sheetId="1" r:id="rId1"/>
    <sheet name="Construccion (1)" sheetId="2" r:id="rId2"/>
    <sheet name="Predios Grandes" sheetId="3" r:id="rId3"/>
    <sheet name="Rustico Ejidal" sheetId="4" r:id="rId4"/>
    <sheet name="Rustico Comunal" sheetId="5" r:id="rId5"/>
    <sheet name="Rustico Privada" sheetId="6" r:id="rId6"/>
    <sheet name="ESTADO CONSERVACIÓN" sheetId="7" r:id="rId7"/>
    <sheet name="TABLA ROSS" sheetId="8" r:id="rId8"/>
  </sheets>
  <definedNames>
    <definedName name="_xlnm.Print_Area" localSheetId="1">'Construccion (1)'!$B$1:$I$74</definedName>
  </definedNames>
  <calcPr fullCalcOnLoad="1"/>
</workbook>
</file>

<file path=xl/sharedStrings.xml><?xml version="1.0" encoding="utf-8"?>
<sst xmlns="http://schemas.openxmlformats.org/spreadsheetml/2006/main" count="418" uniqueCount="113">
  <si>
    <t>Tipo Propiedad</t>
  </si>
  <si>
    <t>Calidad</t>
  </si>
  <si>
    <t>Constante</t>
  </si>
  <si>
    <t>Clase</t>
  </si>
  <si>
    <t>Nivel</t>
  </si>
  <si>
    <t>Clave de Valuación</t>
  </si>
  <si>
    <t>Tipo de Propiedad</t>
  </si>
  <si>
    <t>Factor</t>
  </si>
  <si>
    <t>Riego por Gravedad</t>
  </si>
  <si>
    <t>Privada</t>
  </si>
  <si>
    <t>Riego por Bombeo</t>
  </si>
  <si>
    <t>Temporal</t>
  </si>
  <si>
    <t>Pastal</t>
  </si>
  <si>
    <t>Ejidal</t>
  </si>
  <si>
    <t>Comunal</t>
  </si>
  <si>
    <t>ESTADO DE CONSERVACIÓN</t>
  </si>
  <si>
    <t>EDAD DEL INMUEBLE</t>
  </si>
  <si>
    <t>Nuevo</t>
  </si>
  <si>
    <t>Bueno</t>
  </si>
  <si>
    <t>Regular</t>
  </si>
  <si>
    <t>Regular medio</t>
  </si>
  <si>
    <t>Reparaciones Sencillas</t>
  </si>
  <si>
    <t>Reparaciones Medias</t>
  </si>
  <si>
    <t>Reparaciones Importantes</t>
  </si>
  <si>
    <t>Reparaciones Completas</t>
  </si>
  <si>
    <t>EDAD</t>
  </si>
  <si>
    <t>No. DE MANZANA</t>
  </si>
  <si>
    <t xml:space="preserve"> COLONIAS, LOCALIDAD</t>
  </si>
  <si>
    <t>VALOR UNIT.($/M2)</t>
  </si>
  <si>
    <t>CATASTRAL</t>
  </si>
  <si>
    <t>CENTRO URBANO</t>
  </si>
  <si>
    <t>025.</t>
  </si>
  <si>
    <t xml:space="preserve">FACTOR DE MERCADO </t>
  </si>
  <si>
    <t>Uso</t>
  </si>
  <si>
    <t>PARA CONSTRUCCIONES ($/M2)</t>
  </si>
  <si>
    <t xml:space="preserve">HABITACIONAL </t>
  </si>
  <si>
    <t>"A"</t>
  </si>
  <si>
    <t>"B"</t>
  </si>
  <si>
    <t>"C"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</si>
  <si>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</si>
  <si>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</si>
  <si>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</si>
  <si>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</si>
  <si>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</si>
  <si>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</si>
  <si>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</si>
  <si>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 xml:space="preserve">INSTALACIONES ESPECIALES </t>
  </si>
  <si>
    <t>ALBERCA</t>
  </si>
  <si>
    <t>ALGIBE</t>
  </si>
  <si>
    <t>BARANDAL</t>
  </si>
  <si>
    <t>BARDA</t>
  </si>
  <si>
    <t>COCINA INTEGRAL</t>
  </si>
  <si>
    <t>ELEVADOR (PIEZA)</t>
  </si>
  <si>
    <t>ENCEMENTADOS  (PATIOS, PASILLOS, ETC)</t>
  </si>
  <si>
    <t>ESTACIONAMIENTO (PAVIMENTO ASFALTO)</t>
  </si>
  <si>
    <t>ESTACIONAMIENTO (PAVIMENTO CONCRETO)</t>
  </si>
  <si>
    <t>JACUZZY (PIEZA)</t>
  </si>
  <si>
    <t>RAMPAS</t>
  </si>
  <si>
    <t>SISTEMA CONTRA INCENDIO (UNIDAD)</t>
  </si>
  <si>
    <t>TANQUE ALMACENAMIENTO (PIEZA)</t>
  </si>
  <si>
    <t>TANQUE ESTACIONARIO (PIEZA)</t>
  </si>
  <si>
    <t>PILAS</t>
  </si>
  <si>
    <t>MAYORES A LA DEL LOTE TIPO Y CON REFERENCIA DE VALOR AL DE LA ZONA CORRESPONDIENTE.</t>
  </si>
  <si>
    <t xml:space="preserve"> SUPERFICIE DESDE (M2)</t>
  </si>
  <si>
    <t>HASTA  SUPERFICIE DE (M2)</t>
  </si>
  <si>
    <t>FACTOR DE TERRENO</t>
  </si>
  <si>
    <t>EN POBLACIONES CERCANAS Y DIFERENTES A LA CABECERA MUNICIPAL.</t>
  </si>
  <si>
    <t>ZONAS URBANAS HOMOGÉNEAS DE VALOR</t>
  </si>
  <si>
    <t>VALORES UNITARIOS DE REPOSICIÓN NUEVO</t>
  </si>
  <si>
    <t>Valor Unitario</t>
  </si>
  <si>
    <t xml:space="preserve">Valor Unitario </t>
  </si>
  <si>
    <t>CIRCUITO CERRADO (POR CÁMARA)</t>
  </si>
  <si>
    <t>CORTINA METÁLICA</t>
  </si>
  <si>
    <t>HIDRONEUMÁTICO</t>
  </si>
  <si>
    <t>PORTÓN ELÉCTRICO</t>
  </si>
  <si>
    <t>SUBESTACIÓN (POR CUCHILLA)</t>
  </si>
  <si>
    <t>FACTOR DE DEMÉRITO PARA TERRENOS CON SUPERFICIE QUE EXCEDE DEL LOTE TIPO</t>
  </si>
  <si>
    <t xml:space="preserve">FACTOR DE DEMÉRITO PARA TERRENOS INMERSOS EN LA MANCHA URBANA, CON SUPERFICIES </t>
  </si>
  <si>
    <t>MAYORES A LA DEL LOTE TIPO Y CON USO DE SUELO AGRÍCOLA.</t>
  </si>
  <si>
    <t>VALORES UNITARIOS POR HECTÁREA</t>
  </si>
  <si>
    <t>PARA SUELO RÚSTICO ($/HA)</t>
  </si>
  <si>
    <t>Clasificación</t>
  </si>
  <si>
    <t>Valor Unitario ($/HA)</t>
  </si>
  <si>
    <t>Frutales en Formación</t>
  </si>
  <si>
    <t>Frutales en Producción</t>
  </si>
  <si>
    <t xml:space="preserve">        Factor de Depreciación Método: ROSS               </t>
  </si>
  <si>
    <t>VALOR UNITARIO($/M2)</t>
  </si>
  <si>
    <t>Tipología</t>
  </si>
  <si>
    <t>ECONÓMICO</t>
  </si>
  <si>
    <t>MAYORES A LA DEL LOTE TIPO Y CON REFERENCIA DE VALOR AL DE LA ZONA CORRESPONDIENTE</t>
  </si>
  <si>
    <t>Utilizando la tabla de Ross según las colonias llegando a un tope</t>
  </si>
  <si>
    <t xml:space="preserve">ZONA HOMOGÉNEA </t>
  </si>
  <si>
    <t>SECTOR CATASTRAL</t>
  </si>
  <si>
    <t>En Desecho</t>
  </si>
  <si>
    <t>MUNICIPIO DE MANUEL BENAVIDES</t>
  </si>
  <si>
    <t>-</t>
  </si>
  <si>
    <r>
      <t>NOTA:</t>
    </r>
    <r>
      <rPr>
        <sz val="10"/>
        <rFont val="Century Gothic"/>
        <family val="2"/>
      </rPr>
      <t xml:space="preserve"> EL FACTOR DE DEMÉRITO PARA LOS PREDIOS RÚSTICOS, ES DE: 0.7</t>
    </r>
  </si>
  <si>
    <t>de 30 años de edad con una vida útil de 65 años.</t>
  </si>
  <si>
    <t>Vida útil:</t>
  </si>
  <si>
    <t>TABLA DE VALORES PARA EL EJERCICIO FISCAL 2021</t>
  </si>
  <si>
    <t>EJERCICIO 2021</t>
  </si>
  <si>
    <r>
      <t xml:space="preserve"> </t>
    </r>
    <r>
      <rPr>
        <sz val="10"/>
        <rFont val="Century Gothic"/>
        <family val="2"/>
      </rPr>
      <t>POPULAR</t>
    </r>
  </si>
  <si>
    <t>001, 002, 003, 004</t>
  </si>
  <si>
    <t>005, 006, 007, 008</t>
  </si>
  <si>
    <t>009, 010, 011, 012</t>
  </si>
  <si>
    <t>013, 014, 015, 016</t>
  </si>
  <si>
    <t>017, 018, 019, 020</t>
  </si>
  <si>
    <t>021, 022, 023, 024</t>
  </si>
  <si>
    <t>021, 022, 023.</t>
  </si>
  <si>
    <t>005, 006, 007.</t>
  </si>
  <si>
    <t>013, 014.</t>
  </si>
  <si>
    <t xml:space="preserve">   TABLAS DE DEPRECIACIÓN MÉTODO DE ROSS</t>
  </si>
  <si>
    <t>FACTOR DE DEMÉRITO EN LA CABECERA MPAL. = 0.45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</si>
</sst>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\ _€"/>
    <numFmt numFmtId="165" formatCode="0.000"/>
    <numFmt numFmtId="166" formatCode="0.0000"/>
    <numFmt numFmtId="167" formatCode="_-[$€-2]* #,##0.00_-;\-[$€-2]* #,##0.00_-;_-[$€-2]* &quot;-&quot;??_-"/>
    <numFmt numFmtId="168" formatCode="000"/>
    <numFmt numFmtId="169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7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98">
    <xf numFmtId="0" fontId="0" fillId="0" borderId="0" xfId="0" applyFont="1" applyAlignment="1">
      <alignment/>
    </xf>
    <xf numFmtId="0" fontId="2" fillId="0" borderId="0" xfId="60">
      <alignment/>
      <protection/>
    </xf>
    <xf numFmtId="0" fontId="0" fillId="0" borderId="0" xfId="0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4" fontId="6" fillId="0" borderId="17" xfId="5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44" fontId="6" fillId="0" borderId="0" xfId="52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8" fontId="6" fillId="0" borderId="20" xfId="0" applyNumberFormat="1" applyFont="1" applyFill="1" applyBorder="1" applyAlignment="1">
      <alignment horizontal="left"/>
    </xf>
    <xf numFmtId="38" fontId="6" fillId="0" borderId="21" xfId="0" applyNumberFormat="1" applyFont="1" applyFill="1" applyBorder="1" applyAlignment="1">
      <alignment horizontal="left"/>
    </xf>
    <xf numFmtId="38" fontId="4" fillId="0" borderId="22" xfId="0" applyNumberFormat="1" applyFont="1" applyFill="1" applyBorder="1" applyAlignment="1">
      <alignment horizontal="left"/>
    </xf>
    <xf numFmtId="44" fontId="6" fillId="0" borderId="23" xfId="52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38" fontId="6" fillId="0" borderId="26" xfId="0" applyNumberFormat="1" applyFont="1" applyFill="1" applyBorder="1" applyAlignment="1">
      <alignment horizontal="left"/>
    </xf>
    <xf numFmtId="38" fontId="6" fillId="0" borderId="25" xfId="0" applyNumberFormat="1" applyFont="1" applyFill="1" applyBorder="1" applyAlignment="1">
      <alignment horizontal="left"/>
    </xf>
    <xf numFmtId="38" fontId="4" fillId="0" borderId="27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/>
    </xf>
    <xf numFmtId="44" fontId="6" fillId="0" borderId="31" xfId="52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" fillId="0" borderId="32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Alignment="1">
      <alignment/>
    </xf>
    <xf numFmtId="0" fontId="3" fillId="0" borderId="33" xfId="60" applyFont="1" applyFill="1" applyBorder="1" applyAlignment="1">
      <alignment horizontal="center"/>
      <protection/>
    </xf>
    <xf numFmtId="0" fontId="5" fillId="0" borderId="33" xfId="60" applyFont="1" applyFill="1" applyBorder="1" applyAlignment="1">
      <alignment horizontal="center"/>
      <protection/>
    </xf>
    <xf numFmtId="166" fontId="5" fillId="0" borderId="33" xfId="60" applyNumberFormat="1" applyFont="1" applyFill="1" applyBorder="1" applyAlignment="1">
      <alignment horizontal="center"/>
      <protection/>
    </xf>
    <xf numFmtId="0" fontId="3" fillId="0" borderId="16" xfId="60" applyFont="1" applyFill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0" fontId="42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Alignment="1">
      <alignment wrapText="1"/>
    </xf>
    <xf numFmtId="0" fontId="42" fillId="0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/>
    </xf>
    <xf numFmtId="38" fontId="5" fillId="0" borderId="10" xfId="0" applyNumberFormat="1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8" fontId="5" fillId="0" borderId="11" xfId="0" applyNumberFormat="1" applyFont="1" applyFill="1" applyBorder="1" applyAlignment="1">
      <alignment horizontal="center"/>
    </xf>
    <xf numFmtId="38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8" fontId="5" fillId="0" borderId="34" xfId="0" applyNumberFormat="1" applyFont="1" applyFill="1" applyBorder="1" applyAlignment="1">
      <alignment horizontal="center"/>
    </xf>
    <xf numFmtId="38" fontId="3" fillId="0" borderId="14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58" applyFont="1" applyFill="1" applyBorder="1" applyAlignment="1">
      <alignment horizontal="center"/>
      <protection/>
    </xf>
    <xf numFmtId="0" fontId="5" fillId="0" borderId="10" xfId="58" applyFont="1" applyFill="1" applyBorder="1" applyAlignment="1">
      <alignment horizontal="center"/>
      <protection/>
    </xf>
    <xf numFmtId="49" fontId="3" fillId="0" borderId="10" xfId="58" applyNumberFormat="1" applyFont="1" applyFill="1" applyBorder="1" applyAlignment="1">
      <alignment horizontal="center"/>
      <protection/>
    </xf>
    <xf numFmtId="0" fontId="3" fillId="0" borderId="12" xfId="58" applyFont="1" applyFill="1" applyBorder="1" applyAlignment="1">
      <alignment horizontal="center"/>
      <protection/>
    </xf>
    <xf numFmtId="0" fontId="5" fillId="0" borderId="12" xfId="58" applyFont="1" applyFill="1" applyBorder="1" applyAlignment="1">
      <alignment horizontal="center"/>
      <protection/>
    </xf>
    <xf numFmtId="38" fontId="3" fillId="0" borderId="12" xfId="58" applyNumberFormat="1" applyFont="1" applyFill="1" applyBorder="1" applyAlignment="1">
      <alignment horizontal="center"/>
      <protection/>
    </xf>
    <xf numFmtId="49" fontId="3" fillId="0" borderId="12" xfId="58" applyNumberFormat="1" applyFont="1" applyFill="1" applyBorder="1" applyAlignment="1">
      <alignment horizontal="center"/>
      <protection/>
    </xf>
    <xf numFmtId="0" fontId="3" fillId="0" borderId="14" xfId="58" applyFont="1" applyFill="1" applyBorder="1" applyAlignment="1">
      <alignment horizontal="center"/>
      <protection/>
    </xf>
    <xf numFmtId="0" fontId="5" fillId="0" borderId="14" xfId="58" applyFont="1" applyFill="1" applyBorder="1" applyAlignment="1">
      <alignment horizontal="center"/>
      <protection/>
    </xf>
    <xf numFmtId="38" fontId="3" fillId="0" borderId="14" xfId="58" applyNumberFormat="1" applyFont="1" applyFill="1" applyBorder="1" applyAlignment="1">
      <alignment horizontal="center"/>
      <protection/>
    </xf>
    <xf numFmtId="49" fontId="3" fillId="0" borderId="14" xfId="58" applyNumberFormat="1" applyFont="1" applyFill="1" applyBorder="1" applyAlignment="1">
      <alignment horizontal="center"/>
      <protection/>
    </xf>
    <xf numFmtId="38" fontId="5" fillId="0" borderId="10" xfId="58" applyNumberFormat="1" applyFont="1" applyFill="1" applyBorder="1" applyAlignment="1">
      <alignment horizontal="center"/>
      <protection/>
    </xf>
    <xf numFmtId="38" fontId="3" fillId="0" borderId="10" xfId="58" applyNumberFormat="1" applyFont="1" applyFill="1" applyBorder="1" applyAlignment="1">
      <alignment horizontal="center"/>
      <protection/>
    </xf>
    <xf numFmtId="38" fontId="5" fillId="0" borderId="12" xfId="58" applyNumberFormat="1" applyFont="1" applyFill="1" applyBorder="1" applyAlignment="1">
      <alignment horizontal="center"/>
      <protection/>
    </xf>
    <xf numFmtId="38" fontId="5" fillId="0" borderId="14" xfId="58" applyNumberFormat="1" applyFont="1" applyFill="1" applyBorder="1" applyAlignment="1">
      <alignment horizontal="center"/>
      <protection/>
    </xf>
    <xf numFmtId="0" fontId="3" fillId="0" borderId="10" xfId="59" applyFont="1" applyFill="1" applyBorder="1" applyAlignment="1">
      <alignment horizontal="center"/>
      <protection/>
    </xf>
    <xf numFmtId="0" fontId="5" fillId="0" borderId="10" xfId="59" applyFont="1" applyFill="1" applyBorder="1" applyAlignment="1">
      <alignment horizontal="center"/>
      <protection/>
    </xf>
    <xf numFmtId="0" fontId="3" fillId="0" borderId="12" xfId="59" applyFont="1" applyFill="1" applyBorder="1" applyAlignment="1">
      <alignment horizontal="center"/>
      <protection/>
    </xf>
    <xf numFmtId="0" fontId="5" fillId="0" borderId="12" xfId="59" applyFont="1" applyFill="1" applyBorder="1" applyAlignment="1">
      <alignment horizontal="center"/>
      <protection/>
    </xf>
    <xf numFmtId="38" fontId="3" fillId="0" borderId="12" xfId="59" applyNumberFormat="1" applyFont="1" applyFill="1" applyBorder="1" applyAlignment="1">
      <alignment horizontal="center"/>
      <protection/>
    </xf>
    <xf numFmtId="0" fontId="3" fillId="0" borderId="14" xfId="59" applyFont="1" applyFill="1" applyBorder="1" applyAlignment="1">
      <alignment horizontal="center"/>
      <protection/>
    </xf>
    <xf numFmtId="0" fontId="5" fillId="0" borderId="14" xfId="59" applyFont="1" applyFill="1" applyBorder="1" applyAlignment="1">
      <alignment horizontal="center"/>
      <protection/>
    </xf>
    <xf numFmtId="38" fontId="3" fillId="0" borderId="14" xfId="59" applyNumberFormat="1" applyFont="1" applyFill="1" applyBorder="1" applyAlignment="1">
      <alignment horizontal="center"/>
      <protection/>
    </xf>
    <xf numFmtId="38" fontId="5" fillId="0" borderId="10" xfId="59" applyNumberFormat="1" applyFont="1" applyFill="1" applyBorder="1" applyAlignment="1">
      <alignment horizontal="center"/>
      <protection/>
    </xf>
    <xf numFmtId="38" fontId="3" fillId="0" borderId="10" xfId="59" applyNumberFormat="1" applyFont="1" applyFill="1" applyBorder="1" applyAlignment="1">
      <alignment horizontal="center"/>
      <protection/>
    </xf>
    <xf numFmtId="38" fontId="5" fillId="0" borderId="12" xfId="59" applyNumberFormat="1" applyFont="1" applyFill="1" applyBorder="1" applyAlignment="1">
      <alignment horizontal="center"/>
      <protection/>
    </xf>
    <xf numFmtId="38" fontId="5" fillId="0" borderId="14" xfId="59" applyNumberFormat="1" applyFont="1" applyFill="1" applyBorder="1" applyAlignment="1">
      <alignment horizontal="center"/>
      <protection/>
    </xf>
    <xf numFmtId="49" fontId="3" fillId="0" borderId="10" xfId="59" applyNumberFormat="1" applyFont="1" applyFill="1" applyBorder="1" applyAlignment="1">
      <alignment horizontal="center"/>
      <protection/>
    </xf>
    <xf numFmtId="49" fontId="3" fillId="0" borderId="12" xfId="59" applyNumberFormat="1" applyFont="1" applyFill="1" applyBorder="1" applyAlignment="1">
      <alignment horizontal="center"/>
      <protection/>
    </xf>
    <xf numFmtId="0" fontId="3" fillId="0" borderId="12" xfId="59" applyNumberFormat="1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horizontal="center"/>
      <protection/>
    </xf>
    <xf numFmtId="49" fontId="3" fillId="0" borderId="10" xfId="57" applyNumberFormat="1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5" fillId="0" borderId="12" xfId="57" applyFont="1" applyFill="1" applyBorder="1" applyAlignment="1">
      <alignment horizontal="center"/>
      <protection/>
    </xf>
    <xf numFmtId="38" fontId="3" fillId="0" borderId="12" xfId="57" applyNumberFormat="1" applyFont="1" applyFill="1" applyBorder="1" applyAlignment="1">
      <alignment horizontal="center"/>
      <protection/>
    </xf>
    <xf numFmtId="49" fontId="3" fillId="0" borderId="12" xfId="57" applyNumberFormat="1" applyFont="1" applyFill="1" applyBorder="1" applyAlignment="1">
      <alignment horizontal="center"/>
      <protection/>
    </xf>
    <xf numFmtId="0" fontId="3" fillId="0" borderId="14" xfId="57" applyFont="1" applyFill="1" applyBorder="1" applyAlignment="1">
      <alignment horizontal="center"/>
      <protection/>
    </xf>
    <xf numFmtId="0" fontId="5" fillId="0" borderId="14" xfId="57" applyFont="1" applyFill="1" applyBorder="1" applyAlignment="1">
      <alignment horizontal="center"/>
      <protection/>
    </xf>
    <xf numFmtId="38" fontId="3" fillId="0" borderId="14" xfId="57" applyNumberFormat="1" applyFont="1" applyFill="1" applyBorder="1" applyAlignment="1">
      <alignment horizontal="center"/>
      <protection/>
    </xf>
    <xf numFmtId="49" fontId="3" fillId="0" borderId="14" xfId="57" applyNumberFormat="1" applyFont="1" applyFill="1" applyBorder="1" applyAlignment="1">
      <alignment horizontal="center"/>
      <protection/>
    </xf>
    <xf numFmtId="38" fontId="5" fillId="0" borderId="10" xfId="57" applyNumberFormat="1" applyFont="1" applyFill="1" applyBorder="1" applyAlignment="1">
      <alignment horizontal="center"/>
      <protection/>
    </xf>
    <xf numFmtId="38" fontId="3" fillId="0" borderId="10" xfId="57" applyNumberFormat="1" applyFont="1" applyFill="1" applyBorder="1" applyAlignment="1">
      <alignment horizontal="center"/>
      <protection/>
    </xf>
    <xf numFmtId="38" fontId="5" fillId="0" borderId="12" xfId="57" applyNumberFormat="1" applyFont="1" applyFill="1" applyBorder="1" applyAlignment="1">
      <alignment horizontal="center"/>
      <protection/>
    </xf>
    <xf numFmtId="38" fontId="5" fillId="0" borderId="14" xfId="57" applyNumberFormat="1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38" fontId="5" fillId="0" borderId="13" xfId="57" applyNumberFormat="1" applyFont="1" applyFill="1" applyBorder="1" applyAlignment="1">
      <alignment horizontal="center"/>
      <protection/>
    </xf>
    <xf numFmtId="0" fontId="5" fillId="0" borderId="13" xfId="57" applyFont="1" applyFill="1" applyBorder="1" applyAlignment="1">
      <alignment horizontal="center"/>
      <protection/>
    </xf>
    <xf numFmtId="38" fontId="3" fillId="0" borderId="13" xfId="57" applyNumberFormat="1" applyFont="1" applyFill="1" applyBorder="1" applyAlignment="1">
      <alignment horizontal="center"/>
      <protection/>
    </xf>
    <xf numFmtId="49" fontId="3" fillId="0" borderId="13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166" fontId="3" fillId="0" borderId="36" xfId="0" applyNumberFormat="1" applyFont="1" applyBorder="1" applyAlignment="1">
      <alignment horizontal="center"/>
    </xf>
    <xf numFmtId="166" fontId="5" fillId="0" borderId="35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166" fontId="5" fillId="0" borderId="36" xfId="0" applyNumberFormat="1" applyFont="1" applyBorder="1" applyAlignment="1">
      <alignment horizontal="center"/>
    </xf>
    <xf numFmtId="0" fontId="5" fillId="0" borderId="34" xfId="0" applyFont="1" applyBorder="1" applyAlignment="1">
      <alignment vertical="center"/>
    </xf>
    <xf numFmtId="166" fontId="5" fillId="0" borderId="27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0" fontId="5" fillId="0" borderId="33" xfId="0" applyFont="1" applyBorder="1" applyAlignment="1">
      <alignment vertical="center"/>
    </xf>
    <xf numFmtId="38" fontId="5" fillId="0" borderId="12" xfId="0" applyNumberFormat="1" applyFont="1" applyFill="1" applyBorder="1" applyAlignment="1">
      <alignment horizontal="center"/>
    </xf>
    <xf numFmtId="38" fontId="5" fillId="0" borderId="14" xfId="0" applyNumberFormat="1" applyFont="1" applyFill="1" applyBorder="1" applyAlignment="1">
      <alignment horizontal="center"/>
    </xf>
    <xf numFmtId="38" fontId="5" fillId="0" borderId="13" xfId="0" applyNumberFormat="1" applyFont="1" applyFill="1" applyBorder="1" applyAlignment="1">
      <alignment horizontal="center"/>
    </xf>
    <xf numFmtId="44" fontId="5" fillId="0" borderId="10" xfId="50" applyNumberFormat="1" applyFont="1" applyFill="1" applyBorder="1" applyAlignment="1">
      <alignment horizontal="center" vertical="center"/>
    </xf>
    <xf numFmtId="44" fontId="5" fillId="0" borderId="12" xfId="50" applyNumberFormat="1" applyFont="1" applyFill="1" applyBorder="1" applyAlignment="1">
      <alignment horizontal="center" vertical="center"/>
    </xf>
    <xf numFmtId="44" fontId="5" fillId="0" borderId="11" xfId="52" applyNumberFormat="1" applyFont="1" applyFill="1" applyBorder="1" applyAlignment="1">
      <alignment horizontal="center" vertical="center"/>
    </xf>
    <xf numFmtId="44" fontId="5" fillId="0" borderId="12" xfId="52" applyFont="1" applyFill="1" applyBorder="1" applyAlignment="1">
      <alignment horizontal="center" vertical="center"/>
    </xf>
    <xf numFmtId="44" fontId="5" fillId="0" borderId="10" xfId="52" applyFont="1" applyFill="1" applyBorder="1" applyAlignment="1">
      <alignment horizontal="center" vertical="center"/>
    </xf>
    <xf numFmtId="44" fontId="5" fillId="0" borderId="13" xfId="52" applyFont="1" applyFill="1" applyBorder="1" applyAlignment="1">
      <alignment horizontal="center" vertical="center"/>
    </xf>
    <xf numFmtId="44" fontId="5" fillId="0" borderId="10" xfId="52" applyNumberFormat="1" applyFont="1" applyFill="1" applyBorder="1" applyAlignment="1">
      <alignment horizontal="center" vertical="center"/>
    </xf>
    <xf numFmtId="44" fontId="5" fillId="0" borderId="12" xfId="52" applyNumberFormat="1" applyFont="1" applyFill="1" applyBorder="1" applyAlignment="1">
      <alignment horizontal="center" vertical="center"/>
    </xf>
    <xf numFmtId="44" fontId="5" fillId="0" borderId="14" xfId="52" applyNumberFormat="1" applyFont="1" applyFill="1" applyBorder="1" applyAlignment="1">
      <alignment horizontal="center" vertical="center"/>
    </xf>
    <xf numFmtId="44" fontId="5" fillId="0" borderId="14" xfId="52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38" fontId="3" fillId="0" borderId="11" xfId="0" applyNumberFormat="1" applyFont="1" applyFill="1" applyBorder="1" applyAlignment="1">
      <alignment horizontal="center"/>
    </xf>
    <xf numFmtId="44" fontId="5" fillId="0" borderId="11" xfId="50" applyNumberFormat="1" applyFont="1" applyFill="1" applyBorder="1" applyAlignment="1">
      <alignment horizontal="center" vertical="center"/>
    </xf>
    <xf numFmtId="44" fontId="5" fillId="0" borderId="11" xfId="52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38" fontId="3" fillId="0" borderId="33" xfId="0" applyNumberFormat="1" applyFont="1" applyFill="1" applyBorder="1" applyAlignment="1">
      <alignment horizontal="center" vertical="center"/>
    </xf>
    <xf numFmtId="38" fontId="3" fillId="0" borderId="34" xfId="58" applyNumberFormat="1" applyFont="1" applyFill="1" applyBorder="1" applyAlignment="1">
      <alignment horizontal="center" vertical="center" wrapText="1"/>
      <protection/>
    </xf>
    <xf numFmtId="0" fontId="3" fillId="0" borderId="34" xfId="58" applyFont="1" applyFill="1" applyBorder="1" applyAlignment="1">
      <alignment horizontal="center" vertical="center" wrapText="1"/>
      <protection/>
    </xf>
    <xf numFmtId="44" fontId="5" fillId="0" borderId="10" xfId="0" applyNumberFormat="1" applyFont="1" applyFill="1" applyBorder="1" applyAlignment="1">
      <alignment horizontal="center"/>
    </xf>
    <xf numFmtId="44" fontId="5" fillId="0" borderId="13" xfId="50" applyNumberFormat="1" applyFont="1" applyFill="1" applyBorder="1" applyAlignment="1">
      <alignment horizontal="center" vertical="center"/>
    </xf>
    <xf numFmtId="44" fontId="5" fillId="0" borderId="12" xfId="0" applyNumberFormat="1" applyFont="1" applyFill="1" applyBorder="1" applyAlignment="1">
      <alignment horizontal="center"/>
    </xf>
    <xf numFmtId="44" fontId="5" fillId="0" borderId="14" xfId="50" applyNumberFormat="1" applyFont="1" applyFill="1" applyBorder="1" applyAlignment="1">
      <alignment horizontal="center" vertical="center"/>
    </xf>
    <xf numFmtId="44" fontId="5" fillId="0" borderId="11" xfId="0" applyNumberFormat="1" applyFont="1" applyFill="1" applyBorder="1" applyAlignment="1">
      <alignment horizontal="center"/>
    </xf>
    <xf numFmtId="0" fontId="3" fillId="0" borderId="34" xfId="59" applyFont="1" applyFill="1" applyBorder="1" applyAlignment="1">
      <alignment horizontal="center" vertical="center" wrapText="1"/>
      <protection/>
    </xf>
    <xf numFmtId="38" fontId="3" fillId="0" borderId="34" xfId="59" applyNumberFormat="1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38" fontId="3" fillId="0" borderId="34" xfId="57" applyNumberFormat="1" applyFont="1" applyFill="1" applyBorder="1" applyAlignment="1">
      <alignment horizontal="center" vertical="center" wrapText="1"/>
      <protection/>
    </xf>
    <xf numFmtId="164" fontId="3" fillId="0" borderId="34" xfId="57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vertical="center" wrapText="1"/>
    </xf>
    <xf numFmtId="166" fontId="5" fillId="0" borderId="33" xfId="0" applyNumberFormat="1" applyFont="1" applyFill="1" applyBorder="1" applyAlignment="1">
      <alignment horizontal="center" vertical="center"/>
    </xf>
    <xf numFmtId="165" fontId="5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166" fontId="5" fillId="0" borderId="4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166" fontId="5" fillId="0" borderId="40" xfId="0" applyNumberFormat="1" applyFont="1" applyBorder="1" applyAlignment="1">
      <alignment horizontal="center"/>
    </xf>
    <xf numFmtId="166" fontId="5" fillId="0" borderId="44" xfId="0" applyNumberFormat="1" applyFont="1" applyBorder="1" applyAlignment="1">
      <alignment horizontal="center"/>
    </xf>
    <xf numFmtId="44" fontId="44" fillId="0" borderId="16" xfId="52" applyFont="1" applyFill="1" applyBorder="1" applyAlignment="1">
      <alignment vertical="center"/>
    </xf>
    <xf numFmtId="44" fontId="44" fillId="0" borderId="15" xfId="52" applyFont="1" applyBorder="1" applyAlignment="1">
      <alignment vertical="center"/>
    </xf>
    <xf numFmtId="0" fontId="3" fillId="0" borderId="33" xfId="0" applyFont="1" applyBorder="1" applyAlignment="1">
      <alignment horizontal="center"/>
    </xf>
    <xf numFmtId="168" fontId="44" fillId="0" borderId="16" xfId="0" applyNumberFormat="1" applyFont="1" applyFill="1" applyBorder="1" applyAlignment="1">
      <alignment horizontal="center" vertical="center"/>
    </xf>
    <xf numFmtId="168" fontId="44" fillId="0" borderId="15" xfId="0" applyNumberFormat="1" applyFont="1" applyFill="1" applyBorder="1" applyAlignment="1">
      <alignment horizontal="center" vertical="center"/>
    </xf>
    <xf numFmtId="168" fontId="44" fillId="0" borderId="34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44" fillId="0" borderId="46" xfId="0" applyFont="1" applyFill="1" applyBorder="1" applyAlignment="1">
      <alignment horizontal="center"/>
    </xf>
    <xf numFmtId="0" fontId="44" fillId="0" borderId="47" xfId="0" applyFont="1" applyFill="1" applyBorder="1" applyAlignment="1">
      <alignment horizontal="center"/>
    </xf>
    <xf numFmtId="44" fontId="44" fillId="0" borderId="34" xfId="52" applyFont="1" applyBorder="1" applyAlignment="1">
      <alignment vertical="center"/>
    </xf>
    <xf numFmtId="0" fontId="5" fillId="0" borderId="26" xfId="0" applyFont="1" applyFill="1" applyBorder="1" applyAlignment="1">
      <alignment horizontal="center"/>
    </xf>
    <xf numFmtId="0" fontId="44" fillId="0" borderId="2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168" fontId="44" fillId="0" borderId="50" xfId="0" applyNumberFormat="1" applyFont="1" applyFill="1" applyBorder="1" applyAlignment="1">
      <alignment horizontal="center" vertical="center"/>
    </xf>
    <xf numFmtId="168" fontId="44" fillId="0" borderId="40" xfId="0" applyNumberFormat="1" applyFont="1" applyFill="1" applyBorder="1" applyAlignment="1">
      <alignment horizontal="center" vertical="center"/>
    </xf>
    <xf numFmtId="44" fontId="5" fillId="0" borderId="16" xfId="52" applyFont="1" applyFill="1" applyBorder="1" applyAlignment="1">
      <alignment horizontal="center" vertical="center"/>
    </xf>
    <xf numFmtId="44" fontId="5" fillId="0" borderId="15" xfId="52" applyFont="1" applyFill="1" applyBorder="1" applyAlignment="1">
      <alignment horizontal="center" vertical="center"/>
    </xf>
    <xf numFmtId="44" fontId="44" fillId="0" borderId="15" xfId="52" applyFont="1" applyBorder="1" applyAlignment="1">
      <alignment horizontal="center" vertical="center"/>
    </xf>
    <xf numFmtId="44" fontId="44" fillId="0" borderId="34" xfId="52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center" vertical="center"/>
    </xf>
    <xf numFmtId="168" fontId="5" fillId="0" borderId="15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7" xfId="0" applyFont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168" fontId="3" fillId="33" borderId="40" xfId="0" applyNumberFormat="1" applyFont="1" applyFill="1" applyBorder="1" applyAlignment="1">
      <alignment horizontal="center" vertical="top"/>
    </xf>
    <xf numFmtId="168" fontId="3" fillId="33" borderId="41" xfId="0" applyNumberFormat="1" applyFont="1" applyFill="1" applyBorder="1" applyAlignment="1">
      <alignment horizontal="center" vertical="top"/>
    </xf>
    <xf numFmtId="168" fontId="3" fillId="33" borderId="42" xfId="0" applyNumberFormat="1" applyFont="1" applyFill="1" applyBorder="1" applyAlignment="1">
      <alignment horizontal="center" vertical="top"/>
    </xf>
    <xf numFmtId="0" fontId="44" fillId="0" borderId="5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51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38" fontId="6" fillId="0" borderId="0" xfId="0" applyNumberFormat="1" applyFont="1" applyFill="1" applyBorder="1" applyAlignment="1">
      <alignment horizontal="center"/>
    </xf>
    <xf numFmtId="38" fontId="6" fillId="0" borderId="26" xfId="0" applyNumberFormat="1" applyFont="1" applyFill="1" applyBorder="1" applyAlignment="1">
      <alignment horizontal="left"/>
    </xf>
    <xf numFmtId="38" fontId="6" fillId="0" borderId="25" xfId="0" applyNumberFormat="1" applyFont="1" applyFill="1" applyBorder="1" applyAlignment="1">
      <alignment horizontal="left"/>
    </xf>
    <xf numFmtId="38" fontId="6" fillId="0" borderId="27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38" fontId="3" fillId="0" borderId="57" xfId="0" applyNumberFormat="1" applyFont="1" applyFill="1" applyBorder="1" applyAlignment="1">
      <alignment horizontal="center" vertical="center"/>
    </xf>
    <xf numFmtId="38" fontId="3" fillId="0" borderId="52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51" xfId="0" applyFont="1" applyFill="1" applyBorder="1" applyAlignment="1">
      <alignment horizontal="center" vertical="top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38" fontId="3" fillId="0" borderId="57" xfId="0" applyNumberFormat="1" applyFont="1" applyFill="1" applyBorder="1" applyAlignment="1">
      <alignment horizontal="center" vertical="center" wrapText="1"/>
    </xf>
    <xf numFmtId="38" fontId="3" fillId="0" borderId="52" xfId="0" applyNumberFormat="1" applyFont="1" applyFill="1" applyBorder="1" applyAlignment="1">
      <alignment horizontal="center" vertical="center" wrapText="1"/>
    </xf>
    <xf numFmtId="39" fontId="5" fillId="0" borderId="59" xfId="0" applyNumberFormat="1" applyFont="1" applyBorder="1" applyAlignment="1">
      <alignment horizontal="center"/>
    </xf>
    <xf numFmtId="39" fontId="5" fillId="0" borderId="60" xfId="0" applyNumberFormat="1" applyFont="1" applyBorder="1" applyAlignment="1">
      <alignment horizontal="center"/>
    </xf>
    <xf numFmtId="39" fontId="5" fillId="0" borderId="61" xfId="0" applyNumberFormat="1" applyFont="1" applyBorder="1" applyAlignment="1">
      <alignment horizontal="center"/>
    </xf>
    <xf numFmtId="39" fontId="5" fillId="0" borderId="62" xfId="0" applyNumberFormat="1" applyFont="1" applyBorder="1" applyAlignment="1">
      <alignment horizontal="center"/>
    </xf>
    <xf numFmtId="39" fontId="5" fillId="0" borderId="63" xfId="0" applyNumberFormat="1" applyFont="1" applyBorder="1" applyAlignment="1">
      <alignment horizontal="center"/>
    </xf>
    <xf numFmtId="39" fontId="5" fillId="0" borderId="64" xfId="0" applyNumberFormat="1" applyFont="1" applyBorder="1" applyAlignment="1">
      <alignment horizontal="center"/>
    </xf>
    <xf numFmtId="39" fontId="5" fillId="0" borderId="65" xfId="0" applyNumberFormat="1" applyFont="1" applyBorder="1" applyAlignment="1">
      <alignment horizontal="center"/>
    </xf>
    <xf numFmtId="4" fontId="5" fillId="0" borderId="63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4" fontId="5" fillId="0" borderId="73" xfId="0" applyNumberFormat="1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39" fontId="5" fillId="0" borderId="11" xfId="0" applyNumberFormat="1" applyFont="1" applyBorder="1" applyAlignment="1">
      <alignment horizontal="center"/>
    </xf>
    <xf numFmtId="2" fontId="44" fillId="0" borderId="26" xfId="0" applyNumberFormat="1" applyFont="1" applyFill="1" applyBorder="1" applyAlignment="1">
      <alignment horizontal="center" vertical="center"/>
    </xf>
    <xf numFmtId="2" fontId="44" fillId="0" borderId="27" xfId="0" applyNumberFormat="1" applyFont="1" applyFill="1" applyBorder="1" applyAlignment="1">
      <alignment horizontal="center" vertical="center"/>
    </xf>
    <xf numFmtId="39" fontId="5" fillId="0" borderId="14" xfId="0" applyNumberFormat="1" applyFont="1" applyBorder="1" applyAlignment="1">
      <alignment horizontal="center"/>
    </xf>
    <xf numFmtId="39" fontId="5" fillId="0" borderId="44" xfId="0" applyNumberFormat="1" applyFont="1" applyBorder="1" applyAlignment="1">
      <alignment horizontal="center" vertical="center"/>
    </xf>
    <xf numFmtId="39" fontId="5" fillId="0" borderId="43" xfId="0" applyNumberFormat="1" applyFont="1" applyBorder="1" applyAlignment="1">
      <alignment horizontal="center" vertical="center"/>
    </xf>
    <xf numFmtId="39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9" fontId="5" fillId="0" borderId="26" xfId="0" applyNumberFormat="1" applyFont="1" applyBorder="1" applyAlignment="1">
      <alignment horizontal="center"/>
    </xf>
    <xf numFmtId="39" fontId="5" fillId="0" borderId="25" xfId="0" applyNumberFormat="1" applyFont="1" applyBorder="1" applyAlignment="1">
      <alignment horizontal="center"/>
    </xf>
    <xf numFmtId="39" fontId="5" fillId="0" borderId="27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44" fillId="0" borderId="45" xfId="0" applyNumberFormat="1" applyFont="1" applyBorder="1" applyAlignment="1">
      <alignment horizontal="center" vertical="center"/>
    </xf>
    <xf numFmtId="2" fontId="44" fillId="0" borderId="47" xfId="0" applyNumberFormat="1" applyFont="1" applyBorder="1" applyAlignment="1">
      <alignment horizontal="center" vertical="center"/>
    </xf>
    <xf numFmtId="39" fontId="5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44" fillId="0" borderId="26" xfId="0" applyNumberFormat="1" applyFont="1" applyBorder="1" applyAlignment="1">
      <alignment horizontal="center" vertical="center"/>
    </xf>
    <xf numFmtId="2" fontId="44" fillId="0" borderId="27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33" borderId="40" xfId="0" applyFont="1" applyFill="1" applyBorder="1" applyAlignment="1">
      <alignment horizontal="center" vertical="top"/>
    </xf>
    <xf numFmtId="0" fontId="3" fillId="33" borderId="41" xfId="0" applyFont="1" applyFill="1" applyBorder="1" applyAlignment="1">
      <alignment horizontal="center" vertical="top"/>
    </xf>
    <xf numFmtId="0" fontId="3" fillId="33" borderId="42" xfId="0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43" fillId="0" borderId="58" xfId="0" applyFont="1" applyBorder="1" applyAlignment="1">
      <alignment horizontal="center"/>
    </xf>
    <xf numFmtId="39" fontId="6" fillId="0" borderId="57" xfId="0" applyNumberFormat="1" applyFont="1" applyBorder="1" applyAlignment="1">
      <alignment horizontal="center"/>
    </xf>
    <xf numFmtId="39" fontId="6" fillId="0" borderId="58" xfId="0" applyNumberFormat="1" applyFont="1" applyBorder="1" applyAlignment="1">
      <alignment horizontal="center"/>
    </xf>
    <xf numFmtId="39" fontId="6" fillId="0" borderId="52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2" fontId="44" fillId="0" borderId="36" xfId="0" applyNumberFormat="1" applyFont="1" applyBorder="1" applyAlignment="1">
      <alignment horizontal="center" vertical="center"/>
    </xf>
    <xf numFmtId="2" fontId="44" fillId="0" borderId="35" xfId="0" applyNumberFormat="1" applyFont="1" applyBorder="1" applyAlignment="1">
      <alignment horizontal="center" vertical="center"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0" borderId="33" xfId="58" applyFont="1" applyFill="1" applyBorder="1" applyAlignment="1" applyProtection="1">
      <alignment horizontal="center" vertical="center"/>
      <protection/>
    </xf>
    <xf numFmtId="0" fontId="3" fillId="0" borderId="10" xfId="58" applyFont="1" applyFill="1" applyBorder="1" applyAlignment="1">
      <alignment horizontal="center" vertical="center" textRotation="90"/>
      <protection/>
    </xf>
    <xf numFmtId="0" fontId="3" fillId="0" borderId="12" xfId="58" applyFont="1" applyFill="1" applyBorder="1" applyAlignment="1">
      <alignment horizontal="center" vertical="center" textRotation="90"/>
      <protection/>
    </xf>
    <xf numFmtId="0" fontId="3" fillId="0" borderId="14" xfId="58" applyFont="1" applyFill="1" applyBorder="1" applyAlignment="1">
      <alignment horizontal="center" vertical="center" textRotation="90"/>
      <protection/>
    </xf>
    <xf numFmtId="0" fontId="3" fillId="0" borderId="37" xfId="58" applyFont="1" applyFill="1" applyBorder="1" applyAlignment="1">
      <alignment horizontal="center" vertical="center" wrapText="1"/>
      <protection/>
    </xf>
    <xf numFmtId="0" fontId="3" fillId="0" borderId="38" xfId="58" applyFont="1" applyFill="1" applyBorder="1" applyAlignment="1">
      <alignment horizontal="center" vertical="center" wrapText="1"/>
      <protection/>
    </xf>
    <xf numFmtId="0" fontId="3" fillId="0" borderId="39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5" fillId="0" borderId="15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15" xfId="58" applyFont="1" applyFill="1" applyBorder="1">
      <alignment/>
      <protection/>
    </xf>
    <xf numFmtId="0" fontId="3" fillId="0" borderId="34" xfId="58" applyFont="1" applyFill="1" applyBorder="1" applyAlignment="1">
      <alignment horizontal="center" vertical="center" wrapText="1"/>
      <protection/>
    </xf>
    <xf numFmtId="0" fontId="5" fillId="0" borderId="34" xfId="58" applyFont="1" applyFill="1" applyBorder="1" applyAlignment="1">
      <alignment horizontal="center" vertical="center" wrapText="1"/>
      <protection/>
    </xf>
    <xf numFmtId="0" fontId="3" fillId="0" borderId="40" xfId="58" applyFont="1" applyFill="1" applyBorder="1" applyAlignment="1">
      <alignment horizontal="center" vertical="center" wrapText="1"/>
      <protection/>
    </xf>
    <xf numFmtId="0" fontId="3" fillId="0" borderId="41" xfId="58" applyFont="1" applyFill="1" applyBorder="1" applyAlignment="1">
      <alignment horizontal="center" vertical="center" wrapText="1"/>
      <protection/>
    </xf>
    <xf numFmtId="0" fontId="3" fillId="0" borderId="42" xfId="58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3" xfId="59" applyFont="1" applyFill="1" applyBorder="1" applyAlignment="1">
      <alignment horizontal="center" vertical="center"/>
      <protection/>
    </xf>
    <xf numFmtId="0" fontId="3" fillId="0" borderId="33" xfId="59" applyFont="1" applyFill="1" applyBorder="1" applyAlignment="1" applyProtection="1">
      <alignment horizontal="center" vertical="center"/>
      <protection/>
    </xf>
    <xf numFmtId="0" fontId="3" fillId="0" borderId="10" xfId="59" applyFont="1" applyFill="1" applyBorder="1" applyAlignment="1">
      <alignment horizontal="center" vertical="center" textRotation="90"/>
      <protection/>
    </xf>
    <xf numFmtId="0" fontId="3" fillId="0" borderId="12" xfId="59" applyFont="1" applyFill="1" applyBorder="1" applyAlignment="1">
      <alignment horizontal="center" vertical="center" textRotation="90"/>
      <protection/>
    </xf>
    <xf numFmtId="0" fontId="3" fillId="0" borderId="14" xfId="59" applyFont="1" applyFill="1" applyBorder="1" applyAlignment="1">
      <alignment horizontal="center" vertical="center" textRotation="90"/>
      <protection/>
    </xf>
    <xf numFmtId="0" fontId="3" fillId="0" borderId="57" xfId="59" applyFont="1" applyFill="1" applyBorder="1" applyAlignment="1">
      <alignment horizontal="center"/>
      <protection/>
    </xf>
    <xf numFmtId="0" fontId="3" fillId="0" borderId="58" xfId="59" applyFont="1" applyFill="1" applyBorder="1" applyAlignment="1">
      <alignment horizontal="center"/>
      <protection/>
    </xf>
    <xf numFmtId="0" fontId="3" fillId="0" borderId="52" xfId="59" applyFont="1" applyFill="1" applyBorder="1" applyAlignment="1">
      <alignment horizontal="center"/>
      <protection/>
    </xf>
    <xf numFmtId="0" fontId="3" fillId="0" borderId="37" xfId="59" applyFont="1" applyFill="1" applyBorder="1" applyAlignment="1">
      <alignment horizontal="center" vertical="center" wrapText="1"/>
      <protection/>
    </xf>
    <xf numFmtId="0" fontId="3" fillId="0" borderId="38" xfId="59" applyFont="1" applyFill="1" applyBorder="1" applyAlignment="1">
      <alignment horizontal="center" vertical="center" wrapText="1"/>
      <protection/>
    </xf>
    <xf numFmtId="0" fontId="3" fillId="0" borderId="39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5" fillId="0" borderId="15" xfId="59" applyFont="1" applyFill="1" applyBorder="1">
      <alignment/>
      <protection/>
    </xf>
    <xf numFmtId="0" fontId="3" fillId="0" borderId="40" xfId="59" applyFont="1" applyFill="1" applyBorder="1" applyAlignment="1">
      <alignment horizontal="center" vertical="center" wrapText="1"/>
      <protection/>
    </xf>
    <xf numFmtId="0" fontId="3" fillId="0" borderId="41" xfId="59" applyFont="1" applyFill="1" applyBorder="1" applyAlignment="1">
      <alignment horizontal="center" vertical="center" wrapText="1"/>
      <protection/>
    </xf>
    <xf numFmtId="0" fontId="3" fillId="0" borderId="42" xfId="59" applyFont="1" applyFill="1" applyBorder="1" applyAlignment="1">
      <alignment horizontal="center" vertical="center" wrapText="1"/>
      <protection/>
    </xf>
    <xf numFmtId="0" fontId="3" fillId="0" borderId="34" xfId="59" applyFont="1" applyFill="1" applyBorder="1" applyAlignment="1">
      <alignment horizontal="center" vertical="center" wrapText="1"/>
      <protection/>
    </xf>
    <xf numFmtId="0" fontId="5" fillId="0" borderId="34" xfId="59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3" xfId="57" applyFont="1" applyFill="1" applyBorder="1" applyAlignment="1">
      <alignment horizontal="center" vertical="center"/>
      <protection/>
    </xf>
    <xf numFmtId="0" fontId="3" fillId="0" borderId="33" xfId="57" applyFont="1" applyFill="1" applyBorder="1" applyAlignment="1" applyProtection="1">
      <alignment horizontal="center" vertical="center"/>
      <protection/>
    </xf>
    <xf numFmtId="0" fontId="3" fillId="0" borderId="10" xfId="57" applyFont="1" applyFill="1" applyBorder="1" applyAlignment="1">
      <alignment horizontal="center" vertical="center" textRotation="90"/>
      <protection/>
    </xf>
    <xf numFmtId="0" fontId="3" fillId="0" borderId="12" xfId="57" applyFont="1" applyFill="1" applyBorder="1" applyAlignment="1">
      <alignment horizontal="center" vertical="center" textRotation="90"/>
      <protection/>
    </xf>
    <xf numFmtId="0" fontId="3" fillId="0" borderId="14" xfId="57" applyFont="1" applyFill="1" applyBorder="1" applyAlignment="1">
      <alignment horizontal="center" vertical="center" textRotation="90"/>
      <protection/>
    </xf>
    <xf numFmtId="0" fontId="3" fillId="0" borderId="15" xfId="57" applyFont="1" applyFill="1" applyBorder="1" applyAlignment="1">
      <alignment horizontal="center" vertical="center" wrapText="1"/>
      <protection/>
    </xf>
    <xf numFmtId="0" fontId="3" fillId="0" borderId="40" xfId="57" applyFont="1" applyFill="1" applyBorder="1" applyAlignment="1">
      <alignment horizontal="center" vertical="center" wrapText="1"/>
      <protection/>
    </xf>
    <xf numFmtId="0" fontId="3" fillId="0" borderId="41" xfId="57" applyFont="1" applyFill="1" applyBorder="1" applyAlignment="1">
      <alignment horizontal="center" vertical="center" wrapText="1"/>
      <protection/>
    </xf>
    <xf numFmtId="0" fontId="3" fillId="0" borderId="42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5" fillId="0" borderId="34" xfId="57" applyFont="1" applyFill="1" applyBorder="1" applyAlignment="1">
      <alignment horizontal="center" vertical="center" wrapText="1"/>
      <protection/>
    </xf>
    <xf numFmtId="0" fontId="5" fillId="0" borderId="57" xfId="57" applyFont="1" applyFill="1" applyBorder="1" applyAlignment="1">
      <alignment horizontal="center"/>
      <protection/>
    </xf>
    <xf numFmtId="0" fontId="5" fillId="0" borderId="58" xfId="57" applyFont="1" applyFill="1" applyBorder="1" applyAlignment="1">
      <alignment horizontal="center"/>
      <protection/>
    </xf>
    <xf numFmtId="0" fontId="5" fillId="0" borderId="52" xfId="57" applyFont="1" applyFill="1" applyBorder="1" applyAlignment="1">
      <alignment horizontal="center"/>
      <protection/>
    </xf>
    <xf numFmtId="0" fontId="3" fillId="0" borderId="37" xfId="57" applyFont="1" applyFill="1" applyBorder="1" applyAlignment="1">
      <alignment horizontal="center" vertical="center" wrapText="1"/>
      <protection/>
    </xf>
    <xf numFmtId="0" fontId="3" fillId="0" borderId="38" xfId="57" applyFont="1" applyFill="1" applyBorder="1" applyAlignment="1">
      <alignment horizontal="center" vertical="center" wrapText="1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3" fillId="33" borderId="0" xfId="57" applyFont="1" applyFill="1" applyBorder="1" applyAlignment="1">
      <alignment horizontal="center" vertical="center"/>
      <protection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center" vertic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0" fontId="3" fillId="0" borderId="33" xfId="60" applyFont="1" applyFill="1" applyBorder="1" applyAlignment="1">
      <alignment horizontal="center"/>
      <protection/>
    </xf>
    <xf numFmtId="0" fontId="3" fillId="0" borderId="57" xfId="60" applyFont="1" applyFill="1" applyBorder="1" applyAlignment="1">
      <alignment horizontal="center"/>
      <protection/>
    </xf>
    <xf numFmtId="0" fontId="3" fillId="0" borderId="58" xfId="60" applyFont="1" applyFill="1" applyBorder="1" applyAlignment="1">
      <alignment horizontal="center"/>
      <protection/>
    </xf>
    <xf numFmtId="0" fontId="3" fillId="0" borderId="52" xfId="60" applyFont="1" applyFill="1" applyBorder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5" fontId="4" fillId="0" borderId="33" xfId="0" applyNumberFormat="1" applyFont="1" applyFill="1" applyBorder="1" applyAlignment="1">
      <alignment horizontal="center" vertical="center" wrapText="1"/>
    </xf>
    <xf numFmtId="166" fontId="5" fillId="0" borderId="47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Moneda 3" xfId="53"/>
    <cellStyle name="Moneda 4" xfId="54"/>
    <cellStyle name="Moneda 5" xfId="55"/>
    <cellStyle name="Neutral" xfId="56"/>
    <cellStyle name="Normal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13.8515625" style="0" customWidth="1"/>
    <col min="2" max="2" width="13.00390625" style="0" customWidth="1"/>
    <col min="3" max="3" width="18.28125" style="2" customWidth="1"/>
    <col min="5" max="5" width="9.7109375" style="0" customWidth="1"/>
    <col min="6" max="6" width="7.7109375" style="0" customWidth="1"/>
    <col min="7" max="7" width="15.421875" style="0" customWidth="1"/>
  </cols>
  <sheetData>
    <row r="2" spans="1:7" ht="15">
      <c r="A2" s="203" t="s">
        <v>94</v>
      </c>
      <c r="B2" s="204"/>
      <c r="C2" s="204"/>
      <c r="D2" s="204"/>
      <c r="E2" s="204"/>
      <c r="F2" s="204"/>
      <c r="G2" s="205"/>
    </row>
    <row r="3" spans="1:7" ht="15">
      <c r="A3" s="206" t="s">
        <v>99</v>
      </c>
      <c r="B3" s="207"/>
      <c r="C3" s="207"/>
      <c r="D3" s="207"/>
      <c r="E3" s="207"/>
      <c r="F3" s="207"/>
      <c r="G3" s="208"/>
    </row>
    <row r="4" spans="1:7" ht="15">
      <c r="A4" s="209"/>
      <c r="B4" s="210"/>
      <c r="C4" s="210"/>
      <c r="D4" s="210"/>
      <c r="E4" s="210"/>
      <c r="F4" s="210"/>
      <c r="G4" s="211"/>
    </row>
    <row r="5" spans="1:7" ht="23.25" customHeight="1">
      <c r="A5" s="212" t="s">
        <v>67</v>
      </c>
      <c r="B5" s="212"/>
      <c r="C5" s="212"/>
      <c r="D5" s="212"/>
      <c r="E5" s="212"/>
      <c r="F5" s="212"/>
      <c r="G5" s="212"/>
    </row>
    <row r="6" spans="1:7" ht="15">
      <c r="A6" s="215" t="s">
        <v>91</v>
      </c>
      <c r="B6" s="221" t="s">
        <v>92</v>
      </c>
      <c r="C6" s="213" t="s">
        <v>26</v>
      </c>
      <c r="D6" s="215" t="s">
        <v>27</v>
      </c>
      <c r="E6" s="216"/>
      <c r="F6" s="217"/>
      <c r="G6" s="221" t="s">
        <v>86</v>
      </c>
    </row>
    <row r="7" spans="1:7" ht="21" customHeight="1">
      <c r="A7" s="218"/>
      <c r="B7" s="222" t="s">
        <v>29</v>
      </c>
      <c r="C7" s="214"/>
      <c r="D7" s="218"/>
      <c r="E7" s="219"/>
      <c r="F7" s="220"/>
      <c r="G7" s="222"/>
    </row>
    <row r="8" spans="1:7" ht="15">
      <c r="A8" s="198">
        <v>1</v>
      </c>
      <c r="B8" s="175">
        <v>1</v>
      </c>
      <c r="C8" s="3" t="s">
        <v>102</v>
      </c>
      <c r="D8" s="178" t="s">
        <v>30</v>
      </c>
      <c r="E8" s="179"/>
      <c r="F8" s="179"/>
      <c r="G8" s="190">
        <v>60</v>
      </c>
    </row>
    <row r="9" spans="1:7" ht="15">
      <c r="A9" s="199"/>
      <c r="B9" s="176"/>
      <c r="C9" s="4" t="s">
        <v>103</v>
      </c>
      <c r="D9" s="200" t="s">
        <v>30</v>
      </c>
      <c r="E9" s="201"/>
      <c r="F9" s="202"/>
      <c r="G9" s="191"/>
    </row>
    <row r="10" spans="1:7" ht="15">
      <c r="A10" s="199"/>
      <c r="B10" s="176"/>
      <c r="C10" s="5" t="s">
        <v>104</v>
      </c>
      <c r="D10" s="182" t="s">
        <v>30</v>
      </c>
      <c r="E10" s="194"/>
      <c r="F10" s="194"/>
      <c r="G10" s="192"/>
    </row>
    <row r="11" spans="1:7" ht="15">
      <c r="A11" s="199"/>
      <c r="B11" s="176"/>
      <c r="C11" s="5" t="s">
        <v>105</v>
      </c>
      <c r="D11" s="182" t="s">
        <v>30</v>
      </c>
      <c r="E11" s="194"/>
      <c r="F11" s="195"/>
      <c r="G11" s="192"/>
    </row>
    <row r="12" spans="1:7" ht="15">
      <c r="A12" s="199"/>
      <c r="B12" s="176"/>
      <c r="C12" s="5" t="s">
        <v>106</v>
      </c>
      <c r="D12" s="182" t="s">
        <v>30</v>
      </c>
      <c r="E12" s="194"/>
      <c r="F12" s="194"/>
      <c r="G12" s="192"/>
    </row>
    <row r="13" spans="1:7" ht="15">
      <c r="A13" s="199"/>
      <c r="B13" s="176"/>
      <c r="C13" s="6" t="s">
        <v>107</v>
      </c>
      <c r="D13" s="182" t="s">
        <v>30</v>
      </c>
      <c r="E13" s="194"/>
      <c r="F13" s="195"/>
      <c r="G13" s="192"/>
    </row>
    <row r="14" spans="1:7" ht="15">
      <c r="A14" s="199"/>
      <c r="B14" s="177"/>
      <c r="C14" s="7" t="s">
        <v>31</v>
      </c>
      <c r="D14" s="184" t="s">
        <v>30</v>
      </c>
      <c r="E14" s="185"/>
      <c r="F14" s="185"/>
      <c r="G14" s="193"/>
    </row>
    <row r="15" spans="1:7" ht="15">
      <c r="A15" s="199"/>
      <c r="B15" s="175">
        <v>2</v>
      </c>
      <c r="C15" s="43" t="s">
        <v>102</v>
      </c>
      <c r="D15" s="178" t="s">
        <v>30</v>
      </c>
      <c r="E15" s="179"/>
      <c r="F15" s="179"/>
      <c r="G15" s="190">
        <v>60</v>
      </c>
    </row>
    <row r="16" spans="1:7" ht="15">
      <c r="A16" s="199"/>
      <c r="B16" s="176"/>
      <c r="C16" s="4" t="s">
        <v>103</v>
      </c>
      <c r="D16" s="182" t="s">
        <v>30</v>
      </c>
      <c r="E16" s="194"/>
      <c r="F16" s="195"/>
      <c r="G16" s="191"/>
    </row>
    <row r="17" spans="1:7" ht="15">
      <c r="A17" s="199"/>
      <c r="B17" s="176"/>
      <c r="C17" s="4" t="s">
        <v>104</v>
      </c>
      <c r="D17" s="182" t="s">
        <v>30</v>
      </c>
      <c r="E17" s="194"/>
      <c r="F17" s="195"/>
      <c r="G17" s="191"/>
    </row>
    <row r="18" spans="1:7" ht="15">
      <c r="A18" s="199"/>
      <c r="B18" s="176"/>
      <c r="C18" s="6" t="s">
        <v>105</v>
      </c>
      <c r="D18" s="182" t="s">
        <v>30</v>
      </c>
      <c r="E18" s="183"/>
      <c r="F18" s="183"/>
      <c r="G18" s="192"/>
    </row>
    <row r="19" spans="1:7" ht="15">
      <c r="A19" s="199"/>
      <c r="B19" s="188"/>
      <c r="C19" s="8" t="s">
        <v>106</v>
      </c>
      <c r="D19" s="194" t="s">
        <v>30</v>
      </c>
      <c r="E19" s="183"/>
      <c r="F19" s="183"/>
      <c r="G19" s="192"/>
    </row>
    <row r="20" spans="1:7" ht="15">
      <c r="A20" s="199"/>
      <c r="B20" s="189"/>
      <c r="C20" s="8" t="s">
        <v>108</v>
      </c>
      <c r="D20" s="196" t="s">
        <v>30</v>
      </c>
      <c r="E20" s="185"/>
      <c r="F20" s="185"/>
      <c r="G20" s="193"/>
    </row>
    <row r="21" spans="1:7" ht="15">
      <c r="A21" s="199"/>
      <c r="B21" s="175">
        <v>3</v>
      </c>
      <c r="C21" s="9" t="s">
        <v>102</v>
      </c>
      <c r="D21" s="197" t="s">
        <v>30</v>
      </c>
      <c r="E21" s="179"/>
      <c r="F21" s="179"/>
      <c r="G21" s="172">
        <v>60</v>
      </c>
    </row>
    <row r="22" spans="1:7" ht="15">
      <c r="A22" s="199"/>
      <c r="B22" s="176"/>
      <c r="C22" s="8" t="s">
        <v>109</v>
      </c>
      <c r="D22" s="186" t="s">
        <v>30</v>
      </c>
      <c r="E22" s="187"/>
      <c r="F22" s="187"/>
      <c r="G22" s="173"/>
    </row>
    <row r="23" spans="1:7" ht="15">
      <c r="A23" s="199"/>
      <c r="B23" s="175">
        <v>4</v>
      </c>
      <c r="C23" s="3" t="s">
        <v>102</v>
      </c>
      <c r="D23" s="178" t="s">
        <v>30</v>
      </c>
      <c r="E23" s="179"/>
      <c r="F23" s="180"/>
      <c r="G23" s="172">
        <v>60</v>
      </c>
    </row>
    <row r="24" spans="1:7" ht="15">
      <c r="A24" s="199"/>
      <c r="B24" s="176"/>
      <c r="C24" s="5" t="s">
        <v>103</v>
      </c>
      <c r="D24" s="182" t="s">
        <v>30</v>
      </c>
      <c r="E24" s="183"/>
      <c r="F24" s="183"/>
      <c r="G24" s="173"/>
    </row>
    <row r="25" spans="1:7" ht="15">
      <c r="A25" s="199"/>
      <c r="B25" s="176"/>
      <c r="C25" s="5" t="s">
        <v>104</v>
      </c>
      <c r="D25" s="182" t="s">
        <v>30</v>
      </c>
      <c r="E25" s="183"/>
      <c r="F25" s="183"/>
      <c r="G25" s="173"/>
    </row>
    <row r="26" spans="1:7" ht="15">
      <c r="A26" s="199"/>
      <c r="B26" s="177"/>
      <c r="C26" s="7" t="s">
        <v>110</v>
      </c>
      <c r="D26" s="184" t="s">
        <v>30</v>
      </c>
      <c r="E26" s="185"/>
      <c r="F26" s="185"/>
      <c r="G26" s="181"/>
    </row>
    <row r="27" spans="1:7" ht="15">
      <c r="A27" s="174" t="s">
        <v>32</v>
      </c>
      <c r="B27" s="174"/>
      <c r="C27" s="174"/>
      <c r="D27" s="174"/>
      <c r="E27" s="174"/>
      <c r="F27" s="174"/>
      <c r="G27" s="174"/>
    </row>
  </sheetData>
  <sheetProtection/>
  <mergeCells count="38">
    <mergeCell ref="D14:F14"/>
    <mergeCell ref="A2:G2"/>
    <mergeCell ref="A3:G3"/>
    <mergeCell ref="A4:G4"/>
    <mergeCell ref="A5:G5"/>
    <mergeCell ref="C6:C7"/>
    <mergeCell ref="D6:F7"/>
    <mergeCell ref="G6:G7"/>
    <mergeCell ref="A6:A7"/>
    <mergeCell ref="B6:B7"/>
    <mergeCell ref="D21:F21"/>
    <mergeCell ref="A8:A26"/>
    <mergeCell ref="B8:B14"/>
    <mergeCell ref="D8:F8"/>
    <mergeCell ref="G8:G14"/>
    <mergeCell ref="D9:F9"/>
    <mergeCell ref="D10:F10"/>
    <mergeCell ref="D11:F11"/>
    <mergeCell ref="D12:F12"/>
    <mergeCell ref="D13:F13"/>
    <mergeCell ref="B15:B20"/>
    <mergeCell ref="D15:F15"/>
    <mergeCell ref="G15:G20"/>
    <mergeCell ref="D16:F16"/>
    <mergeCell ref="D17:F17"/>
    <mergeCell ref="D18:F18"/>
    <mergeCell ref="D19:F19"/>
    <mergeCell ref="D20:F20"/>
    <mergeCell ref="G21:G22"/>
    <mergeCell ref="A27:G27"/>
    <mergeCell ref="B23:B26"/>
    <mergeCell ref="D23:F23"/>
    <mergeCell ref="G23:G26"/>
    <mergeCell ref="D24:F24"/>
    <mergeCell ref="D25:F25"/>
    <mergeCell ref="D26:F26"/>
    <mergeCell ref="D22:F22"/>
    <mergeCell ref="B21:B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94"/>
  <sheetViews>
    <sheetView view="pageBreakPreview" zoomScaleSheetLayoutView="100" zoomScalePageLayoutView="0" workbookViewId="0" topLeftCell="A1">
      <selection activeCell="K45" sqref="K45"/>
    </sheetView>
  </sheetViews>
  <sheetFormatPr defaultColWidth="11.421875" defaultRowHeight="15"/>
  <cols>
    <col min="1" max="1" width="4.140625" style="0" customWidth="1"/>
    <col min="2" max="5" width="5.57421875" style="0" customWidth="1"/>
    <col min="6" max="6" width="18.28125" style="0" customWidth="1"/>
    <col min="7" max="7" width="24.00390625" style="0" customWidth="1"/>
    <col min="8" max="8" width="13.57421875" style="0" customWidth="1"/>
    <col min="9" max="9" width="16.00390625" style="0" customWidth="1"/>
    <col min="10" max="10" width="8.8515625" style="0" customWidth="1"/>
  </cols>
  <sheetData>
    <row r="1" ht="5.25" customHeight="1"/>
    <row r="2" spans="2:9" ht="17.25" customHeight="1">
      <c r="B2" s="203" t="s">
        <v>94</v>
      </c>
      <c r="C2" s="204"/>
      <c r="D2" s="204"/>
      <c r="E2" s="204"/>
      <c r="F2" s="204"/>
      <c r="G2" s="204"/>
      <c r="H2" s="204"/>
      <c r="I2" s="205"/>
    </row>
    <row r="3" spans="2:9" ht="15">
      <c r="B3" s="246" t="s">
        <v>99</v>
      </c>
      <c r="C3" s="247"/>
      <c r="D3" s="247"/>
      <c r="E3" s="247"/>
      <c r="F3" s="247"/>
      <c r="G3" s="247"/>
      <c r="H3" s="247"/>
      <c r="I3" s="248"/>
    </row>
    <row r="4" spans="2:9" ht="15">
      <c r="B4" s="249" t="s">
        <v>2</v>
      </c>
      <c r="C4" s="249" t="s">
        <v>33</v>
      </c>
      <c r="D4" s="249" t="s">
        <v>87</v>
      </c>
      <c r="E4" s="250" t="s">
        <v>3</v>
      </c>
      <c r="F4" s="138"/>
      <c r="G4" s="139"/>
      <c r="H4" s="139"/>
      <c r="I4" s="140"/>
    </row>
    <row r="5" spans="2:9" ht="15">
      <c r="B5" s="249"/>
      <c r="C5" s="249"/>
      <c r="D5" s="249"/>
      <c r="E5" s="250"/>
      <c r="F5" s="231" t="s">
        <v>68</v>
      </c>
      <c r="G5" s="232"/>
      <c r="H5" s="232"/>
      <c r="I5" s="233"/>
    </row>
    <row r="6" spans="2:9" ht="15">
      <c r="B6" s="249"/>
      <c r="C6" s="249"/>
      <c r="D6" s="249"/>
      <c r="E6" s="250"/>
      <c r="F6" s="231" t="s">
        <v>34</v>
      </c>
      <c r="G6" s="232"/>
      <c r="H6" s="232"/>
      <c r="I6" s="233"/>
    </row>
    <row r="7" spans="2:9" ht="15">
      <c r="B7" s="249"/>
      <c r="C7" s="249"/>
      <c r="D7" s="249"/>
      <c r="E7" s="250"/>
      <c r="F7" s="231"/>
      <c r="G7" s="232"/>
      <c r="H7" s="232"/>
      <c r="I7" s="233"/>
    </row>
    <row r="8" spans="2:9" ht="15">
      <c r="B8" s="249"/>
      <c r="C8" s="249"/>
      <c r="D8" s="249" t="s">
        <v>3</v>
      </c>
      <c r="E8" s="250" t="s">
        <v>4</v>
      </c>
      <c r="F8" s="141"/>
      <c r="G8" s="142"/>
      <c r="H8" s="142"/>
      <c r="I8" s="143"/>
    </row>
    <row r="9" spans="2:9" ht="40.5" customHeight="1">
      <c r="B9" s="251" t="s">
        <v>5</v>
      </c>
      <c r="C9" s="252"/>
      <c r="D9" s="252"/>
      <c r="E9" s="252"/>
      <c r="F9" s="253" t="s">
        <v>87</v>
      </c>
      <c r="G9" s="254"/>
      <c r="H9" s="137" t="s">
        <v>3</v>
      </c>
      <c r="I9" s="113" t="s">
        <v>69</v>
      </c>
    </row>
    <row r="10" spans="2:9" ht="4.5" customHeight="1">
      <c r="B10" s="243"/>
      <c r="C10" s="244"/>
      <c r="D10" s="244"/>
      <c r="E10" s="244"/>
      <c r="F10" s="244"/>
      <c r="G10" s="244"/>
      <c r="H10" s="244"/>
      <c r="I10" s="245"/>
    </row>
    <row r="11" spans="2:10" ht="15">
      <c r="B11" s="59">
        <v>2</v>
      </c>
      <c r="C11" s="59">
        <v>1</v>
      </c>
      <c r="D11" s="59">
        <v>1</v>
      </c>
      <c r="E11" s="59">
        <v>1</v>
      </c>
      <c r="F11" s="54" t="s">
        <v>35</v>
      </c>
      <c r="G11" s="144" t="s">
        <v>101</v>
      </c>
      <c r="H11" s="144" t="s">
        <v>36</v>
      </c>
      <c r="I11" s="145">
        <v>1932.4</v>
      </c>
      <c r="J11" s="38"/>
    </row>
    <row r="12" spans="2:10" ht="15">
      <c r="B12" s="53">
        <v>2</v>
      </c>
      <c r="C12" s="53">
        <v>1</v>
      </c>
      <c r="D12" s="53">
        <v>1</v>
      </c>
      <c r="E12" s="53">
        <v>2</v>
      </c>
      <c r="F12" s="124" t="s">
        <v>35</v>
      </c>
      <c r="G12" s="55" t="s">
        <v>101</v>
      </c>
      <c r="H12" s="55" t="s">
        <v>37</v>
      </c>
      <c r="I12" s="128">
        <v>1651.25</v>
      </c>
      <c r="J12" s="38"/>
    </row>
    <row r="13" spans="2:10" ht="15">
      <c r="B13" s="53">
        <v>2</v>
      </c>
      <c r="C13" s="53">
        <v>1</v>
      </c>
      <c r="D13" s="53">
        <v>1</v>
      </c>
      <c r="E13" s="53">
        <v>3</v>
      </c>
      <c r="F13" s="124" t="s">
        <v>35</v>
      </c>
      <c r="G13" s="55" t="s">
        <v>101</v>
      </c>
      <c r="H13" s="55" t="s">
        <v>38</v>
      </c>
      <c r="I13" s="128">
        <v>1479.34</v>
      </c>
      <c r="J13" s="38"/>
    </row>
    <row r="14" spans="2:10" ht="15">
      <c r="B14" s="50">
        <v>2</v>
      </c>
      <c r="C14" s="50">
        <v>1</v>
      </c>
      <c r="D14" s="50">
        <v>2</v>
      </c>
      <c r="E14" s="50">
        <v>1</v>
      </c>
      <c r="F14" s="51" t="s">
        <v>35</v>
      </c>
      <c r="G14" s="51" t="s">
        <v>88</v>
      </c>
      <c r="H14" s="52" t="s">
        <v>36</v>
      </c>
      <c r="I14" s="128">
        <v>2772.95</v>
      </c>
      <c r="J14" s="38"/>
    </row>
    <row r="15" spans="2:10" ht="15">
      <c r="B15" s="53">
        <v>2</v>
      </c>
      <c r="C15" s="53">
        <v>1</v>
      </c>
      <c r="D15" s="53">
        <v>2</v>
      </c>
      <c r="E15" s="53">
        <v>2</v>
      </c>
      <c r="F15" s="124" t="s">
        <v>35</v>
      </c>
      <c r="G15" s="124" t="s">
        <v>88</v>
      </c>
      <c r="H15" s="55" t="s">
        <v>37</v>
      </c>
      <c r="I15" s="128">
        <v>2289.98</v>
      </c>
      <c r="J15" s="38"/>
    </row>
    <row r="16" spans="2:10" ht="15">
      <c r="B16" s="53">
        <v>2</v>
      </c>
      <c r="C16" s="53">
        <v>1</v>
      </c>
      <c r="D16" s="53">
        <v>2</v>
      </c>
      <c r="E16" s="53">
        <v>3</v>
      </c>
      <c r="F16" s="124" t="s">
        <v>35</v>
      </c>
      <c r="G16" s="124" t="s">
        <v>88</v>
      </c>
      <c r="H16" s="55" t="s">
        <v>38</v>
      </c>
      <c r="I16" s="128">
        <v>1991.31</v>
      </c>
      <c r="J16" s="38"/>
    </row>
    <row r="17" spans="2:10" ht="15">
      <c r="B17" s="59">
        <v>2</v>
      </c>
      <c r="C17" s="59">
        <v>1</v>
      </c>
      <c r="D17" s="59">
        <v>3</v>
      </c>
      <c r="E17" s="59">
        <v>1</v>
      </c>
      <c r="F17" s="54" t="s">
        <v>35</v>
      </c>
      <c r="G17" s="54" t="s">
        <v>39</v>
      </c>
      <c r="H17" s="52" t="s">
        <v>36</v>
      </c>
      <c r="I17" s="129">
        <v>4418.86</v>
      </c>
      <c r="J17" s="38"/>
    </row>
    <row r="18" spans="2:10" ht="15">
      <c r="B18" s="53">
        <v>2</v>
      </c>
      <c r="C18" s="53">
        <v>1</v>
      </c>
      <c r="D18" s="53">
        <v>3</v>
      </c>
      <c r="E18" s="53">
        <v>2</v>
      </c>
      <c r="F18" s="124" t="s">
        <v>35</v>
      </c>
      <c r="G18" s="124" t="s">
        <v>39</v>
      </c>
      <c r="H18" s="55" t="s">
        <v>37</v>
      </c>
      <c r="I18" s="130">
        <v>3989.52</v>
      </c>
      <c r="J18" s="38"/>
    </row>
    <row r="19" spans="2:10" ht="15">
      <c r="B19" s="53">
        <v>2</v>
      </c>
      <c r="C19" s="53">
        <v>1</v>
      </c>
      <c r="D19" s="53">
        <v>3</v>
      </c>
      <c r="E19" s="53">
        <v>3</v>
      </c>
      <c r="F19" s="124" t="s">
        <v>35</v>
      </c>
      <c r="G19" s="124" t="s">
        <v>39</v>
      </c>
      <c r="H19" s="55" t="s">
        <v>38</v>
      </c>
      <c r="I19" s="130">
        <v>3339.7</v>
      </c>
      <c r="J19" s="38"/>
    </row>
    <row r="20" spans="2:10" ht="15">
      <c r="B20" s="50">
        <v>2</v>
      </c>
      <c r="C20" s="50">
        <v>1</v>
      </c>
      <c r="D20" s="50">
        <v>4</v>
      </c>
      <c r="E20" s="50">
        <v>1</v>
      </c>
      <c r="F20" s="51" t="s">
        <v>35</v>
      </c>
      <c r="G20" s="51" t="s">
        <v>40</v>
      </c>
      <c r="H20" s="52" t="s">
        <v>36</v>
      </c>
      <c r="I20" s="131">
        <v>6610.09</v>
      </c>
      <c r="J20" s="38"/>
    </row>
    <row r="21" spans="2:10" ht="15">
      <c r="B21" s="53">
        <v>2</v>
      </c>
      <c r="C21" s="53">
        <v>1</v>
      </c>
      <c r="D21" s="53">
        <v>4</v>
      </c>
      <c r="E21" s="53">
        <v>2</v>
      </c>
      <c r="F21" s="124" t="s">
        <v>35</v>
      </c>
      <c r="G21" s="124" t="s">
        <v>40</v>
      </c>
      <c r="H21" s="55" t="s">
        <v>37</v>
      </c>
      <c r="I21" s="130">
        <v>5384.54</v>
      </c>
      <c r="J21" s="38"/>
    </row>
    <row r="22" spans="2:10" ht="15">
      <c r="B22" s="53">
        <v>2</v>
      </c>
      <c r="C22" s="53">
        <v>1</v>
      </c>
      <c r="D22" s="53">
        <v>4</v>
      </c>
      <c r="E22" s="53">
        <v>3</v>
      </c>
      <c r="F22" s="124" t="s">
        <v>35</v>
      </c>
      <c r="G22" s="124" t="s">
        <v>40</v>
      </c>
      <c r="H22" s="55" t="s">
        <v>38</v>
      </c>
      <c r="I22" s="130">
        <v>5038.78</v>
      </c>
      <c r="J22" s="38"/>
    </row>
    <row r="23" spans="2:10" ht="15">
      <c r="B23" s="53">
        <v>2</v>
      </c>
      <c r="C23" s="53">
        <v>1</v>
      </c>
      <c r="D23" s="53">
        <v>5</v>
      </c>
      <c r="E23" s="53">
        <v>1</v>
      </c>
      <c r="F23" s="126" t="s">
        <v>35</v>
      </c>
      <c r="G23" s="124" t="s">
        <v>41</v>
      </c>
      <c r="H23" s="52" t="s">
        <v>36</v>
      </c>
      <c r="I23" s="132">
        <v>9227.64</v>
      </c>
      <c r="J23" s="38"/>
    </row>
    <row r="24" spans="2:10" ht="15">
      <c r="B24" s="53">
        <v>2</v>
      </c>
      <c r="C24" s="53">
        <v>1</v>
      </c>
      <c r="D24" s="53">
        <v>5</v>
      </c>
      <c r="E24" s="53">
        <v>2</v>
      </c>
      <c r="F24" s="124" t="s">
        <v>35</v>
      </c>
      <c r="G24" s="124" t="s">
        <v>41</v>
      </c>
      <c r="H24" s="55" t="s">
        <v>37</v>
      </c>
      <c r="I24" s="130">
        <v>8332.72</v>
      </c>
      <c r="J24" s="38"/>
    </row>
    <row r="25" spans="2:10" ht="15">
      <c r="B25" s="53">
        <v>2</v>
      </c>
      <c r="C25" s="53">
        <v>1</v>
      </c>
      <c r="D25" s="53">
        <v>5</v>
      </c>
      <c r="E25" s="53">
        <v>3</v>
      </c>
      <c r="F25" s="124" t="s">
        <v>35</v>
      </c>
      <c r="G25" s="124" t="s">
        <v>41</v>
      </c>
      <c r="H25" s="55" t="s">
        <v>38</v>
      </c>
      <c r="I25" s="130">
        <v>7801.14</v>
      </c>
      <c r="J25" s="38"/>
    </row>
    <row r="26" spans="2:10" ht="15">
      <c r="B26" s="50">
        <v>2</v>
      </c>
      <c r="C26" s="50">
        <v>2</v>
      </c>
      <c r="D26" s="50">
        <v>1</v>
      </c>
      <c r="E26" s="50">
        <v>1</v>
      </c>
      <c r="F26" s="51" t="s">
        <v>42</v>
      </c>
      <c r="G26" s="51" t="s">
        <v>88</v>
      </c>
      <c r="H26" s="52" t="s">
        <v>36</v>
      </c>
      <c r="I26" s="133">
        <v>2962.8</v>
      </c>
      <c r="J26" s="38"/>
    </row>
    <row r="27" spans="2:10" ht="15">
      <c r="B27" s="53">
        <v>2</v>
      </c>
      <c r="C27" s="53">
        <v>2</v>
      </c>
      <c r="D27" s="53">
        <v>1</v>
      </c>
      <c r="E27" s="53">
        <v>2</v>
      </c>
      <c r="F27" s="124" t="s">
        <v>42</v>
      </c>
      <c r="G27" s="124" t="s">
        <v>88</v>
      </c>
      <c r="H27" s="55" t="s">
        <v>37</v>
      </c>
      <c r="I27" s="134">
        <v>2525.41</v>
      </c>
      <c r="J27" s="38"/>
    </row>
    <row r="28" spans="2:10" ht="15">
      <c r="B28" s="56">
        <v>2</v>
      </c>
      <c r="C28" s="56">
        <v>2</v>
      </c>
      <c r="D28" s="56">
        <v>1</v>
      </c>
      <c r="E28" s="56">
        <v>3</v>
      </c>
      <c r="F28" s="125" t="s">
        <v>42</v>
      </c>
      <c r="G28" s="125" t="s">
        <v>88</v>
      </c>
      <c r="H28" s="58" t="s">
        <v>38</v>
      </c>
      <c r="I28" s="134">
        <v>2130.39</v>
      </c>
      <c r="J28" s="38"/>
    </row>
    <row r="29" spans="2:10" ht="15">
      <c r="B29" s="50">
        <v>2</v>
      </c>
      <c r="C29" s="50">
        <v>2</v>
      </c>
      <c r="D29" s="50">
        <v>2</v>
      </c>
      <c r="E29" s="50">
        <v>1</v>
      </c>
      <c r="F29" s="51" t="s">
        <v>42</v>
      </c>
      <c r="G29" s="51" t="s">
        <v>43</v>
      </c>
      <c r="H29" s="52" t="s">
        <v>36</v>
      </c>
      <c r="I29" s="133">
        <v>4033.95</v>
      </c>
      <c r="J29" s="38"/>
    </row>
    <row r="30" spans="2:10" ht="15">
      <c r="B30" s="53">
        <v>2</v>
      </c>
      <c r="C30" s="53">
        <v>2</v>
      </c>
      <c r="D30" s="53">
        <v>2</v>
      </c>
      <c r="E30" s="53">
        <v>2</v>
      </c>
      <c r="F30" s="124" t="s">
        <v>42</v>
      </c>
      <c r="G30" s="124" t="s">
        <v>43</v>
      </c>
      <c r="H30" s="55" t="s">
        <v>37</v>
      </c>
      <c r="I30" s="134">
        <v>3270.27</v>
      </c>
      <c r="J30" s="38"/>
    </row>
    <row r="31" spans="2:10" ht="15">
      <c r="B31" s="56">
        <v>2</v>
      </c>
      <c r="C31" s="56">
        <v>2</v>
      </c>
      <c r="D31" s="56">
        <v>2</v>
      </c>
      <c r="E31" s="56">
        <v>3</v>
      </c>
      <c r="F31" s="125" t="s">
        <v>42</v>
      </c>
      <c r="G31" s="125" t="s">
        <v>43</v>
      </c>
      <c r="H31" s="58" t="s">
        <v>38</v>
      </c>
      <c r="I31" s="135">
        <v>2595.85</v>
      </c>
      <c r="J31" s="38"/>
    </row>
    <row r="32" spans="2:10" ht="15">
      <c r="B32" s="50">
        <v>2</v>
      </c>
      <c r="C32" s="50">
        <v>2</v>
      </c>
      <c r="D32" s="50">
        <v>3</v>
      </c>
      <c r="E32" s="50">
        <v>1</v>
      </c>
      <c r="F32" s="51" t="s">
        <v>42</v>
      </c>
      <c r="G32" s="51" t="s">
        <v>40</v>
      </c>
      <c r="H32" s="52" t="s">
        <v>36</v>
      </c>
      <c r="I32" s="133">
        <v>6260.73</v>
      </c>
      <c r="J32" s="38"/>
    </row>
    <row r="33" spans="2:10" ht="15">
      <c r="B33" s="53">
        <v>2</v>
      </c>
      <c r="C33" s="53">
        <v>2</v>
      </c>
      <c r="D33" s="53">
        <v>3</v>
      </c>
      <c r="E33" s="53">
        <v>2</v>
      </c>
      <c r="F33" s="124" t="s">
        <v>42</v>
      </c>
      <c r="G33" s="124" t="s">
        <v>40</v>
      </c>
      <c r="H33" s="55" t="s">
        <v>37</v>
      </c>
      <c r="I33" s="134">
        <v>5282.82</v>
      </c>
      <c r="J33" s="38"/>
    </row>
    <row r="34" spans="2:10" ht="15">
      <c r="B34" s="56">
        <v>2</v>
      </c>
      <c r="C34" s="56">
        <v>2</v>
      </c>
      <c r="D34" s="56">
        <v>3</v>
      </c>
      <c r="E34" s="56">
        <v>3</v>
      </c>
      <c r="F34" s="125" t="s">
        <v>42</v>
      </c>
      <c r="G34" s="125" t="s">
        <v>40</v>
      </c>
      <c r="H34" s="58" t="s">
        <v>38</v>
      </c>
      <c r="I34" s="135">
        <v>4692.38</v>
      </c>
      <c r="J34" s="38"/>
    </row>
    <row r="35" spans="2:9" s="37" customFormat="1" ht="15">
      <c r="B35" s="243" t="s">
        <v>112</v>
      </c>
      <c r="C35" s="244"/>
      <c r="D35" s="244"/>
      <c r="E35" s="244"/>
      <c r="F35" s="244"/>
      <c r="G35" s="244"/>
      <c r="H35" s="244"/>
      <c r="I35" s="245"/>
    </row>
    <row r="36" spans="2:9" s="37" customFormat="1" ht="15">
      <c r="B36" s="112"/>
      <c r="C36" s="112"/>
      <c r="D36" s="112"/>
      <c r="E36" s="112"/>
      <c r="F36" s="112"/>
      <c r="G36" s="112"/>
      <c r="H36" s="112"/>
      <c r="I36" s="112"/>
    </row>
    <row r="37" spans="2:9" ht="15">
      <c r="B37" s="203" t="s">
        <v>94</v>
      </c>
      <c r="C37" s="204"/>
      <c r="D37" s="204"/>
      <c r="E37" s="204"/>
      <c r="F37" s="204"/>
      <c r="G37" s="204"/>
      <c r="H37" s="204"/>
      <c r="I37" s="205"/>
    </row>
    <row r="38" spans="2:9" ht="15">
      <c r="B38" s="246" t="s">
        <v>99</v>
      </c>
      <c r="C38" s="247"/>
      <c r="D38" s="247"/>
      <c r="E38" s="247"/>
      <c r="F38" s="247"/>
      <c r="G38" s="247"/>
      <c r="H38" s="247"/>
      <c r="I38" s="248"/>
    </row>
    <row r="39" spans="2:9" ht="15">
      <c r="B39" s="249" t="s">
        <v>2</v>
      </c>
      <c r="C39" s="249" t="s">
        <v>33</v>
      </c>
      <c r="D39" s="249" t="s">
        <v>87</v>
      </c>
      <c r="E39" s="250" t="s">
        <v>3</v>
      </c>
      <c r="F39" s="138"/>
      <c r="G39" s="139"/>
      <c r="H39" s="139"/>
      <c r="I39" s="140"/>
    </row>
    <row r="40" spans="2:9" ht="15">
      <c r="B40" s="249"/>
      <c r="C40" s="249"/>
      <c r="D40" s="249"/>
      <c r="E40" s="250"/>
      <c r="F40" s="231" t="s">
        <v>68</v>
      </c>
      <c r="G40" s="232"/>
      <c r="H40" s="232"/>
      <c r="I40" s="233"/>
    </row>
    <row r="41" spans="2:9" ht="15">
      <c r="B41" s="249"/>
      <c r="C41" s="249"/>
      <c r="D41" s="249"/>
      <c r="E41" s="250"/>
      <c r="F41" s="231" t="s">
        <v>34</v>
      </c>
      <c r="G41" s="232"/>
      <c r="H41" s="232"/>
      <c r="I41" s="233"/>
    </row>
    <row r="42" spans="2:9" ht="15">
      <c r="B42" s="249"/>
      <c r="C42" s="249"/>
      <c r="D42" s="249"/>
      <c r="E42" s="250"/>
      <c r="F42" s="231"/>
      <c r="G42" s="232"/>
      <c r="H42" s="232"/>
      <c r="I42" s="233"/>
    </row>
    <row r="43" spans="2:9" ht="15">
      <c r="B43" s="249"/>
      <c r="C43" s="249"/>
      <c r="D43" s="249" t="s">
        <v>3</v>
      </c>
      <c r="E43" s="250" t="s">
        <v>4</v>
      </c>
      <c r="F43" s="141"/>
      <c r="G43" s="142"/>
      <c r="H43" s="142"/>
      <c r="I43" s="143"/>
    </row>
    <row r="44" spans="2:9" ht="15">
      <c r="B44" s="238" t="s">
        <v>5</v>
      </c>
      <c r="C44" s="239"/>
      <c r="D44" s="239"/>
      <c r="E44" s="240"/>
      <c r="F44" s="241" t="s">
        <v>87</v>
      </c>
      <c r="G44" s="242"/>
      <c r="H44" s="148" t="s">
        <v>3</v>
      </c>
      <c r="I44" s="147" t="s">
        <v>70</v>
      </c>
    </row>
    <row r="45" spans="2:9" ht="9" customHeight="1">
      <c r="B45" s="243"/>
      <c r="C45" s="244"/>
      <c r="D45" s="244"/>
      <c r="E45" s="244"/>
      <c r="F45" s="244"/>
      <c r="G45" s="244"/>
      <c r="H45" s="244"/>
      <c r="I45" s="245"/>
    </row>
    <row r="46" spans="2:9" ht="15">
      <c r="B46" s="59">
        <v>2</v>
      </c>
      <c r="C46" s="59">
        <v>3</v>
      </c>
      <c r="D46" s="59">
        <v>1</v>
      </c>
      <c r="E46" s="59">
        <v>1</v>
      </c>
      <c r="F46" s="54" t="s">
        <v>44</v>
      </c>
      <c r="G46" s="54" t="s">
        <v>45</v>
      </c>
      <c r="H46" s="144" t="s">
        <v>36</v>
      </c>
      <c r="I46" s="146">
        <v>3573.26</v>
      </c>
    </row>
    <row r="47" spans="2:9" ht="15">
      <c r="B47" s="53">
        <v>2</v>
      </c>
      <c r="C47" s="53">
        <v>3</v>
      </c>
      <c r="D47" s="53">
        <v>1</v>
      </c>
      <c r="E47" s="53">
        <v>2</v>
      </c>
      <c r="F47" s="54" t="s">
        <v>44</v>
      </c>
      <c r="G47" s="54" t="s">
        <v>45</v>
      </c>
      <c r="H47" s="55" t="s">
        <v>37</v>
      </c>
      <c r="I47" s="130">
        <v>3040.48</v>
      </c>
    </row>
    <row r="48" spans="2:9" ht="15">
      <c r="B48" s="56">
        <v>2</v>
      </c>
      <c r="C48" s="56">
        <v>3</v>
      </c>
      <c r="D48" s="56">
        <v>1</v>
      </c>
      <c r="E48" s="56">
        <v>3</v>
      </c>
      <c r="F48" s="57" t="s">
        <v>44</v>
      </c>
      <c r="G48" s="57" t="s">
        <v>45</v>
      </c>
      <c r="H48" s="58" t="s">
        <v>38</v>
      </c>
      <c r="I48" s="136">
        <v>2791.54</v>
      </c>
    </row>
    <row r="49" spans="2:9" ht="15">
      <c r="B49" s="59">
        <v>2</v>
      </c>
      <c r="C49" s="59">
        <v>3</v>
      </c>
      <c r="D49" s="59">
        <v>1</v>
      </c>
      <c r="E49" s="59">
        <v>1</v>
      </c>
      <c r="F49" s="54" t="s">
        <v>44</v>
      </c>
      <c r="G49" s="54" t="s">
        <v>39</v>
      </c>
      <c r="H49" s="52" t="s">
        <v>36</v>
      </c>
      <c r="I49" s="131">
        <v>4270.33</v>
      </c>
    </row>
    <row r="50" spans="2:9" ht="15">
      <c r="B50" s="53">
        <v>2</v>
      </c>
      <c r="C50" s="53">
        <v>3</v>
      </c>
      <c r="D50" s="53">
        <v>1</v>
      </c>
      <c r="E50" s="53">
        <v>2</v>
      </c>
      <c r="F50" s="54" t="s">
        <v>44</v>
      </c>
      <c r="G50" s="54" t="s">
        <v>39</v>
      </c>
      <c r="H50" s="55" t="s">
        <v>37</v>
      </c>
      <c r="I50" s="130">
        <v>3975.67</v>
      </c>
    </row>
    <row r="51" spans="2:9" ht="15">
      <c r="B51" s="56">
        <v>2</v>
      </c>
      <c r="C51" s="56">
        <v>3</v>
      </c>
      <c r="D51" s="56">
        <v>1</v>
      </c>
      <c r="E51" s="56">
        <v>3</v>
      </c>
      <c r="F51" s="125" t="s">
        <v>44</v>
      </c>
      <c r="G51" s="125" t="s">
        <v>39</v>
      </c>
      <c r="H51" s="58" t="s">
        <v>38</v>
      </c>
      <c r="I51" s="136">
        <v>3828.33</v>
      </c>
    </row>
    <row r="52" spans="2:9" ht="15">
      <c r="B52" s="234"/>
      <c r="C52" s="234"/>
      <c r="D52" s="234"/>
      <c r="E52" s="234"/>
      <c r="F52" s="234"/>
      <c r="G52" s="234"/>
      <c r="H52" s="234"/>
      <c r="I52" s="234"/>
    </row>
    <row r="53" spans="2:9" ht="27.75" hidden="1" thickBot="1">
      <c r="B53" s="235" t="s">
        <v>46</v>
      </c>
      <c r="C53" s="236"/>
      <c r="D53" s="236"/>
      <c r="E53" s="236"/>
      <c r="F53" s="236"/>
      <c r="G53" s="236"/>
      <c r="H53" s="237"/>
      <c r="I53" s="35" t="s">
        <v>28</v>
      </c>
    </row>
    <row r="54" spans="2:9" ht="15.75" hidden="1">
      <c r="B54" s="14"/>
      <c r="C54" s="15"/>
      <c r="D54" s="15"/>
      <c r="E54" s="15"/>
      <c r="F54" s="16" t="s">
        <v>47</v>
      </c>
      <c r="G54" s="17"/>
      <c r="H54" s="18"/>
      <c r="I54" s="19"/>
    </row>
    <row r="55" spans="2:9" ht="15.75" hidden="1">
      <c r="B55" s="20"/>
      <c r="C55" s="21"/>
      <c r="D55" s="21"/>
      <c r="E55" s="21"/>
      <c r="F55" s="22" t="s">
        <v>48</v>
      </c>
      <c r="G55" s="23"/>
      <c r="H55" s="24"/>
      <c r="I55" s="10"/>
    </row>
    <row r="56" spans="2:9" ht="15.75" hidden="1">
      <c r="B56" s="25"/>
      <c r="C56" s="26"/>
      <c r="D56" s="26"/>
      <c r="E56" s="26"/>
      <c r="F56" s="27" t="s">
        <v>49</v>
      </c>
      <c r="G56" s="28"/>
      <c r="H56" s="29"/>
      <c r="I56" s="10"/>
    </row>
    <row r="57" spans="2:9" ht="15.75" hidden="1">
      <c r="B57" s="20"/>
      <c r="C57" s="21"/>
      <c r="D57" s="21"/>
      <c r="E57" s="21"/>
      <c r="F57" s="22" t="s">
        <v>50</v>
      </c>
      <c r="G57" s="23"/>
      <c r="H57" s="24"/>
      <c r="I57" s="10"/>
    </row>
    <row r="58" spans="2:9" ht="15.75" hidden="1">
      <c r="B58" s="20"/>
      <c r="C58" s="21"/>
      <c r="D58" s="21"/>
      <c r="E58" s="21"/>
      <c r="F58" s="226" t="s">
        <v>71</v>
      </c>
      <c r="G58" s="227"/>
      <c r="H58" s="228"/>
      <c r="I58" s="10"/>
    </row>
    <row r="59" spans="2:9" ht="15.75" hidden="1">
      <c r="B59" s="20"/>
      <c r="C59" s="21"/>
      <c r="D59" s="21"/>
      <c r="E59" s="21"/>
      <c r="F59" s="22" t="s">
        <v>51</v>
      </c>
      <c r="G59" s="23"/>
      <c r="H59" s="24"/>
      <c r="I59" s="10"/>
    </row>
    <row r="60" spans="2:9" ht="15.75" hidden="1">
      <c r="B60" s="25"/>
      <c r="C60" s="26"/>
      <c r="D60" s="26"/>
      <c r="E60" s="26"/>
      <c r="F60" s="27" t="s">
        <v>72</v>
      </c>
      <c r="G60" s="28"/>
      <c r="H60" s="29"/>
      <c r="I60" s="10"/>
    </row>
    <row r="61" spans="2:9" ht="15.75" hidden="1">
      <c r="B61" s="20"/>
      <c r="C61" s="21"/>
      <c r="D61" s="21"/>
      <c r="E61" s="21"/>
      <c r="F61" s="22" t="s">
        <v>52</v>
      </c>
      <c r="G61" s="23"/>
      <c r="H61" s="24"/>
      <c r="I61" s="10"/>
    </row>
    <row r="62" spans="2:9" ht="15.75" hidden="1">
      <c r="B62" s="20"/>
      <c r="C62" s="21"/>
      <c r="D62" s="21"/>
      <c r="E62" s="21"/>
      <c r="F62" s="226" t="s">
        <v>53</v>
      </c>
      <c r="G62" s="227"/>
      <c r="H62" s="228"/>
      <c r="I62" s="10"/>
    </row>
    <row r="63" spans="2:9" ht="15.75" hidden="1">
      <c r="B63" s="20"/>
      <c r="C63" s="21"/>
      <c r="D63" s="21"/>
      <c r="E63" s="21"/>
      <c r="F63" s="226" t="s">
        <v>54</v>
      </c>
      <c r="G63" s="227"/>
      <c r="H63" s="228"/>
      <c r="I63" s="10"/>
    </row>
    <row r="64" spans="2:9" ht="15.75" hidden="1">
      <c r="B64" s="20"/>
      <c r="C64" s="21"/>
      <c r="D64" s="21"/>
      <c r="E64" s="21"/>
      <c r="F64" s="226" t="s">
        <v>55</v>
      </c>
      <c r="G64" s="227"/>
      <c r="H64" s="228"/>
      <c r="I64" s="10"/>
    </row>
    <row r="65" spans="2:9" ht="15.75" hidden="1">
      <c r="B65" s="25"/>
      <c r="C65" s="26"/>
      <c r="D65" s="26"/>
      <c r="E65" s="26"/>
      <c r="F65" s="27" t="s">
        <v>73</v>
      </c>
      <c r="G65" s="28"/>
      <c r="H65" s="29"/>
      <c r="I65" s="10"/>
    </row>
    <row r="66" spans="2:9" ht="15.75" hidden="1">
      <c r="B66" s="20"/>
      <c r="C66" s="21"/>
      <c r="D66" s="21"/>
      <c r="E66" s="21"/>
      <c r="F66" s="22" t="s">
        <v>56</v>
      </c>
      <c r="G66" s="23"/>
      <c r="H66" s="24"/>
      <c r="I66" s="10"/>
    </row>
    <row r="67" spans="2:9" ht="15.75" hidden="1">
      <c r="B67" s="20"/>
      <c r="C67" s="21"/>
      <c r="D67" s="21"/>
      <c r="E67" s="21"/>
      <c r="F67" s="22" t="s">
        <v>74</v>
      </c>
      <c r="G67" s="23"/>
      <c r="H67" s="24"/>
      <c r="I67" s="10"/>
    </row>
    <row r="68" spans="2:9" ht="15.75" hidden="1">
      <c r="B68" s="20"/>
      <c r="C68" s="21"/>
      <c r="D68" s="21"/>
      <c r="E68" s="21"/>
      <c r="F68" s="22" t="s">
        <v>57</v>
      </c>
      <c r="G68" s="23"/>
      <c r="H68" s="24"/>
      <c r="I68" s="10"/>
    </row>
    <row r="69" spans="2:9" ht="15.75" hidden="1">
      <c r="B69" s="25"/>
      <c r="C69" s="26"/>
      <c r="D69" s="26"/>
      <c r="E69" s="26"/>
      <c r="F69" s="229" t="s">
        <v>58</v>
      </c>
      <c r="G69" s="230"/>
      <c r="H69" s="29"/>
      <c r="I69" s="10"/>
    </row>
    <row r="70" spans="2:9" ht="15.75" hidden="1">
      <c r="B70" s="20"/>
      <c r="C70" s="21"/>
      <c r="D70" s="21"/>
      <c r="E70" s="21"/>
      <c r="F70" s="226" t="s">
        <v>75</v>
      </c>
      <c r="G70" s="227"/>
      <c r="H70" s="24"/>
      <c r="I70" s="10"/>
    </row>
    <row r="71" spans="2:9" ht="15.75" hidden="1">
      <c r="B71" s="20"/>
      <c r="C71" s="21"/>
      <c r="D71" s="21"/>
      <c r="E71" s="21"/>
      <c r="F71" s="226" t="s">
        <v>59</v>
      </c>
      <c r="G71" s="227"/>
      <c r="H71" s="228"/>
      <c r="I71" s="10"/>
    </row>
    <row r="72" spans="2:9" ht="15.75" hidden="1">
      <c r="B72" s="20"/>
      <c r="C72" s="21"/>
      <c r="D72" s="21"/>
      <c r="E72" s="21"/>
      <c r="F72" s="226" t="s">
        <v>60</v>
      </c>
      <c r="G72" s="227"/>
      <c r="H72" s="24"/>
      <c r="I72" s="10"/>
    </row>
    <row r="73" spans="2:9" ht="16.5" hidden="1" thickBot="1">
      <c r="B73" s="30"/>
      <c r="C73" s="31"/>
      <c r="D73" s="31"/>
      <c r="E73" s="31"/>
      <c r="F73" s="223" t="s">
        <v>61</v>
      </c>
      <c r="G73" s="224"/>
      <c r="H73" s="32"/>
      <c r="I73" s="33"/>
    </row>
    <row r="74" spans="2:9" ht="15.75">
      <c r="B74" s="11"/>
      <c r="C74" s="11"/>
      <c r="D74" s="11"/>
      <c r="E74" s="11"/>
      <c r="F74" s="225"/>
      <c r="G74" s="225"/>
      <c r="H74" s="12"/>
      <c r="I74" s="13"/>
    </row>
    <row r="75" spans="2:9" ht="16.5">
      <c r="B75" s="34"/>
      <c r="C75" s="34"/>
      <c r="D75" s="34"/>
      <c r="E75" s="34"/>
      <c r="F75" s="34"/>
      <c r="G75" s="34"/>
      <c r="H75" s="34"/>
      <c r="I75" s="34"/>
    </row>
    <row r="76" spans="2:9" ht="16.5">
      <c r="B76" s="34"/>
      <c r="C76" s="34"/>
      <c r="D76" s="34"/>
      <c r="E76" s="34"/>
      <c r="F76" s="34"/>
      <c r="G76" s="34"/>
      <c r="H76" s="34"/>
      <c r="I76" s="34"/>
    </row>
    <row r="77" spans="2:9" ht="16.5">
      <c r="B77" s="34"/>
      <c r="C77" s="34"/>
      <c r="D77" s="34"/>
      <c r="E77" s="34"/>
      <c r="F77" s="34"/>
      <c r="G77" s="34"/>
      <c r="H77" s="34"/>
      <c r="I77" s="34"/>
    </row>
    <row r="78" spans="2:9" ht="16.5">
      <c r="B78" s="34"/>
      <c r="C78" s="34"/>
      <c r="D78" s="34"/>
      <c r="E78" s="34"/>
      <c r="F78" s="34"/>
      <c r="G78" s="34"/>
      <c r="H78" s="34"/>
      <c r="I78" s="34"/>
    </row>
    <row r="79" spans="2:9" ht="16.5">
      <c r="B79" s="34"/>
      <c r="C79" s="34"/>
      <c r="D79" s="34"/>
      <c r="E79" s="34"/>
      <c r="F79" s="34"/>
      <c r="G79" s="34"/>
      <c r="H79" s="34"/>
      <c r="I79" s="34"/>
    </row>
    <row r="80" spans="2:9" ht="16.5">
      <c r="B80" s="34"/>
      <c r="C80" s="34"/>
      <c r="D80" s="34"/>
      <c r="E80" s="34"/>
      <c r="F80" s="34"/>
      <c r="G80" s="34"/>
      <c r="H80" s="34"/>
      <c r="I80" s="34"/>
    </row>
    <row r="81" spans="2:9" ht="16.5">
      <c r="B81" s="34"/>
      <c r="C81" s="34"/>
      <c r="D81" s="34"/>
      <c r="E81" s="34"/>
      <c r="F81" s="34"/>
      <c r="G81" s="34"/>
      <c r="H81" s="34"/>
      <c r="I81" s="34"/>
    </row>
    <row r="82" spans="2:9" ht="16.5">
      <c r="B82" s="34"/>
      <c r="C82" s="34"/>
      <c r="D82" s="34"/>
      <c r="E82" s="34"/>
      <c r="F82" s="34"/>
      <c r="G82" s="34"/>
      <c r="H82" s="34"/>
      <c r="I82" s="34"/>
    </row>
    <row r="83" spans="2:9" ht="16.5">
      <c r="B83" s="34"/>
      <c r="C83" s="34"/>
      <c r="D83" s="34"/>
      <c r="E83" s="34"/>
      <c r="F83" s="34"/>
      <c r="G83" s="34"/>
      <c r="H83" s="34"/>
      <c r="I83" s="34"/>
    </row>
    <row r="84" spans="2:9" ht="16.5">
      <c r="B84" s="34"/>
      <c r="C84" s="34"/>
      <c r="D84" s="34"/>
      <c r="E84" s="34"/>
      <c r="F84" s="34"/>
      <c r="G84" s="34"/>
      <c r="H84" s="34"/>
      <c r="I84" s="34"/>
    </row>
    <row r="85" spans="2:9" ht="16.5">
      <c r="B85" s="34"/>
      <c r="C85" s="34"/>
      <c r="D85" s="34"/>
      <c r="E85" s="34"/>
      <c r="F85" s="34"/>
      <c r="G85" s="34"/>
      <c r="H85" s="34"/>
      <c r="I85" s="34"/>
    </row>
    <row r="86" spans="2:9" ht="16.5">
      <c r="B86" s="34"/>
      <c r="C86" s="34"/>
      <c r="D86" s="34"/>
      <c r="E86" s="34"/>
      <c r="F86" s="34"/>
      <c r="G86" s="34"/>
      <c r="H86" s="34"/>
      <c r="I86" s="34"/>
    </row>
    <row r="87" spans="2:9" ht="16.5">
      <c r="B87" s="34"/>
      <c r="C87" s="34"/>
      <c r="D87" s="34"/>
      <c r="E87" s="34"/>
      <c r="F87" s="34"/>
      <c r="G87" s="34"/>
      <c r="H87" s="34"/>
      <c r="I87" s="34"/>
    </row>
    <row r="88" spans="2:9" ht="16.5">
      <c r="B88" s="34"/>
      <c r="C88" s="34"/>
      <c r="D88" s="34"/>
      <c r="E88" s="34"/>
      <c r="F88" s="34"/>
      <c r="G88" s="34"/>
      <c r="H88" s="34"/>
      <c r="I88" s="34"/>
    </row>
    <row r="89" spans="2:9" ht="16.5">
      <c r="B89" s="34"/>
      <c r="C89" s="34"/>
      <c r="D89" s="34"/>
      <c r="E89" s="34"/>
      <c r="F89" s="34"/>
      <c r="G89" s="34"/>
      <c r="H89" s="34"/>
      <c r="I89" s="34"/>
    </row>
    <row r="90" spans="2:9" ht="16.5">
      <c r="B90" s="34"/>
      <c r="C90" s="34"/>
      <c r="D90" s="34"/>
      <c r="E90" s="34"/>
      <c r="F90" s="34"/>
      <c r="G90" s="34"/>
      <c r="H90" s="34"/>
      <c r="I90" s="34"/>
    </row>
    <row r="91" spans="2:9" ht="16.5">
      <c r="B91" s="34"/>
      <c r="C91" s="34"/>
      <c r="D91" s="34"/>
      <c r="E91" s="34"/>
      <c r="F91" s="34"/>
      <c r="G91" s="34"/>
      <c r="H91" s="34"/>
      <c r="I91" s="34"/>
    </row>
    <row r="92" spans="2:9" ht="16.5">
      <c r="B92" s="34"/>
      <c r="C92" s="34"/>
      <c r="D92" s="34"/>
      <c r="E92" s="34"/>
      <c r="F92" s="34"/>
      <c r="G92" s="34"/>
      <c r="H92" s="34"/>
      <c r="I92" s="34"/>
    </row>
    <row r="93" spans="2:9" ht="16.5">
      <c r="B93" s="34"/>
      <c r="C93" s="34"/>
      <c r="D93" s="34"/>
      <c r="E93" s="34"/>
      <c r="F93" s="34"/>
      <c r="G93" s="34"/>
      <c r="H93" s="34"/>
      <c r="I93" s="34"/>
    </row>
    <row r="94" spans="2:9" ht="16.5">
      <c r="B94" s="34"/>
      <c r="C94" s="34"/>
      <c r="D94" s="34"/>
      <c r="E94" s="34"/>
      <c r="F94" s="34"/>
      <c r="G94" s="34"/>
      <c r="H94" s="34"/>
      <c r="I94" s="34"/>
    </row>
  </sheetData>
  <sheetProtection/>
  <mergeCells count="37">
    <mergeCell ref="B9:E9"/>
    <mergeCell ref="F9:G9"/>
    <mergeCell ref="B10:I10"/>
    <mergeCell ref="B2:I2"/>
    <mergeCell ref="B3:I3"/>
    <mergeCell ref="B4:B8"/>
    <mergeCell ref="C4:C8"/>
    <mergeCell ref="D4:D8"/>
    <mergeCell ref="E4:E8"/>
    <mergeCell ref="F5:I5"/>
    <mergeCell ref="F6:I6"/>
    <mergeCell ref="F7:I7"/>
    <mergeCell ref="B35:I35"/>
    <mergeCell ref="B37:I37"/>
    <mergeCell ref="B38:I38"/>
    <mergeCell ref="B39:B43"/>
    <mergeCell ref="C39:C43"/>
    <mergeCell ref="D39:D43"/>
    <mergeCell ref="E39:E43"/>
    <mergeCell ref="F40:I40"/>
    <mergeCell ref="F41:I41"/>
    <mergeCell ref="B52:I52"/>
    <mergeCell ref="B53:H53"/>
    <mergeCell ref="F58:H58"/>
    <mergeCell ref="F62:H62"/>
    <mergeCell ref="F42:I42"/>
    <mergeCell ref="B44:E44"/>
    <mergeCell ref="F44:G44"/>
    <mergeCell ref="B45:I45"/>
    <mergeCell ref="F73:G73"/>
    <mergeCell ref="F74:G74"/>
    <mergeCell ref="F63:H63"/>
    <mergeCell ref="F64:H64"/>
    <mergeCell ref="F69:G69"/>
    <mergeCell ref="F70:G70"/>
    <mergeCell ref="F71:H71"/>
    <mergeCell ref="F72:G72"/>
  </mergeCells>
  <printOptions horizontalCentered="1"/>
  <pageMargins left="0.31496062992125984" right="0.7086614173228347" top="0.7480314960629921" bottom="0.7480314960629921" header="0.31496062992125984" footer="0.31496062992125984"/>
  <pageSetup horizontalDpi="600" verticalDpi="600" orientation="portrait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K35" sqref="K35"/>
    </sheetView>
  </sheetViews>
  <sheetFormatPr defaultColWidth="11.421875" defaultRowHeight="15"/>
  <cols>
    <col min="3" max="3" width="8.57421875" style="0" customWidth="1"/>
    <col min="6" max="6" width="9.00390625" style="0" customWidth="1"/>
    <col min="8" max="8" width="14.7109375" style="0" customWidth="1"/>
  </cols>
  <sheetData>
    <row r="1" spans="1:8" ht="20.25" customHeight="1">
      <c r="A1" s="203" t="s">
        <v>94</v>
      </c>
      <c r="B1" s="204"/>
      <c r="C1" s="204"/>
      <c r="D1" s="204"/>
      <c r="E1" s="204"/>
      <c r="F1" s="204"/>
      <c r="G1" s="204"/>
      <c r="H1" s="205"/>
    </row>
    <row r="2" spans="1:8" ht="20.25" customHeight="1">
      <c r="A2" s="312" t="s">
        <v>99</v>
      </c>
      <c r="B2" s="313"/>
      <c r="C2" s="313"/>
      <c r="D2" s="313"/>
      <c r="E2" s="313"/>
      <c r="F2" s="313"/>
      <c r="G2" s="313"/>
      <c r="H2" s="314"/>
    </row>
    <row r="3" spans="1:8" ht="6.75" customHeight="1">
      <c r="A3" s="321"/>
      <c r="B3" s="321"/>
      <c r="C3" s="321"/>
      <c r="D3" s="321"/>
      <c r="E3" s="321"/>
      <c r="F3" s="321"/>
      <c r="G3" s="321"/>
      <c r="H3" s="321"/>
    </row>
    <row r="4" spans="1:8" ht="21.75" customHeight="1">
      <c r="A4" s="212" t="s">
        <v>76</v>
      </c>
      <c r="B4" s="212"/>
      <c r="C4" s="212"/>
      <c r="D4" s="212"/>
      <c r="E4" s="212"/>
      <c r="F4" s="212"/>
      <c r="G4" s="212"/>
      <c r="H4" s="212"/>
    </row>
    <row r="5" spans="1:8" ht="11.25" customHeight="1">
      <c r="A5" s="320"/>
      <c r="B5" s="320"/>
      <c r="C5" s="320"/>
      <c r="D5" s="320"/>
      <c r="E5" s="320"/>
      <c r="F5" s="320"/>
      <c r="G5" s="320"/>
      <c r="H5" s="320"/>
    </row>
    <row r="6" spans="1:8" ht="18" customHeight="1">
      <c r="A6" s="266" t="s">
        <v>77</v>
      </c>
      <c r="B6" s="267"/>
      <c r="C6" s="267"/>
      <c r="D6" s="267"/>
      <c r="E6" s="267"/>
      <c r="F6" s="267"/>
      <c r="G6" s="267"/>
      <c r="H6" s="268"/>
    </row>
    <row r="7" spans="1:8" ht="18" customHeight="1">
      <c r="A7" s="269" t="s">
        <v>62</v>
      </c>
      <c r="B7" s="270"/>
      <c r="C7" s="270"/>
      <c r="D7" s="270"/>
      <c r="E7" s="270"/>
      <c r="F7" s="270"/>
      <c r="G7" s="270"/>
      <c r="H7" s="271"/>
    </row>
    <row r="8" spans="1:8" ht="15">
      <c r="A8" s="315" t="s">
        <v>63</v>
      </c>
      <c r="B8" s="315"/>
      <c r="C8" s="315"/>
      <c r="D8" s="315" t="s">
        <v>64</v>
      </c>
      <c r="E8" s="315"/>
      <c r="F8" s="315"/>
      <c r="G8" s="174" t="s">
        <v>65</v>
      </c>
      <c r="H8" s="174"/>
    </row>
    <row r="9" spans="1:8" ht="15">
      <c r="A9" s="296">
        <v>0</v>
      </c>
      <c r="B9" s="297"/>
      <c r="C9" s="297"/>
      <c r="D9" s="296">
        <v>1000</v>
      </c>
      <c r="E9" s="297"/>
      <c r="F9" s="297"/>
      <c r="G9" s="323">
        <v>1</v>
      </c>
      <c r="H9" s="324"/>
    </row>
    <row r="10" spans="1:8" ht="15">
      <c r="A10" s="302">
        <v>1001</v>
      </c>
      <c r="B10" s="302"/>
      <c r="C10" s="302"/>
      <c r="D10" s="303">
        <v>2000</v>
      </c>
      <c r="E10" s="304"/>
      <c r="F10" s="304"/>
      <c r="G10" s="305">
        <v>0.95</v>
      </c>
      <c r="H10" s="306"/>
    </row>
    <row r="11" spans="1:8" ht="15">
      <c r="A11" s="288">
        <v>2001</v>
      </c>
      <c r="B11" s="288"/>
      <c r="C11" s="288"/>
      <c r="D11" s="289">
        <v>3000</v>
      </c>
      <c r="E11" s="290"/>
      <c r="F11" s="290"/>
      <c r="G11" s="283">
        <v>0.9</v>
      </c>
      <c r="H11" s="284"/>
    </row>
    <row r="12" spans="1:8" ht="15">
      <c r="A12" s="291">
        <v>3001</v>
      </c>
      <c r="B12" s="292"/>
      <c r="C12" s="293"/>
      <c r="D12" s="291">
        <v>4000</v>
      </c>
      <c r="E12" s="292"/>
      <c r="F12" s="293"/>
      <c r="G12" s="294">
        <v>0.85</v>
      </c>
      <c r="H12" s="295"/>
    </row>
    <row r="13" spans="1:8" ht="15">
      <c r="A13" s="282">
        <v>4001</v>
      </c>
      <c r="B13" s="282"/>
      <c r="C13" s="282"/>
      <c r="D13" s="282">
        <v>5000</v>
      </c>
      <c r="E13" s="282"/>
      <c r="F13" s="282"/>
      <c r="G13" s="283">
        <v>0.8</v>
      </c>
      <c r="H13" s="284"/>
    </row>
    <row r="14" spans="1:8" ht="15">
      <c r="A14" s="285">
        <v>5001</v>
      </c>
      <c r="B14" s="285"/>
      <c r="C14" s="285"/>
      <c r="D14" s="285">
        <v>10000</v>
      </c>
      <c r="E14" s="285"/>
      <c r="F14" s="285"/>
      <c r="G14" s="286">
        <v>0.6</v>
      </c>
      <c r="H14" s="287"/>
    </row>
    <row r="15" spans="1:8" ht="15.75">
      <c r="A15" s="317"/>
      <c r="B15" s="318"/>
      <c r="C15" s="318"/>
      <c r="D15" s="318"/>
      <c r="E15" s="318"/>
      <c r="F15" s="318"/>
      <c r="G15" s="318"/>
      <c r="H15" s="319"/>
    </row>
    <row r="16" spans="1:8" ht="18" customHeight="1">
      <c r="A16" s="266" t="s">
        <v>77</v>
      </c>
      <c r="B16" s="267"/>
      <c r="C16" s="267"/>
      <c r="D16" s="267"/>
      <c r="E16" s="267"/>
      <c r="F16" s="267"/>
      <c r="G16" s="267"/>
      <c r="H16" s="268"/>
    </row>
    <row r="17" spans="1:8" ht="18" customHeight="1">
      <c r="A17" s="307" t="s">
        <v>89</v>
      </c>
      <c r="B17" s="308"/>
      <c r="C17" s="308"/>
      <c r="D17" s="308"/>
      <c r="E17" s="308"/>
      <c r="F17" s="308"/>
      <c r="G17" s="308"/>
      <c r="H17" s="309"/>
    </row>
    <row r="18" spans="1:8" ht="18" customHeight="1">
      <c r="A18" s="269" t="s">
        <v>66</v>
      </c>
      <c r="B18" s="270"/>
      <c r="C18" s="270"/>
      <c r="D18" s="270"/>
      <c r="E18" s="270"/>
      <c r="F18" s="270"/>
      <c r="G18" s="270"/>
      <c r="H18" s="271"/>
    </row>
    <row r="19" spans="1:8" ht="15.75">
      <c r="A19" s="316"/>
      <c r="B19" s="316"/>
      <c r="C19" s="316"/>
      <c r="D19" s="316"/>
      <c r="E19" s="316"/>
      <c r="F19" s="316"/>
      <c r="G19" s="316"/>
      <c r="H19" s="316"/>
    </row>
    <row r="20" spans="1:8" ht="15">
      <c r="A20" s="276" t="s">
        <v>63</v>
      </c>
      <c r="B20" s="310"/>
      <c r="C20" s="311"/>
      <c r="D20" s="272" t="s">
        <v>64</v>
      </c>
      <c r="E20" s="273"/>
      <c r="F20" s="274"/>
      <c r="G20" s="272" t="s">
        <v>65</v>
      </c>
      <c r="H20" s="275"/>
    </row>
    <row r="21" spans="1:8" ht="15">
      <c r="A21" s="296">
        <v>0</v>
      </c>
      <c r="B21" s="297"/>
      <c r="C21" s="297"/>
      <c r="D21" s="298">
        <v>1000</v>
      </c>
      <c r="E21" s="299"/>
      <c r="F21" s="299"/>
      <c r="G21" s="300">
        <v>1</v>
      </c>
      <c r="H21" s="301"/>
    </row>
    <row r="22" spans="1:8" ht="15">
      <c r="A22" s="302">
        <v>1001</v>
      </c>
      <c r="B22" s="302"/>
      <c r="C22" s="302"/>
      <c r="D22" s="303">
        <v>2000</v>
      </c>
      <c r="E22" s="304"/>
      <c r="F22" s="304"/>
      <c r="G22" s="305">
        <v>0.95</v>
      </c>
      <c r="H22" s="306"/>
    </row>
    <row r="23" spans="1:8" ht="15">
      <c r="A23" s="288">
        <v>2001</v>
      </c>
      <c r="B23" s="288"/>
      <c r="C23" s="288"/>
      <c r="D23" s="289">
        <v>3000</v>
      </c>
      <c r="E23" s="290"/>
      <c r="F23" s="290"/>
      <c r="G23" s="283">
        <v>0.9</v>
      </c>
      <c r="H23" s="284"/>
    </row>
    <row r="24" spans="1:8" ht="15">
      <c r="A24" s="291">
        <v>3001</v>
      </c>
      <c r="B24" s="292"/>
      <c r="C24" s="293"/>
      <c r="D24" s="291">
        <v>4000</v>
      </c>
      <c r="E24" s="292"/>
      <c r="F24" s="293"/>
      <c r="G24" s="294">
        <v>0.85</v>
      </c>
      <c r="H24" s="295"/>
    </row>
    <row r="25" spans="1:8" ht="15">
      <c r="A25" s="282">
        <v>4001</v>
      </c>
      <c r="B25" s="282"/>
      <c r="C25" s="282"/>
      <c r="D25" s="282">
        <v>5000</v>
      </c>
      <c r="E25" s="282"/>
      <c r="F25" s="282"/>
      <c r="G25" s="283">
        <v>0.8</v>
      </c>
      <c r="H25" s="284"/>
    </row>
    <row r="26" spans="1:8" ht="15">
      <c r="A26" s="285">
        <v>5001</v>
      </c>
      <c r="B26" s="285"/>
      <c r="C26" s="285"/>
      <c r="D26" s="285">
        <v>10000</v>
      </c>
      <c r="E26" s="285"/>
      <c r="F26" s="285"/>
      <c r="G26" s="286">
        <v>0.6</v>
      </c>
      <c r="H26" s="287"/>
    </row>
    <row r="27" spans="1:8" ht="15.75">
      <c r="A27" s="316"/>
      <c r="B27" s="316"/>
      <c r="C27" s="316"/>
      <c r="D27" s="316"/>
      <c r="E27" s="316"/>
      <c r="F27" s="316"/>
      <c r="G27" s="316"/>
      <c r="H27" s="316"/>
    </row>
    <row r="28" spans="1:8" ht="18" customHeight="1">
      <c r="A28" s="266" t="s">
        <v>77</v>
      </c>
      <c r="B28" s="267"/>
      <c r="C28" s="267"/>
      <c r="D28" s="267"/>
      <c r="E28" s="267"/>
      <c r="F28" s="267"/>
      <c r="G28" s="267"/>
      <c r="H28" s="268"/>
    </row>
    <row r="29" spans="1:8" ht="18" customHeight="1">
      <c r="A29" s="269" t="s">
        <v>78</v>
      </c>
      <c r="B29" s="270"/>
      <c r="C29" s="270"/>
      <c r="D29" s="270"/>
      <c r="E29" s="270"/>
      <c r="F29" s="270"/>
      <c r="G29" s="270"/>
      <c r="H29" s="271"/>
    </row>
    <row r="30" spans="1:8" ht="15.75">
      <c r="A30" s="322"/>
      <c r="B30" s="322"/>
      <c r="C30" s="322"/>
      <c r="D30" s="322"/>
      <c r="E30" s="322"/>
      <c r="F30" s="322"/>
      <c r="G30" s="322"/>
      <c r="H30" s="322"/>
    </row>
    <row r="31" spans="1:8" ht="15">
      <c r="A31" s="272" t="s">
        <v>63</v>
      </c>
      <c r="B31" s="273"/>
      <c r="C31" s="274"/>
      <c r="D31" s="272" t="s">
        <v>64</v>
      </c>
      <c r="E31" s="273"/>
      <c r="F31" s="275"/>
      <c r="G31" s="276" t="s">
        <v>65</v>
      </c>
      <c r="H31" s="277"/>
    </row>
    <row r="32" spans="1:8" ht="15">
      <c r="A32" s="278">
        <v>1001</v>
      </c>
      <c r="B32" s="279"/>
      <c r="C32" s="280"/>
      <c r="D32" s="278">
        <v>2000</v>
      </c>
      <c r="E32" s="279"/>
      <c r="F32" s="280"/>
      <c r="G32" s="278" t="s">
        <v>95</v>
      </c>
      <c r="H32" s="281"/>
    </row>
    <row r="33" spans="1:8" ht="15">
      <c r="A33" s="259">
        <v>2001</v>
      </c>
      <c r="B33" s="260"/>
      <c r="C33" s="261"/>
      <c r="D33" s="262">
        <v>5000</v>
      </c>
      <c r="E33" s="263"/>
      <c r="F33" s="264"/>
      <c r="G33" s="262" t="s">
        <v>95</v>
      </c>
      <c r="H33" s="265"/>
    </row>
    <row r="34" spans="1:8" ht="15">
      <c r="A34" s="259">
        <v>5001</v>
      </c>
      <c r="B34" s="260"/>
      <c r="C34" s="261"/>
      <c r="D34" s="262">
        <v>10000</v>
      </c>
      <c r="E34" s="263"/>
      <c r="F34" s="265"/>
      <c r="G34" s="262" t="s">
        <v>95</v>
      </c>
      <c r="H34" s="265"/>
    </row>
    <row r="35" spans="1:8" ht="15">
      <c r="A35" s="255">
        <v>10001</v>
      </c>
      <c r="B35" s="256"/>
      <c r="C35" s="257"/>
      <c r="D35" s="255">
        <v>20000</v>
      </c>
      <c r="E35" s="256"/>
      <c r="F35" s="258"/>
      <c r="G35" s="255" t="s">
        <v>95</v>
      </c>
      <c r="H35" s="258"/>
    </row>
    <row r="36" spans="1:8" ht="15.75">
      <c r="A36" s="36"/>
      <c r="B36" s="36"/>
      <c r="C36" s="36"/>
      <c r="D36" s="36"/>
      <c r="E36" s="36"/>
      <c r="F36" s="36"/>
      <c r="G36" s="36"/>
      <c r="H36" s="36"/>
    </row>
  </sheetData>
  <sheetProtection/>
  <mergeCells count="73">
    <mergeCell ref="A27:H27"/>
    <mergeCell ref="A19:H19"/>
    <mergeCell ref="A15:H15"/>
    <mergeCell ref="A5:H5"/>
    <mergeCell ref="A3:H3"/>
    <mergeCell ref="A30:H30"/>
    <mergeCell ref="A9:C9"/>
    <mergeCell ref="D9:F9"/>
    <mergeCell ref="G9:H9"/>
    <mergeCell ref="A10:C10"/>
    <mergeCell ref="A1:H1"/>
    <mergeCell ref="A2:H2"/>
    <mergeCell ref="A4:H4"/>
    <mergeCell ref="A6:H6"/>
    <mergeCell ref="A7:H7"/>
    <mergeCell ref="A8:C8"/>
    <mergeCell ref="D8:F8"/>
    <mergeCell ref="G8:H8"/>
    <mergeCell ref="D10:F10"/>
    <mergeCell ref="G10:H10"/>
    <mergeCell ref="A11:C11"/>
    <mergeCell ref="D11:F11"/>
    <mergeCell ref="G11:H11"/>
    <mergeCell ref="A12:C12"/>
    <mergeCell ref="D12:F12"/>
    <mergeCell ref="G12:H12"/>
    <mergeCell ref="A13:C13"/>
    <mergeCell ref="D13:F13"/>
    <mergeCell ref="G13:H13"/>
    <mergeCell ref="A14:C14"/>
    <mergeCell ref="D14:F14"/>
    <mergeCell ref="G14:H14"/>
    <mergeCell ref="A16:H16"/>
    <mergeCell ref="A17:H17"/>
    <mergeCell ref="A18:H18"/>
    <mergeCell ref="A20:C20"/>
    <mergeCell ref="D20:F20"/>
    <mergeCell ref="G20:H20"/>
    <mergeCell ref="A21:C21"/>
    <mergeCell ref="D21:F21"/>
    <mergeCell ref="G21:H21"/>
    <mergeCell ref="A22:C22"/>
    <mergeCell ref="D22:F22"/>
    <mergeCell ref="G22:H22"/>
    <mergeCell ref="A23:C23"/>
    <mergeCell ref="D23:F23"/>
    <mergeCell ref="G23:H23"/>
    <mergeCell ref="A24:C24"/>
    <mergeCell ref="D24:F24"/>
    <mergeCell ref="G24:H24"/>
    <mergeCell ref="A25:C25"/>
    <mergeCell ref="D25:F25"/>
    <mergeCell ref="G25:H25"/>
    <mergeCell ref="A26:C26"/>
    <mergeCell ref="D26:F26"/>
    <mergeCell ref="G26:H26"/>
    <mergeCell ref="A28:H28"/>
    <mergeCell ref="A29:H29"/>
    <mergeCell ref="A31:C31"/>
    <mergeCell ref="D31:F31"/>
    <mergeCell ref="G31:H31"/>
    <mergeCell ref="A32:C32"/>
    <mergeCell ref="D32:F32"/>
    <mergeCell ref="G32:H32"/>
    <mergeCell ref="A35:C35"/>
    <mergeCell ref="D35:F35"/>
    <mergeCell ref="G35:H35"/>
    <mergeCell ref="A33:C33"/>
    <mergeCell ref="D33:F33"/>
    <mergeCell ref="G33:H33"/>
    <mergeCell ref="A34:C34"/>
    <mergeCell ref="D34:F34"/>
    <mergeCell ref="G34:H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L39" sqref="L39"/>
    </sheetView>
  </sheetViews>
  <sheetFormatPr defaultColWidth="11.421875" defaultRowHeight="15"/>
  <cols>
    <col min="1" max="4" width="4.8515625" style="0" customWidth="1"/>
    <col min="5" max="5" width="23.00390625" style="0" customWidth="1"/>
    <col min="6" max="6" width="12.7109375" style="0" customWidth="1"/>
    <col min="7" max="7" width="8.00390625" style="0" customWidth="1"/>
    <col min="8" max="8" width="10.8515625" style="0" customWidth="1"/>
    <col min="9" max="9" width="14.7109375" style="0" customWidth="1"/>
  </cols>
  <sheetData>
    <row r="1" spans="1:9" ht="15">
      <c r="A1" s="325" t="s">
        <v>94</v>
      </c>
      <c r="B1" s="325"/>
      <c r="C1" s="325"/>
      <c r="D1" s="325"/>
      <c r="E1" s="325"/>
      <c r="F1" s="325"/>
      <c r="G1" s="325"/>
      <c r="H1" s="325"/>
      <c r="I1" s="325"/>
    </row>
    <row r="2" spans="1:9" ht="15">
      <c r="A2" s="326" t="s">
        <v>99</v>
      </c>
      <c r="B2" s="326"/>
      <c r="C2" s="326"/>
      <c r="D2" s="326"/>
      <c r="E2" s="326"/>
      <c r="F2" s="326"/>
      <c r="G2" s="326"/>
      <c r="H2" s="326"/>
      <c r="I2" s="326"/>
    </row>
    <row r="3" spans="1:9" ht="15">
      <c r="A3" s="327"/>
      <c r="B3" s="327"/>
      <c r="C3" s="327"/>
      <c r="D3" s="327"/>
      <c r="E3" s="327"/>
      <c r="F3" s="327"/>
      <c r="G3" s="327"/>
      <c r="H3" s="327"/>
      <c r="I3" s="327"/>
    </row>
    <row r="4" spans="1:9" ht="15">
      <c r="A4" s="328" t="s">
        <v>81</v>
      </c>
      <c r="B4" s="328" t="s">
        <v>0</v>
      </c>
      <c r="C4" s="328" t="s">
        <v>1</v>
      </c>
      <c r="D4" s="328" t="s">
        <v>2</v>
      </c>
      <c r="E4" s="331"/>
      <c r="F4" s="332"/>
      <c r="G4" s="332"/>
      <c r="H4" s="332"/>
      <c r="I4" s="333"/>
    </row>
    <row r="5" spans="1:9" ht="15">
      <c r="A5" s="329"/>
      <c r="B5" s="329"/>
      <c r="C5" s="329"/>
      <c r="D5" s="329"/>
      <c r="E5" s="334" t="s">
        <v>79</v>
      </c>
      <c r="F5" s="334"/>
      <c r="G5" s="334"/>
      <c r="H5" s="334"/>
      <c r="I5" s="334"/>
    </row>
    <row r="6" spans="1:9" ht="15">
      <c r="A6" s="329"/>
      <c r="B6" s="329"/>
      <c r="C6" s="329"/>
      <c r="D6" s="329"/>
      <c r="E6" s="334" t="s">
        <v>80</v>
      </c>
      <c r="F6" s="334"/>
      <c r="G6" s="334"/>
      <c r="H6" s="334"/>
      <c r="I6" s="334"/>
    </row>
    <row r="7" spans="1:9" ht="15">
      <c r="A7" s="329"/>
      <c r="B7" s="329"/>
      <c r="C7" s="329"/>
      <c r="D7" s="329"/>
      <c r="E7" s="334"/>
      <c r="F7" s="334"/>
      <c r="G7" s="334"/>
      <c r="H7" s="334"/>
      <c r="I7" s="334"/>
    </row>
    <row r="8" spans="1:9" ht="19.5" customHeight="1">
      <c r="A8" s="330"/>
      <c r="B8" s="330"/>
      <c r="C8" s="330" t="s">
        <v>3</v>
      </c>
      <c r="D8" s="330" t="s">
        <v>4</v>
      </c>
      <c r="E8" s="341"/>
      <c r="F8" s="342"/>
      <c r="G8" s="342"/>
      <c r="H8" s="342"/>
      <c r="I8" s="343"/>
    </row>
    <row r="9" spans="1:9" ht="36" customHeight="1">
      <c r="A9" s="339" t="s">
        <v>5</v>
      </c>
      <c r="B9" s="340"/>
      <c r="C9" s="340"/>
      <c r="D9" s="340"/>
      <c r="E9" s="149" t="s">
        <v>81</v>
      </c>
      <c r="F9" s="149" t="s">
        <v>6</v>
      </c>
      <c r="G9" s="149" t="s">
        <v>1</v>
      </c>
      <c r="H9" s="149" t="s">
        <v>7</v>
      </c>
      <c r="I9" s="150" t="s">
        <v>82</v>
      </c>
    </row>
    <row r="10" spans="1:9" ht="11.25" customHeight="1">
      <c r="A10" s="338"/>
      <c r="B10" s="338"/>
      <c r="C10" s="338"/>
      <c r="D10" s="338"/>
      <c r="E10" s="338"/>
      <c r="F10" s="338"/>
      <c r="G10" s="338"/>
      <c r="H10" s="338"/>
      <c r="I10" s="338"/>
    </row>
    <row r="11" spans="1:9" ht="15">
      <c r="A11" s="60">
        <v>1</v>
      </c>
      <c r="B11" s="60">
        <v>0</v>
      </c>
      <c r="C11" s="60">
        <v>1</v>
      </c>
      <c r="D11" s="60">
        <v>1</v>
      </c>
      <c r="E11" s="61" t="s">
        <v>8</v>
      </c>
      <c r="F11" s="61" t="s">
        <v>13</v>
      </c>
      <c r="G11" s="60">
        <v>1</v>
      </c>
      <c r="H11" s="62">
        <v>1</v>
      </c>
      <c r="I11" s="151">
        <v>78006.28</v>
      </c>
    </row>
    <row r="12" spans="1:9" ht="15">
      <c r="A12" s="63">
        <v>1</v>
      </c>
      <c r="B12" s="63">
        <v>0</v>
      </c>
      <c r="C12" s="63">
        <v>2</v>
      </c>
      <c r="D12" s="63">
        <v>1</v>
      </c>
      <c r="E12" s="64" t="s">
        <v>8</v>
      </c>
      <c r="F12" s="64" t="s">
        <v>13</v>
      </c>
      <c r="G12" s="65">
        <v>2</v>
      </c>
      <c r="H12" s="66">
        <v>1</v>
      </c>
      <c r="I12" s="152">
        <v>58555.98</v>
      </c>
    </row>
    <row r="13" spans="1:9" ht="15">
      <c r="A13" s="63">
        <v>1</v>
      </c>
      <c r="B13" s="63">
        <v>0</v>
      </c>
      <c r="C13" s="63">
        <v>3</v>
      </c>
      <c r="D13" s="63">
        <v>1</v>
      </c>
      <c r="E13" s="64" t="s">
        <v>8</v>
      </c>
      <c r="F13" s="64" t="s">
        <v>13</v>
      </c>
      <c r="G13" s="65">
        <v>3</v>
      </c>
      <c r="H13" s="66">
        <v>1</v>
      </c>
      <c r="I13" s="153">
        <v>29477.54</v>
      </c>
    </row>
    <row r="14" spans="1:9" ht="15">
      <c r="A14" s="67">
        <v>1</v>
      </c>
      <c r="B14" s="67">
        <v>0</v>
      </c>
      <c r="C14" s="67">
        <v>4</v>
      </c>
      <c r="D14" s="67">
        <v>1</v>
      </c>
      <c r="E14" s="68" t="s">
        <v>8</v>
      </c>
      <c r="F14" s="68" t="s">
        <v>13</v>
      </c>
      <c r="G14" s="69">
        <v>4</v>
      </c>
      <c r="H14" s="70">
        <v>1</v>
      </c>
      <c r="I14" s="154">
        <v>13516.65</v>
      </c>
    </row>
    <row r="15" spans="1:9" ht="11.25" customHeight="1">
      <c r="A15" s="336"/>
      <c r="B15" s="336"/>
      <c r="C15" s="336"/>
      <c r="D15" s="336"/>
      <c r="E15" s="336"/>
      <c r="F15" s="336"/>
      <c r="G15" s="336"/>
      <c r="H15" s="336"/>
      <c r="I15" s="336"/>
    </row>
    <row r="16" spans="1:9" ht="15">
      <c r="A16" s="60">
        <v>2</v>
      </c>
      <c r="B16" s="60">
        <v>0</v>
      </c>
      <c r="C16" s="60">
        <v>1</v>
      </c>
      <c r="D16" s="60">
        <v>1</v>
      </c>
      <c r="E16" s="61" t="s">
        <v>10</v>
      </c>
      <c r="F16" s="61" t="s">
        <v>13</v>
      </c>
      <c r="G16" s="60">
        <v>1</v>
      </c>
      <c r="H16" s="60">
        <v>1</v>
      </c>
      <c r="I16" s="127">
        <v>54604.62</v>
      </c>
    </row>
    <row r="17" spans="1:9" ht="15">
      <c r="A17" s="63">
        <v>2</v>
      </c>
      <c r="B17" s="63">
        <v>0</v>
      </c>
      <c r="C17" s="63">
        <v>2</v>
      </c>
      <c r="D17" s="63">
        <v>1</v>
      </c>
      <c r="E17" s="64" t="s">
        <v>10</v>
      </c>
      <c r="F17" s="64" t="s">
        <v>13</v>
      </c>
      <c r="G17" s="65">
        <v>2</v>
      </c>
      <c r="H17" s="65">
        <v>1</v>
      </c>
      <c r="I17" s="155">
        <v>40989.84</v>
      </c>
    </row>
    <row r="18" spans="1:9" ht="15">
      <c r="A18" s="63">
        <v>2</v>
      </c>
      <c r="B18" s="63">
        <v>0</v>
      </c>
      <c r="C18" s="63">
        <v>3</v>
      </c>
      <c r="D18" s="63">
        <v>1</v>
      </c>
      <c r="E18" s="64" t="s">
        <v>10</v>
      </c>
      <c r="F18" s="64" t="s">
        <v>13</v>
      </c>
      <c r="G18" s="65">
        <v>3</v>
      </c>
      <c r="H18" s="65">
        <v>1</v>
      </c>
      <c r="I18" s="128">
        <v>20634.39</v>
      </c>
    </row>
    <row r="19" spans="1:9" ht="15">
      <c r="A19" s="67">
        <v>2</v>
      </c>
      <c r="B19" s="67">
        <v>0</v>
      </c>
      <c r="C19" s="67">
        <v>4</v>
      </c>
      <c r="D19" s="67">
        <v>1</v>
      </c>
      <c r="E19" s="68" t="s">
        <v>10</v>
      </c>
      <c r="F19" s="68" t="s">
        <v>13</v>
      </c>
      <c r="G19" s="69">
        <v>4</v>
      </c>
      <c r="H19" s="69">
        <v>1</v>
      </c>
      <c r="I19" s="154">
        <v>9461.65</v>
      </c>
    </row>
    <row r="20" spans="1:9" ht="11.25" customHeight="1">
      <c r="A20" s="336"/>
      <c r="B20" s="336"/>
      <c r="C20" s="336"/>
      <c r="D20" s="336"/>
      <c r="E20" s="336"/>
      <c r="F20" s="336"/>
      <c r="G20" s="336"/>
      <c r="H20" s="336"/>
      <c r="I20" s="336"/>
    </row>
    <row r="21" spans="1:9" ht="15">
      <c r="A21" s="60">
        <v>3</v>
      </c>
      <c r="B21" s="60">
        <v>0</v>
      </c>
      <c r="C21" s="60">
        <v>1</v>
      </c>
      <c r="D21" s="60">
        <v>1</v>
      </c>
      <c r="E21" s="71" t="s">
        <v>83</v>
      </c>
      <c r="F21" s="61" t="s">
        <v>13</v>
      </c>
      <c r="G21" s="72">
        <v>1</v>
      </c>
      <c r="H21" s="72">
        <v>1</v>
      </c>
      <c r="I21" s="127">
        <v>22546.12</v>
      </c>
    </row>
    <row r="22" spans="1:9" ht="15">
      <c r="A22" s="63">
        <v>3</v>
      </c>
      <c r="B22" s="63">
        <v>0</v>
      </c>
      <c r="C22" s="63">
        <v>2</v>
      </c>
      <c r="D22" s="63">
        <v>1</v>
      </c>
      <c r="E22" s="73" t="s">
        <v>83</v>
      </c>
      <c r="F22" s="64" t="s">
        <v>13</v>
      </c>
      <c r="G22" s="65">
        <v>2</v>
      </c>
      <c r="H22" s="65">
        <v>1</v>
      </c>
      <c r="I22" s="128">
        <v>19814.13</v>
      </c>
    </row>
    <row r="23" spans="1:9" ht="15">
      <c r="A23" s="67">
        <v>3</v>
      </c>
      <c r="B23" s="67">
        <v>0</v>
      </c>
      <c r="C23" s="67">
        <v>3</v>
      </c>
      <c r="D23" s="67">
        <v>1</v>
      </c>
      <c r="E23" s="74" t="s">
        <v>83</v>
      </c>
      <c r="F23" s="68" t="s">
        <v>13</v>
      </c>
      <c r="G23" s="69">
        <v>3</v>
      </c>
      <c r="H23" s="69">
        <v>1</v>
      </c>
      <c r="I23" s="154">
        <v>19814.13</v>
      </c>
    </row>
    <row r="24" spans="1:9" ht="11.25" customHeight="1">
      <c r="A24" s="336"/>
      <c r="B24" s="336"/>
      <c r="C24" s="336"/>
      <c r="D24" s="336"/>
      <c r="E24" s="336"/>
      <c r="F24" s="336"/>
      <c r="G24" s="336"/>
      <c r="H24" s="336"/>
      <c r="I24" s="336"/>
    </row>
    <row r="25" spans="1:9" ht="15">
      <c r="A25" s="60">
        <v>5</v>
      </c>
      <c r="B25" s="60">
        <v>0</v>
      </c>
      <c r="C25" s="60">
        <v>1</v>
      </c>
      <c r="D25" s="60">
        <v>1</v>
      </c>
      <c r="E25" s="71" t="s">
        <v>84</v>
      </c>
      <c r="F25" s="61" t="s">
        <v>13</v>
      </c>
      <c r="G25" s="72">
        <v>1</v>
      </c>
      <c r="H25" s="60">
        <v>1</v>
      </c>
      <c r="I25" s="127">
        <v>186726.01</v>
      </c>
    </row>
    <row r="26" spans="1:9" ht="15">
      <c r="A26" s="63">
        <v>5</v>
      </c>
      <c r="B26" s="63">
        <v>0</v>
      </c>
      <c r="C26" s="63">
        <v>2</v>
      </c>
      <c r="D26" s="63">
        <v>1</v>
      </c>
      <c r="E26" s="73" t="s">
        <v>84</v>
      </c>
      <c r="F26" s="64" t="s">
        <v>13</v>
      </c>
      <c r="G26" s="65">
        <v>2</v>
      </c>
      <c r="H26" s="65">
        <v>1</v>
      </c>
      <c r="I26" s="128">
        <v>100351.75</v>
      </c>
    </row>
    <row r="27" spans="1:9" ht="15">
      <c r="A27" s="67">
        <v>5</v>
      </c>
      <c r="B27" s="67">
        <v>0</v>
      </c>
      <c r="C27" s="67">
        <v>3</v>
      </c>
      <c r="D27" s="67">
        <v>1</v>
      </c>
      <c r="E27" s="74" t="s">
        <v>84</v>
      </c>
      <c r="F27" s="68" t="s">
        <v>13</v>
      </c>
      <c r="G27" s="69">
        <v>3</v>
      </c>
      <c r="H27" s="69">
        <v>1</v>
      </c>
      <c r="I27" s="154">
        <v>100351.75</v>
      </c>
    </row>
    <row r="28" spans="1:9" ht="11.25" customHeight="1">
      <c r="A28" s="336"/>
      <c r="B28" s="336"/>
      <c r="C28" s="336"/>
      <c r="D28" s="336"/>
      <c r="E28" s="336"/>
      <c r="F28" s="336"/>
      <c r="G28" s="336"/>
      <c r="H28" s="336"/>
      <c r="I28" s="336"/>
    </row>
    <row r="29" spans="1:9" ht="15">
      <c r="A29" s="60">
        <v>7</v>
      </c>
      <c r="B29" s="60">
        <v>0</v>
      </c>
      <c r="C29" s="60">
        <v>1</v>
      </c>
      <c r="D29" s="60">
        <v>1</v>
      </c>
      <c r="E29" s="71" t="s">
        <v>11</v>
      </c>
      <c r="F29" s="61" t="s">
        <v>13</v>
      </c>
      <c r="G29" s="72">
        <v>1</v>
      </c>
      <c r="H29" s="62">
        <v>1</v>
      </c>
      <c r="I29" s="127">
        <v>10811.11</v>
      </c>
    </row>
    <row r="30" spans="1:9" ht="15">
      <c r="A30" s="63">
        <v>7</v>
      </c>
      <c r="B30" s="63">
        <v>0</v>
      </c>
      <c r="C30" s="63">
        <v>2</v>
      </c>
      <c r="D30" s="63">
        <v>1</v>
      </c>
      <c r="E30" s="73" t="s">
        <v>11</v>
      </c>
      <c r="F30" s="64" t="s">
        <v>13</v>
      </c>
      <c r="G30" s="65">
        <v>2</v>
      </c>
      <c r="H30" s="66">
        <v>1</v>
      </c>
      <c r="I30" s="128">
        <v>8650.21</v>
      </c>
    </row>
    <row r="31" spans="1:9" ht="15">
      <c r="A31" s="63">
        <v>7</v>
      </c>
      <c r="B31" s="63">
        <v>0</v>
      </c>
      <c r="C31" s="63">
        <v>3</v>
      </c>
      <c r="D31" s="63">
        <v>1</v>
      </c>
      <c r="E31" s="73" t="s">
        <v>11</v>
      </c>
      <c r="F31" s="64" t="s">
        <v>13</v>
      </c>
      <c r="G31" s="65">
        <v>3</v>
      </c>
      <c r="H31" s="66">
        <v>1</v>
      </c>
      <c r="I31" s="128">
        <v>6920.39</v>
      </c>
    </row>
    <row r="32" spans="1:9" ht="15">
      <c r="A32" s="67">
        <v>7</v>
      </c>
      <c r="B32" s="67">
        <v>0</v>
      </c>
      <c r="C32" s="67">
        <v>4</v>
      </c>
      <c r="D32" s="67">
        <v>1</v>
      </c>
      <c r="E32" s="74" t="s">
        <v>11</v>
      </c>
      <c r="F32" s="68" t="s">
        <v>13</v>
      </c>
      <c r="G32" s="69">
        <v>4</v>
      </c>
      <c r="H32" s="70">
        <v>1</v>
      </c>
      <c r="I32" s="154">
        <v>5536.75</v>
      </c>
    </row>
    <row r="33" spans="1:9" ht="11.25" customHeight="1">
      <c r="A33" s="336"/>
      <c r="B33" s="336"/>
      <c r="C33" s="336"/>
      <c r="D33" s="336"/>
      <c r="E33" s="336"/>
      <c r="F33" s="336"/>
      <c r="G33" s="336"/>
      <c r="H33" s="336"/>
      <c r="I33" s="336"/>
    </row>
    <row r="34" spans="1:9" ht="15">
      <c r="A34" s="60">
        <v>8</v>
      </c>
      <c r="B34" s="60">
        <v>0</v>
      </c>
      <c r="C34" s="60">
        <v>1</v>
      </c>
      <c r="D34" s="60">
        <v>1</v>
      </c>
      <c r="E34" s="71" t="s">
        <v>12</v>
      </c>
      <c r="F34" s="61" t="s">
        <v>13</v>
      </c>
      <c r="G34" s="72">
        <v>1</v>
      </c>
      <c r="H34" s="62">
        <v>1</v>
      </c>
      <c r="I34" s="127">
        <v>1202.82</v>
      </c>
    </row>
    <row r="35" spans="1:9" ht="15">
      <c r="A35" s="63">
        <v>8</v>
      </c>
      <c r="B35" s="63">
        <v>0</v>
      </c>
      <c r="C35" s="63">
        <v>2</v>
      </c>
      <c r="D35" s="63">
        <v>1</v>
      </c>
      <c r="E35" s="73" t="s">
        <v>12</v>
      </c>
      <c r="F35" s="64" t="s">
        <v>13</v>
      </c>
      <c r="G35" s="65">
        <v>2</v>
      </c>
      <c r="H35" s="66">
        <v>1</v>
      </c>
      <c r="I35" s="128">
        <v>983.43</v>
      </c>
    </row>
    <row r="36" spans="1:9" ht="15">
      <c r="A36" s="63">
        <v>8</v>
      </c>
      <c r="B36" s="63">
        <v>0</v>
      </c>
      <c r="C36" s="63">
        <v>3</v>
      </c>
      <c r="D36" s="63">
        <v>1</v>
      </c>
      <c r="E36" s="73" t="s">
        <v>12</v>
      </c>
      <c r="F36" s="64" t="s">
        <v>13</v>
      </c>
      <c r="G36" s="65">
        <v>3</v>
      </c>
      <c r="H36" s="66">
        <v>1</v>
      </c>
      <c r="I36" s="128">
        <v>853.33</v>
      </c>
    </row>
    <row r="37" spans="1:9" ht="15">
      <c r="A37" s="67">
        <v>8</v>
      </c>
      <c r="B37" s="67">
        <v>0</v>
      </c>
      <c r="C37" s="67">
        <v>4</v>
      </c>
      <c r="D37" s="67">
        <v>1</v>
      </c>
      <c r="E37" s="74" t="s">
        <v>12</v>
      </c>
      <c r="F37" s="68" t="s">
        <v>13</v>
      </c>
      <c r="G37" s="69">
        <v>4</v>
      </c>
      <c r="H37" s="70">
        <v>1</v>
      </c>
      <c r="I37" s="154">
        <v>303.18</v>
      </c>
    </row>
    <row r="38" spans="1:9" ht="10.5" customHeight="1">
      <c r="A38" s="337"/>
      <c r="B38" s="337"/>
      <c r="C38" s="337"/>
      <c r="D38" s="337"/>
      <c r="E38" s="337"/>
      <c r="F38" s="337"/>
      <c r="G38" s="337"/>
      <c r="H38" s="337"/>
      <c r="I38" s="337"/>
    </row>
    <row r="39" spans="1:9" ht="33" customHeight="1">
      <c r="A39" s="335" t="s">
        <v>96</v>
      </c>
      <c r="B39" s="335"/>
      <c r="C39" s="335"/>
      <c r="D39" s="335"/>
      <c r="E39" s="335"/>
      <c r="F39" s="335"/>
      <c r="G39" s="335"/>
      <c r="H39" s="335"/>
      <c r="I39" s="335"/>
    </row>
  </sheetData>
  <sheetProtection/>
  <mergeCells count="21">
    <mergeCell ref="A10:I10"/>
    <mergeCell ref="A9:D9"/>
    <mergeCell ref="E8:I8"/>
    <mergeCell ref="A39:I39"/>
    <mergeCell ref="A15:I15"/>
    <mergeCell ref="E7:I7"/>
    <mergeCell ref="A20:I20"/>
    <mergeCell ref="A24:I24"/>
    <mergeCell ref="A33:I33"/>
    <mergeCell ref="B4:B8"/>
    <mergeCell ref="E5:I5"/>
    <mergeCell ref="A38:I38"/>
    <mergeCell ref="A28:I28"/>
    <mergeCell ref="A1:I1"/>
    <mergeCell ref="A2:I2"/>
    <mergeCell ref="A3:I3"/>
    <mergeCell ref="A4:A8"/>
    <mergeCell ref="E4:I4"/>
    <mergeCell ref="D4:D8"/>
    <mergeCell ref="E6:I6"/>
    <mergeCell ref="C4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N4" sqref="N4"/>
    </sheetView>
  </sheetViews>
  <sheetFormatPr defaultColWidth="11.421875" defaultRowHeight="15"/>
  <cols>
    <col min="1" max="4" width="4.8515625" style="0" customWidth="1"/>
    <col min="5" max="5" width="21.421875" style="0" customWidth="1"/>
    <col min="7" max="7" width="9.28125" style="0" customWidth="1"/>
    <col min="9" max="9" width="13.28125" style="0" customWidth="1"/>
  </cols>
  <sheetData>
    <row r="1" spans="1:9" ht="15">
      <c r="A1" s="344" t="s">
        <v>94</v>
      </c>
      <c r="B1" s="344"/>
      <c r="C1" s="344"/>
      <c r="D1" s="344"/>
      <c r="E1" s="344"/>
      <c r="F1" s="344"/>
      <c r="G1" s="344"/>
      <c r="H1" s="344"/>
      <c r="I1" s="344"/>
    </row>
    <row r="2" spans="1:9" ht="15">
      <c r="A2" s="345" t="s">
        <v>99</v>
      </c>
      <c r="B2" s="345"/>
      <c r="C2" s="345"/>
      <c r="D2" s="345"/>
      <c r="E2" s="345"/>
      <c r="F2" s="345"/>
      <c r="G2" s="345"/>
      <c r="H2" s="345"/>
      <c r="I2" s="345"/>
    </row>
    <row r="3" spans="1:9" ht="15">
      <c r="A3" s="346"/>
      <c r="B3" s="346"/>
      <c r="C3" s="346"/>
      <c r="D3" s="346"/>
      <c r="E3" s="346"/>
      <c r="F3" s="346"/>
      <c r="G3" s="346"/>
      <c r="H3" s="346"/>
      <c r="I3" s="346"/>
    </row>
    <row r="4" spans="1:9" ht="15">
      <c r="A4" s="347" t="s">
        <v>81</v>
      </c>
      <c r="B4" s="347" t="s">
        <v>0</v>
      </c>
      <c r="C4" s="347" t="s">
        <v>1</v>
      </c>
      <c r="D4" s="347" t="s">
        <v>2</v>
      </c>
      <c r="E4" s="353"/>
      <c r="F4" s="354"/>
      <c r="G4" s="354"/>
      <c r="H4" s="354"/>
      <c r="I4" s="355"/>
    </row>
    <row r="5" spans="1:9" ht="15">
      <c r="A5" s="348"/>
      <c r="B5" s="348"/>
      <c r="C5" s="348"/>
      <c r="D5" s="348"/>
      <c r="E5" s="356" t="s">
        <v>79</v>
      </c>
      <c r="F5" s="356"/>
      <c r="G5" s="356"/>
      <c r="H5" s="356"/>
      <c r="I5" s="356"/>
    </row>
    <row r="6" spans="1:9" ht="15">
      <c r="A6" s="348"/>
      <c r="B6" s="348"/>
      <c r="C6" s="348"/>
      <c r="D6" s="348"/>
      <c r="E6" s="356" t="s">
        <v>80</v>
      </c>
      <c r="F6" s="356"/>
      <c r="G6" s="356"/>
      <c r="H6" s="356"/>
      <c r="I6" s="356"/>
    </row>
    <row r="7" spans="1:9" ht="15">
      <c r="A7" s="348"/>
      <c r="B7" s="348"/>
      <c r="C7" s="348"/>
      <c r="D7" s="348"/>
      <c r="E7" s="356"/>
      <c r="F7" s="356"/>
      <c r="G7" s="356"/>
      <c r="H7" s="356"/>
      <c r="I7" s="356"/>
    </row>
    <row r="8" spans="1:9" ht="18.75" customHeight="1">
      <c r="A8" s="349"/>
      <c r="B8" s="349"/>
      <c r="C8" s="349" t="s">
        <v>3</v>
      </c>
      <c r="D8" s="349" t="s">
        <v>4</v>
      </c>
      <c r="E8" s="358"/>
      <c r="F8" s="359"/>
      <c r="G8" s="359"/>
      <c r="H8" s="359"/>
      <c r="I8" s="360"/>
    </row>
    <row r="9" spans="1:9" ht="39" customHeight="1">
      <c r="A9" s="361" t="s">
        <v>5</v>
      </c>
      <c r="B9" s="362"/>
      <c r="C9" s="362"/>
      <c r="D9" s="362"/>
      <c r="E9" s="157" t="s">
        <v>81</v>
      </c>
      <c r="F9" s="157" t="s">
        <v>6</v>
      </c>
      <c r="G9" s="157" t="s">
        <v>1</v>
      </c>
      <c r="H9" s="157" t="s">
        <v>7</v>
      </c>
      <c r="I9" s="156" t="s">
        <v>82</v>
      </c>
    </row>
    <row r="10" spans="1:9" ht="3.75" customHeight="1">
      <c r="A10" s="357"/>
      <c r="B10" s="357"/>
      <c r="C10" s="357"/>
      <c r="D10" s="357"/>
      <c r="E10" s="357"/>
      <c r="F10" s="357"/>
      <c r="G10" s="357"/>
      <c r="H10" s="357"/>
      <c r="I10" s="357"/>
    </row>
    <row r="11" spans="1:9" ht="15">
      <c r="A11" s="75">
        <v>1</v>
      </c>
      <c r="B11" s="75">
        <v>0</v>
      </c>
      <c r="C11" s="75">
        <v>1</v>
      </c>
      <c r="D11" s="75">
        <v>1</v>
      </c>
      <c r="E11" s="76" t="s">
        <v>8</v>
      </c>
      <c r="F11" s="76" t="s">
        <v>14</v>
      </c>
      <c r="G11" s="75">
        <v>1</v>
      </c>
      <c r="H11" s="75">
        <v>1</v>
      </c>
      <c r="I11" s="151">
        <v>78006.28</v>
      </c>
    </row>
    <row r="12" spans="1:9" ht="15">
      <c r="A12" s="77">
        <v>1</v>
      </c>
      <c r="B12" s="77">
        <v>0</v>
      </c>
      <c r="C12" s="77">
        <v>2</v>
      </c>
      <c r="D12" s="77">
        <v>1</v>
      </c>
      <c r="E12" s="78" t="s">
        <v>8</v>
      </c>
      <c r="F12" s="78" t="s">
        <v>14</v>
      </c>
      <c r="G12" s="79">
        <v>2</v>
      </c>
      <c r="H12" s="79">
        <v>1</v>
      </c>
      <c r="I12" s="152">
        <v>58555.98</v>
      </c>
    </row>
    <row r="13" spans="1:9" ht="15">
      <c r="A13" s="77">
        <v>1</v>
      </c>
      <c r="B13" s="77">
        <v>0</v>
      </c>
      <c r="C13" s="77">
        <v>3</v>
      </c>
      <c r="D13" s="77">
        <v>1</v>
      </c>
      <c r="E13" s="78" t="s">
        <v>8</v>
      </c>
      <c r="F13" s="78" t="s">
        <v>14</v>
      </c>
      <c r="G13" s="79">
        <v>3</v>
      </c>
      <c r="H13" s="79">
        <v>1</v>
      </c>
      <c r="I13" s="153">
        <v>29477.54</v>
      </c>
    </row>
    <row r="14" spans="1:9" ht="15">
      <c r="A14" s="80">
        <v>1</v>
      </c>
      <c r="B14" s="80">
        <v>0</v>
      </c>
      <c r="C14" s="80">
        <v>4</v>
      </c>
      <c r="D14" s="80">
        <v>1</v>
      </c>
      <c r="E14" s="81" t="s">
        <v>8</v>
      </c>
      <c r="F14" s="81" t="s">
        <v>14</v>
      </c>
      <c r="G14" s="82">
        <v>4</v>
      </c>
      <c r="H14" s="82">
        <v>1</v>
      </c>
      <c r="I14" s="154">
        <v>13516.65</v>
      </c>
    </row>
    <row r="15" spans="1:9" ht="15.75" customHeight="1">
      <c r="A15" s="350"/>
      <c r="B15" s="351"/>
      <c r="C15" s="351"/>
      <c r="D15" s="351"/>
      <c r="E15" s="351"/>
      <c r="F15" s="351"/>
      <c r="G15" s="351"/>
      <c r="H15" s="351"/>
      <c r="I15" s="352"/>
    </row>
    <row r="16" spans="1:9" ht="15">
      <c r="A16" s="75">
        <v>2</v>
      </c>
      <c r="B16" s="75">
        <v>0</v>
      </c>
      <c r="C16" s="75">
        <v>1</v>
      </c>
      <c r="D16" s="75">
        <v>1</v>
      </c>
      <c r="E16" s="76" t="s">
        <v>10</v>
      </c>
      <c r="F16" s="76" t="s">
        <v>14</v>
      </c>
      <c r="G16" s="75">
        <v>1</v>
      </c>
      <c r="H16" s="75">
        <v>1</v>
      </c>
      <c r="I16" s="127">
        <v>54604.62</v>
      </c>
    </row>
    <row r="17" spans="1:9" ht="15">
      <c r="A17" s="77">
        <v>2</v>
      </c>
      <c r="B17" s="77">
        <v>0</v>
      </c>
      <c r="C17" s="77">
        <v>2</v>
      </c>
      <c r="D17" s="77">
        <v>1</v>
      </c>
      <c r="E17" s="78" t="s">
        <v>10</v>
      </c>
      <c r="F17" s="78" t="s">
        <v>14</v>
      </c>
      <c r="G17" s="79">
        <v>2</v>
      </c>
      <c r="H17" s="79">
        <v>1</v>
      </c>
      <c r="I17" s="155">
        <v>40989.84</v>
      </c>
    </row>
    <row r="18" spans="1:9" ht="15">
      <c r="A18" s="77">
        <v>2</v>
      </c>
      <c r="B18" s="77">
        <v>0</v>
      </c>
      <c r="C18" s="77">
        <v>3</v>
      </c>
      <c r="D18" s="77">
        <v>1</v>
      </c>
      <c r="E18" s="78" t="s">
        <v>10</v>
      </c>
      <c r="F18" s="78" t="s">
        <v>14</v>
      </c>
      <c r="G18" s="79">
        <v>3</v>
      </c>
      <c r="H18" s="79">
        <v>1</v>
      </c>
      <c r="I18" s="128">
        <v>20634.39</v>
      </c>
    </row>
    <row r="19" spans="1:9" ht="15">
      <c r="A19" s="80">
        <v>2</v>
      </c>
      <c r="B19" s="80">
        <v>0</v>
      </c>
      <c r="C19" s="80">
        <v>4</v>
      </c>
      <c r="D19" s="80">
        <v>1</v>
      </c>
      <c r="E19" s="81" t="s">
        <v>10</v>
      </c>
      <c r="F19" s="81" t="s">
        <v>14</v>
      </c>
      <c r="G19" s="82">
        <v>4</v>
      </c>
      <c r="H19" s="82">
        <v>1</v>
      </c>
      <c r="I19" s="154">
        <v>9461.65</v>
      </c>
    </row>
    <row r="20" spans="1:9" ht="15.75" customHeight="1">
      <c r="A20" s="350"/>
      <c r="B20" s="351"/>
      <c r="C20" s="351"/>
      <c r="D20" s="351"/>
      <c r="E20" s="351"/>
      <c r="F20" s="351"/>
      <c r="G20" s="351"/>
      <c r="H20" s="351"/>
      <c r="I20" s="352"/>
    </row>
    <row r="21" spans="1:9" ht="15">
      <c r="A21" s="75">
        <v>3</v>
      </c>
      <c r="B21" s="75">
        <v>0</v>
      </c>
      <c r="C21" s="75">
        <v>1</v>
      </c>
      <c r="D21" s="75">
        <v>1</v>
      </c>
      <c r="E21" s="83" t="s">
        <v>83</v>
      </c>
      <c r="F21" s="76" t="s">
        <v>14</v>
      </c>
      <c r="G21" s="84">
        <v>1</v>
      </c>
      <c r="H21" s="84">
        <v>1</v>
      </c>
      <c r="I21" s="127">
        <v>22546.12</v>
      </c>
    </row>
    <row r="22" spans="1:9" ht="15">
      <c r="A22" s="77">
        <v>3</v>
      </c>
      <c r="B22" s="77">
        <v>0</v>
      </c>
      <c r="C22" s="77">
        <v>2</v>
      </c>
      <c r="D22" s="77">
        <v>1</v>
      </c>
      <c r="E22" s="85" t="s">
        <v>83</v>
      </c>
      <c r="F22" s="78" t="s">
        <v>14</v>
      </c>
      <c r="G22" s="79">
        <v>2</v>
      </c>
      <c r="H22" s="79">
        <v>1</v>
      </c>
      <c r="I22" s="128">
        <v>19814.13</v>
      </c>
    </row>
    <row r="23" spans="1:9" ht="15">
      <c r="A23" s="80">
        <v>3</v>
      </c>
      <c r="B23" s="80">
        <v>0</v>
      </c>
      <c r="C23" s="80">
        <v>3</v>
      </c>
      <c r="D23" s="80">
        <v>1</v>
      </c>
      <c r="E23" s="86" t="s">
        <v>83</v>
      </c>
      <c r="F23" s="81" t="s">
        <v>14</v>
      </c>
      <c r="G23" s="82">
        <v>3</v>
      </c>
      <c r="H23" s="82">
        <v>1</v>
      </c>
      <c r="I23" s="154">
        <v>19814.13</v>
      </c>
    </row>
    <row r="24" spans="1:9" ht="15.75" customHeight="1">
      <c r="A24" s="350"/>
      <c r="B24" s="351"/>
      <c r="C24" s="351"/>
      <c r="D24" s="351"/>
      <c r="E24" s="351"/>
      <c r="F24" s="351"/>
      <c r="G24" s="351"/>
      <c r="H24" s="351"/>
      <c r="I24" s="352"/>
    </row>
    <row r="25" spans="1:9" ht="15">
      <c r="A25" s="75">
        <v>5</v>
      </c>
      <c r="B25" s="75">
        <v>0</v>
      </c>
      <c r="C25" s="75">
        <v>1</v>
      </c>
      <c r="D25" s="75">
        <v>1</v>
      </c>
      <c r="E25" s="83" t="s">
        <v>84</v>
      </c>
      <c r="F25" s="76" t="s">
        <v>14</v>
      </c>
      <c r="G25" s="84">
        <v>1</v>
      </c>
      <c r="H25" s="84">
        <v>1</v>
      </c>
      <c r="I25" s="127">
        <v>186726.01</v>
      </c>
    </row>
    <row r="26" spans="1:9" ht="15">
      <c r="A26" s="77">
        <v>5</v>
      </c>
      <c r="B26" s="77">
        <v>0</v>
      </c>
      <c r="C26" s="77">
        <v>2</v>
      </c>
      <c r="D26" s="77">
        <v>1</v>
      </c>
      <c r="E26" s="85" t="s">
        <v>84</v>
      </c>
      <c r="F26" s="78" t="s">
        <v>14</v>
      </c>
      <c r="G26" s="79">
        <v>2</v>
      </c>
      <c r="H26" s="79">
        <v>1</v>
      </c>
      <c r="I26" s="128">
        <v>100351.75</v>
      </c>
    </row>
    <row r="27" spans="1:9" ht="15">
      <c r="A27" s="80">
        <v>5</v>
      </c>
      <c r="B27" s="80">
        <v>0</v>
      </c>
      <c r="C27" s="80">
        <v>3</v>
      </c>
      <c r="D27" s="80">
        <v>1</v>
      </c>
      <c r="E27" s="86" t="s">
        <v>84</v>
      </c>
      <c r="F27" s="81" t="s">
        <v>14</v>
      </c>
      <c r="G27" s="82">
        <v>3</v>
      </c>
      <c r="H27" s="82">
        <v>1</v>
      </c>
      <c r="I27" s="154">
        <v>100351.75</v>
      </c>
    </row>
    <row r="28" spans="1:9" ht="15.75" customHeight="1">
      <c r="A28" s="350"/>
      <c r="B28" s="351"/>
      <c r="C28" s="351"/>
      <c r="D28" s="351"/>
      <c r="E28" s="351"/>
      <c r="F28" s="351"/>
      <c r="G28" s="351"/>
      <c r="H28" s="351"/>
      <c r="I28" s="352"/>
    </row>
    <row r="29" spans="1:9" ht="15">
      <c r="A29" s="75">
        <v>7</v>
      </c>
      <c r="B29" s="75">
        <v>0</v>
      </c>
      <c r="C29" s="75">
        <v>1</v>
      </c>
      <c r="D29" s="75">
        <v>1</v>
      </c>
      <c r="E29" s="83" t="s">
        <v>11</v>
      </c>
      <c r="F29" s="76" t="s">
        <v>14</v>
      </c>
      <c r="G29" s="84">
        <v>1</v>
      </c>
      <c r="H29" s="87">
        <v>1</v>
      </c>
      <c r="I29" s="127">
        <v>10811.11</v>
      </c>
    </row>
    <row r="30" spans="1:9" ht="15">
      <c r="A30" s="77">
        <v>7</v>
      </c>
      <c r="B30" s="77">
        <v>0</v>
      </c>
      <c r="C30" s="77">
        <v>2</v>
      </c>
      <c r="D30" s="77">
        <v>1</v>
      </c>
      <c r="E30" s="85" t="s">
        <v>11</v>
      </c>
      <c r="F30" s="78" t="s">
        <v>14</v>
      </c>
      <c r="G30" s="79">
        <v>2</v>
      </c>
      <c r="H30" s="88">
        <v>1</v>
      </c>
      <c r="I30" s="128">
        <v>8650.21</v>
      </c>
    </row>
    <row r="31" spans="1:9" ht="15">
      <c r="A31" s="77">
        <v>7</v>
      </c>
      <c r="B31" s="77">
        <v>0</v>
      </c>
      <c r="C31" s="77">
        <v>3</v>
      </c>
      <c r="D31" s="77">
        <v>1</v>
      </c>
      <c r="E31" s="85" t="s">
        <v>11</v>
      </c>
      <c r="F31" s="78" t="s">
        <v>14</v>
      </c>
      <c r="G31" s="79">
        <v>3</v>
      </c>
      <c r="H31" s="88">
        <v>1</v>
      </c>
      <c r="I31" s="128">
        <v>6920.39</v>
      </c>
    </row>
    <row r="32" spans="1:9" ht="15">
      <c r="A32" s="77">
        <v>7</v>
      </c>
      <c r="B32" s="77">
        <v>0</v>
      </c>
      <c r="C32" s="77">
        <v>4</v>
      </c>
      <c r="D32" s="77">
        <v>1</v>
      </c>
      <c r="E32" s="85" t="s">
        <v>11</v>
      </c>
      <c r="F32" s="78" t="s">
        <v>14</v>
      </c>
      <c r="G32" s="79">
        <v>4</v>
      </c>
      <c r="H32" s="89">
        <v>1</v>
      </c>
      <c r="I32" s="154">
        <v>5536.75</v>
      </c>
    </row>
    <row r="33" spans="1:9" ht="15">
      <c r="A33" s="350"/>
      <c r="B33" s="351"/>
      <c r="C33" s="351"/>
      <c r="D33" s="351"/>
      <c r="E33" s="351"/>
      <c r="F33" s="351"/>
      <c r="G33" s="351"/>
      <c r="H33" s="351"/>
      <c r="I33" s="352"/>
    </row>
    <row r="34" spans="1:9" ht="15">
      <c r="A34" s="75">
        <v>8</v>
      </c>
      <c r="B34" s="75">
        <v>0</v>
      </c>
      <c r="C34" s="75">
        <v>1</v>
      </c>
      <c r="D34" s="75">
        <v>1</v>
      </c>
      <c r="E34" s="83" t="s">
        <v>12</v>
      </c>
      <c r="F34" s="76" t="s">
        <v>14</v>
      </c>
      <c r="G34" s="84">
        <v>1</v>
      </c>
      <c r="H34" s="87">
        <v>1</v>
      </c>
      <c r="I34" s="127">
        <v>1202.82</v>
      </c>
    </row>
    <row r="35" spans="1:9" ht="15">
      <c r="A35" s="77">
        <v>8</v>
      </c>
      <c r="B35" s="77">
        <v>0</v>
      </c>
      <c r="C35" s="77">
        <v>2</v>
      </c>
      <c r="D35" s="77">
        <v>1</v>
      </c>
      <c r="E35" s="85" t="s">
        <v>12</v>
      </c>
      <c r="F35" s="78" t="s">
        <v>14</v>
      </c>
      <c r="G35" s="79">
        <v>2</v>
      </c>
      <c r="H35" s="88">
        <v>1</v>
      </c>
      <c r="I35" s="128">
        <v>983.43</v>
      </c>
    </row>
    <row r="36" spans="1:9" ht="15">
      <c r="A36" s="77">
        <v>8</v>
      </c>
      <c r="B36" s="77">
        <v>0</v>
      </c>
      <c r="C36" s="77">
        <v>3</v>
      </c>
      <c r="D36" s="77">
        <v>1</v>
      </c>
      <c r="E36" s="85" t="s">
        <v>12</v>
      </c>
      <c r="F36" s="78" t="s">
        <v>14</v>
      </c>
      <c r="G36" s="79">
        <v>3</v>
      </c>
      <c r="H36" s="88">
        <v>1</v>
      </c>
      <c r="I36" s="128">
        <v>853.33</v>
      </c>
    </row>
    <row r="37" spans="1:9" ht="15">
      <c r="A37" s="77">
        <v>8</v>
      </c>
      <c r="B37" s="77">
        <v>0</v>
      </c>
      <c r="C37" s="77">
        <v>4</v>
      </c>
      <c r="D37" s="77">
        <v>1</v>
      </c>
      <c r="E37" s="85" t="s">
        <v>12</v>
      </c>
      <c r="F37" s="78" t="s">
        <v>14</v>
      </c>
      <c r="G37" s="79">
        <v>4</v>
      </c>
      <c r="H37" s="88">
        <v>1</v>
      </c>
      <c r="I37" s="128">
        <v>303.18</v>
      </c>
    </row>
    <row r="38" spans="1:9" ht="15">
      <c r="A38" s="350"/>
      <c r="B38" s="351"/>
      <c r="C38" s="351"/>
      <c r="D38" s="351"/>
      <c r="E38" s="351"/>
      <c r="F38" s="351"/>
      <c r="G38" s="351"/>
      <c r="H38" s="351"/>
      <c r="I38" s="352"/>
    </row>
    <row r="39" spans="1:9" ht="30" customHeight="1">
      <c r="A39" s="335" t="s">
        <v>96</v>
      </c>
      <c r="B39" s="335"/>
      <c r="C39" s="335"/>
      <c r="D39" s="335"/>
      <c r="E39" s="335"/>
      <c r="F39" s="335"/>
      <c r="G39" s="335"/>
      <c r="H39" s="335"/>
      <c r="I39" s="335"/>
    </row>
  </sheetData>
  <sheetProtection/>
  <mergeCells count="21">
    <mergeCell ref="A39:I39"/>
    <mergeCell ref="E6:I6"/>
    <mergeCell ref="E7:I7"/>
    <mergeCell ref="E8:I8"/>
    <mergeCell ref="A9:D9"/>
    <mergeCell ref="C4:C8"/>
    <mergeCell ref="A38:I38"/>
    <mergeCell ref="A20:I20"/>
    <mergeCell ref="D4:D8"/>
    <mergeCell ref="E5:I5"/>
    <mergeCell ref="A33:I33"/>
    <mergeCell ref="A15:I15"/>
    <mergeCell ref="A28:I28"/>
    <mergeCell ref="A10:I10"/>
    <mergeCell ref="A1:I1"/>
    <mergeCell ref="A2:I2"/>
    <mergeCell ref="A3:I3"/>
    <mergeCell ref="A4:A8"/>
    <mergeCell ref="B4:B8"/>
    <mergeCell ref="A24:I24"/>
    <mergeCell ref="E4:I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SheetLayoutView="100" zoomScalePageLayoutView="0" workbookViewId="0" topLeftCell="A1">
      <selection activeCell="J15" sqref="J15"/>
    </sheetView>
  </sheetViews>
  <sheetFormatPr defaultColWidth="11.421875" defaultRowHeight="15"/>
  <cols>
    <col min="1" max="1" width="5.7109375" style="0" customWidth="1"/>
    <col min="2" max="2" width="6.00390625" style="0" customWidth="1"/>
    <col min="3" max="3" width="5.57421875" style="0" customWidth="1"/>
    <col min="4" max="4" width="5.421875" style="0" customWidth="1"/>
    <col min="5" max="5" width="20.8515625" style="0" customWidth="1"/>
    <col min="6" max="6" width="13.28125" style="0" customWidth="1"/>
    <col min="7" max="7" width="9.140625" style="0" customWidth="1"/>
    <col min="8" max="8" width="11.140625" style="0" customWidth="1"/>
    <col min="9" max="9" width="12.57421875" style="0" customWidth="1"/>
  </cols>
  <sheetData>
    <row r="1" spans="1:9" ht="15">
      <c r="A1" s="363" t="s">
        <v>94</v>
      </c>
      <c r="B1" s="363"/>
      <c r="C1" s="363"/>
      <c r="D1" s="363"/>
      <c r="E1" s="363"/>
      <c r="F1" s="363"/>
      <c r="G1" s="363"/>
      <c r="H1" s="363"/>
      <c r="I1" s="363"/>
    </row>
    <row r="2" spans="1:9" ht="15">
      <c r="A2" s="364" t="s">
        <v>99</v>
      </c>
      <c r="B2" s="364"/>
      <c r="C2" s="364"/>
      <c r="D2" s="364"/>
      <c r="E2" s="364"/>
      <c r="F2" s="364"/>
      <c r="G2" s="364"/>
      <c r="H2" s="364"/>
      <c r="I2" s="364"/>
    </row>
    <row r="3" spans="1:9" ht="11.25" customHeight="1">
      <c r="A3" s="365"/>
      <c r="B3" s="365"/>
      <c r="C3" s="365"/>
      <c r="D3" s="365"/>
      <c r="E3" s="365"/>
      <c r="F3" s="365"/>
      <c r="G3" s="365"/>
      <c r="H3" s="365"/>
      <c r="I3" s="365"/>
    </row>
    <row r="4" spans="1:9" ht="15">
      <c r="A4" s="366" t="s">
        <v>81</v>
      </c>
      <c r="B4" s="366" t="s">
        <v>0</v>
      </c>
      <c r="C4" s="366" t="s">
        <v>1</v>
      </c>
      <c r="D4" s="366" t="s">
        <v>2</v>
      </c>
      <c r="E4" s="378"/>
      <c r="F4" s="379"/>
      <c r="G4" s="379"/>
      <c r="H4" s="379"/>
      <c r="I4" s="380"/>
    </row>
    <row r="5" spans="1:9" ht="15">
      <c r="A5" s="367"/>
      <c r="B5" s="367"/>
      <c r="C5" s="367"/>
      <c r="D5" s="367"/>
      <c r="E5" s="369" t="s">
        <v>79</v>
      </c>
      <c r="F5" s="369"/>
      <c r="G5" s="369"/>
      <c r="H5" s="369"/>
      <c r="I5" s="369"/>
    </row>
    <row r="6" spans="1:9" ht="15">
      <c r="A6" s="367"/>
      <c r="B6" s="367"/>
      <c r="C6" s="367"/>
      <c r="D6" s="367"/>
      <c r="E6" s="369" t="s">
        <v>80</v>
      </c>
      <c r="F6" s="369"/>
      <c r="G6" s="369"/>
      <c r="H6" s="369"/>
      <c r="I6" s="369"/>
    </row>
    <row r="7" spans="1:9" ht="15">
      <c r="A7" s="367"/>
      <c r="B7" s="367"/>
      <c r="C7" s="367"/>
      <c r="D7" s="367"/>
      <c r="E7" s="369"/>
      <c r="F7" s="369"/>
      <c r="G7" s="369"/>
      <c r="H7" s="369"/>
      <c r="I7" s="369"/>
    </row>
    <row r="8" spans="1:9" ht="19.5" customHeight="1">
      <c r="A8" s="368"/>
      <c r="B8" s="368"/>
      <c r="C8" s="368" t="s">
        <v>3</v>
      </c>
      <c r="D8" s="368" t="s">
        <v>4</v>
      </c>
      <c r="E8" s="370"/>
      <c r="F8" s="371"/>
      <c r="G8" s="371"/>
      <c r="H8" s="371"/>
      <c r="I8" s="372"/>
    </row>
    <row r="9" spans="1:9" ht="40.5" customHeight="1">
      <c r="A9" s="373" t="s">
        <v>5</v>
      </c>
      <c r="B9" s="374"/>
      <c r="C9" s="374"/>
      <c r="D9" s="374"/>
      <c r="E9" s="159" t="s">
        <v>81</v>
      </c>
      <c r="F9" s="159" t="s">
        <v>6</v>
      </c>
      <c r="G9" s="159" t="s">
        <v>1</v>
      </c>
      <c r="H9" s="160" t="s">
        <v>7</v>
      </c>
      <c r="I9" s="158" t="s">
        <v>82</v>
      </c>
    </row>
    <row r="10" spans="1:9" ht="11.25" customHeight="1">
      <c r="A10" s="375"/>
      <c r="B10" s="376"/>
      <c r="C10" s="376"/>
      <c r="D10" s="376"/>
      <c r="E10" s="376"/>
      <c r="F10" s="376"/>
      <c r="G10" s="376"/>
      <c r="H10" s="376"/>
      <c r="I10" s="377"/>
    </row>
    <row r="11" spans="1:9" ht="15">
      <c r="A11" s="90">
        <v>1</v>
      </c>
      <c r="B11" s="90">
        <v>0</v>
      </c>
      <c r="C11" s="90">
        <v>1</v>
      </c>
      <c r="D11" s="90">
        <v>1</v>
      </c>
      <c r="E11" s="91" t="s">
        <v>8</v>
      </c>
      <c r="F11" s="91" t="s">
        <v>9</v>
      </c>
      <c r="G11" s="90">
        <v>1</v>
      </c>
      <c r="H11" s="92">
        <v>1</v>
      </c>
      <c r="I11" s="151">
        <v>78006.28</v>
      </c>
    </row>
    <row r="12" spans="1:9" ht="15">
      <c r="A12" s="93">
        <v>1</v>
      </c>
      <c r="B12" s="93">
        <v>0</v>
      </c>
      <c r="C12" s="93">
        <v>2</v>
      </c>
      <c r="D12" s="93">
        <v>1</v>
      </c>
      <c r="E12" s="94" t="s">
        <v>8</v>
      </c>
      <c r="F12" s="94" t="s">
        <v>9</v>
      </c>
      <c r="G12" s="95">
        <v>2</v>
      </c>
      <c r="H12" s="96">
        <v>1</v>
      </c>
      <c r="I12" s="152">
        <v>58555.98</v>
      </c>
    </row>
    <row r="13" spans="1:9" ht="15">
      <c r="A13" s="93">
        <v>1</v>
      </c>
      <c r="B13" s="93">
        <v>0</v>
      </c>
      <c r="C13" s="93">
        <v>3</v>
      </c>
      <c r="D13" s="93">
        <v>1</v>
      </c>
      <c r="E13" s="94" t="s">
        <v>8</v>
      </c>
      <c r="F13" s="94" t="s">
        <v>9</v>
      </c>
      <c r="G13" s="95">
        <v>3</v>
      </c>
      <c r="H13" s="96">
        <v>1</v>
      </c>
      <c r="I13" s="153">
        <v>29477.54</v>
      </c>
    </row>
    <row r="14" spans="1:9" ht="15">
      <c r="A14" s="97">
        <v>1</v>
      </c>
      <c r="B14" s="97">
        <v>0</v>
      </c>
      <c r="C14" s="97">
        <v>4</v>
      </c>
      <c r="D14" s="97">
        <v>1</v>
      </c>
      <c r="E14" s="98" t="s">
        <v>8</v>
      </c>
      <c r="F14" s="98" t="s">
        <v>9</v>
      </c>
      <c r="G14" s="99">
        <v>4</v>
      </c>
      <c r="H14" s="100">
        <v>1</v>
      </c>
      <c r="I14" s="154">
        <v>13516.65</v>
      </c>
    </row>
    <row r="15" spans="1:9" ht="11.25" customHeight="1">
      <c r="A15" s="375"/>
      <c r="B15" s="376"/>
      <c r="C15" s="376"/>
      <c r="D15" s="376"/>
      <c r="E15" s="376"/>
      <c r="F15" s="376"/>
      <c r="G15" s="376"/>
      <c r="H15" s="376"/>
      <c r="I15" s="377"/>
    </row>
    <row r="16" spans="1:9" ht="15">
      <c r="A16" s="90">
        <v>2</v>
      </c>
      <c r="B16" s="90">
        <v>0</v>
      </c>
      <c r="C16" s="90">
        <v>1</v>
      </c>
      <c r="D16" s="90">
        <v>1</v>
      </c>
      <c r="E16" s="91" t="s">
        <v>10</v>
      </c>
      <c r="F16" s="91" t="s">
        <v>9</v>
      </c>
      <c r="G16" s="90">
        <v>1</v>
      </c>
      <c r="H16" s="92">
        <v>1</v>
      </c>
      <c r="I16" s="127">
        <v>54604.62</v>
      </c>
    </row>
    <row r="17" spans="1:9" ht="15">
      <c r="A17" s="93">
        <v>2</v>
      </c>
      <c r="B17" s="93">
        <v>0</v>
      </c>
      <c r="C17" s="93">
        <v>2</v>
      </c>
      <c r="D17" s="93">
        <v>1</v>
      </c>
      <c r="E17" s="94" t="s">
        <v>10</v>
      </c>
      <c r="F17" s="94" t="s">
        <v>9</v>
      </c>
      <c r="G17" s="95">
        <v>2</v>
      </c>
      <c r="H17" s="96">
        <v>1</v>
      </c>
      <c r="I17" s="155">
        <v>40989.84</v>
      </c>
    </row>
    <row r="18" spans="1:9" ht="15">
      <c r="A18" s="93">
        <v>2</v>
      </c>
      <c r="B18" s="93">
        <v>0</v>
      </c>
      <c r="C18" s="93">
        <v>3</v>
      </c>
      <c r="D18" s="93">
        <v>1</v>
      </c>
      <c r="E18" s="94" t="s">
        <v>10</v>
      </c>
      <c r="F18" s="94" t="s">
        <v>9</v>
      </c>
      <c r="G18" s="95">
        <v>3</v>
      </c>
      <c r="H18" s="96">
        <v>1</v>
      </c>
      <c r="I18" s="128">
        <v>20634.39</v>
      </c>
    </row>
    <row r="19" spans="1:9" ht="15">
      <c r="A19" s="97">
        <v>2</v>
      </c>
      <c r="B19" s="97">
        <v>0</v>
      </c>
      <c r="C19" s="97">
        <v>4</v>
      </c>
      <c r="D19" s="97">
        <v>1</v>
      </c>
      <c r="E19" s="98" t="s">
        <v>10</v>
      </c>
      <c r="F19" s="98" t="s">
        <v>9</v>
      </c>
      <c r="G19" s="99">
        <v>4</v>
      </c>
      <c r="H19" s="100">
        <v>1</v>
      </c>
      <c r="I19" s="154">
        <v>9461.65</v>
      </c>
    </row>
    <row r="20" spans="1:9" ht="11.25" customHeight="1">
      <c r="A20" s="375"/>
      <c r="B20" s="376"/>
      <c r="C20" s="376"/>
      <c r="D20" s="376"/>
      <c r="E20" s="376"/>
      <c r="F20" s="376"/>
      <c r="G20" s="376"/>
      <c r="H20" s="376"/>
      <c r="I20" s="377"/>
    </row>
    <row r="21" spans="1:9" ht="15">
      <c r="A21" s="90">
        <v>3</v>
      </c>
      <c r="B21" s="90">
        <v>0</v>
      </c>
      <c r="C21" s="90">
        <v>1</v>
      </c>
      <c r="D21" s="90">
        <v>1</v>
      </c>
      <c r="E21" s="101" t="s">
        <v>83</v>
      </c>
      <c r="F21" s="91" t="s">
        <v>9</v>
      </c>
      <c r="G21" s="102">
        <v>1</v>
      </c>
      <c r="H21" s="92">
        <v>1</v>
      </c>
      <c r="I21" s="127">
        <v>22546.12</v>
      </c>
    </row>
    <row r="22" spans="1:9" ht="15">
      <c r="A22" s="93">
        <v>3</v>
      </c>
      <c r="B22" s="93">
        <v>0</v>
      </c>
      <c r="C22" s="93">
        <v>2</v>
      </c>
      <c r="D22" s="93">
        <v>1</v>
      </c>
      <c r="E22" s="103" t="s">
        <v>83</v>
      </c>
      <c r="F22" s="94" t="s">
        <v>9</v>
      </c>
      <c r="G22" s="95">
        <v>2</v>
      </c>
      <c r="H22" s="96">
        <v>1</v>
      </c>
      <c r="I22" s="128">
        <v>19814.13</v>
      </c>
    </row>
    <row r="23" spans="1:9" ht="15">
      <c r="A23" s="97">
        <v>3</v>
      </c>
      <c r="B23" s="97">
        <v>0</v>
      </c>
      <c r="C23" s="97">
        <v>3</v>
      </c>
      <c r="D23" s="97">
        <v>1</v>
      </c>
      <c r="E23" s="104" t="s">
        <v>83</v>
      </c>
      <c r="F23" s="98" t="s">
        <v>9</v>
      </c>
      <c r="G23" s="99">
        <v>3</v>
      </c>
      <c r="H23" s="100">
        <v>1</v>
      </c>
      <c r="I23" s="154">
        <v>19814.13</v>
      </c>
    </row>
    <row r="24" spans="1:9" ht="11.25" customHeight="1">
      <c r="A24" s="375"/>
      <c r="B24" s="376"/>
      <c r="C24" s="376"/>
      <c r="D24" s="376"/>
      <c r="E24" s="376"/>
      <c r="F24" s="376"/>
      <c r="G24" s="376"/>
      <c r="H24" s="376"/>
      <c r="I24" s="377"/>
    </row>
    <row r="25" spans="1:9" ht="15">
      <c r="A25" s="90">
        <v>5</v>
      </c>
      <c r="B25" s="90">
        <v>0</v>
      </c>
      <c r="C25" s="90">
        <v>1</v>
      </c>
      <c r="D25" s="90">
        <v>1</v>
      </c>
      <c r="E25" s="101" t="s">
        <v>84</v>
      </c>
      <c r="F25" s="91" t="s">
        <v>9</v>
      </c>
      <c r="G25" s="102">
        <v>1</v>
      </c>
      <c r="H25" s="92">
        <v>1</v>
      </c>
      <c r="I25" s="127">
        <v>186726.01</v>
      </c>
    </row>
    <row r="26" spans="1:9" ht="15">
      <c r="A26" s="93">
        <v>5</v>
      </c>
      <c r="B26" s="93">
        <v>0</v>
      </c>
      <c r="C26" s="93">
        <v>2</v>
      </c>
      <c r="D26" s="93">
        <v>1</v>
      </c>
      <c r="E26" s="103" t="s">
        <v>84</v>
      </c>
      <c r="F26" s="94" t="s">
        <v>9</v>
      </c>
      <c r="G26" s="95">
        <v>2</v>
      </c>
      <c r="H26" s="96">
        <v>1</v>
      </c>
      <c r="I26" s="128">
        <v>100351.75</v>
      </c>
    </row>
    <row r="27" spans="1:9" ht="15">
      <c r="A27" s="97">
        <v>5</v>
      </c>
      <c r="B27" s="97">
        <v>0</v>
      </c>
      <c r="C27" s="97">
        <v>3</v>
      </c>
      <c r="D27" s="97">
        <v>1</v>
      </c>
      <c r="E27" s="104" t="s">
        <v>84</v>
      </c>
      <c r="F27" s="98" t="s">
        <v>9</v>
      </c>
      <c r="G27" s="99">
        <v>3</v>
      </c>
      <c r="H27" s="100">
        <v>1</v>
      </c>
      <c r="I27" s="154">
        <v>100351.75</v>
      </c>
    </row>
    <row r="28" spans="1:9" ht="11.25" customHeight="1">
      <c r="A28" s="375"/>
      <c r="B28" s="376"/>
      <c r="C28" s="376"/>
      <c r="D28" s="376"/>
      <c r="E28" s="376"/>
      <c r="F28" s="376"/>
      <c r="G28" s="376"/>
      <c r="H28" s="376"/>
      <c r="I28" s="377"/>
    </row>
    <row r="29" spans="1:9" ht="15">
      <c r="A29" s="90">
        <v>7</v>
      </c>
      <c r="B29" s="90">
        <v>0</v>
      </c>
      <c r="C29" s="90">
        <v>1</v>
      </c>
      <c r="D29" s="90">
        <v>1</v>
      </c>
      <c r="E29" s="101" t="s">
        <v>11</v>
      </c>
      <c r="F29" s="91" t="s">
        <v>9</v>
      </c>
      <c r="G29" s="102">
        <v>1</v>
      </c>
      <c r="H29" s="92">
        <v>1</v>
      </c>
      <c r="I29" s="127">
        <v>10811.11</v>
      </c>
    </row>
    <row r="30" spans="1:9" ht="15">
      <c r="A30" s="93">
        <v>7</v>
      </c>
      <c r="B30" s="93">
        <v>0</v>
      </c>
      <c r="C30" s="93">
        <v>2</v>
      </c>
      <c r="D30" s="93">
        <v>1</v>
      </c>
      <c r="E30" s="103" t="s">
        <v>11</v>
      </c>
      <c r="F30" s="94" t="s">
        <v>9</v>
      </c>
      <c r="G30" s="95">
        <v>2</v>
      </c>
      <c r="H30" s="96">
        <v>1</v>
      </c>
      <c r="I30" s="128">
        <v>8650.21</v>
      </c>
    </row>
    <row r="31" spans="1:9" ht="15">
      <c r="A31" s="93">
        <v>7</v>
      </c>
      <c r="B31" s="93">
        <v>0</v>
      </c>
      <c r="C31" s="93">
        <v>3</v>
      </c>
      <c r="D31" s="93">
        <v>1</v>
      </c>
      <c r="E31" s="103" t="s">
        <v>11</v>
      </c>
      <c r="F31" s="94" t="s">
        <v>9</v>
      </c>
      <c r="G31" s="95">
        <v>3</v>
      </c>
      <c r="H31" s="96">
        <v>1</v>
      </c>
      <c r="I31" s="128">
        <v>6920.39</v>
      </c>
    </row>
    <row r="32" spans="1:9" ht="15">
      <c r="A32" s="93">
        <v>7</v>
      </c>
      <c r="B32" s="93">
        <v>0</v>
      </c>
      <c r="C32" s="93">
        <v>4</v>
      </c>
      <c r="D32" s="93">
        <v>1</v>
      </c>
      <c r="E32" s="103" t="s">
        <v>11</v>
      </c>
      <c r="F32" s="94" t="s">
        <v>9</v>
      </c>
      <c r="G32" s="95">
        <v>4</v>
      </c>
      <c r="H32" s="96">
        <v>1</v>
      </c>
      <c r="I32" s="128">
        <v>5536.75</v>
      </c>
    </row>
    <row r="33" spans="1:9" ht="11.25" customHeight="1">
      <c r="A33" s="375"/>
      <c r="B33" s="376"/>
      <c r="C33" s="376"/>
      <c r="D33" s="376"/>
      <c r="E33" s="376"/>
      <c r="F33" s="376"/>
      <c r="G33" s="376"/>
      <c r="H33" s="376"/>
      <c r="I33" s="377"/>
    </row>
    <row r="34" spans="1:9" ht="15">
      <c r="A34" s="90">
        <v>8</v>
      </c>
      <c r="B34" s="90">
        <v>0</v>
      </c>
      <c r="C34" s="90">
        <v>1</v>
      </c>
      <c r="D34" s="90">
        <v>1</v>
      </c>
      <c r="E34" s="101" t="s">
        <v>12</v>
      </c>
      <c r="F34" s="91" t="s">
        <v>9</v>
      </c>
      <c r="G34" s="102">
        <v>1</v>
      </c>
      <c r="H34" s="92">
        <v>1</v>
      </c>
      <c r="I34" s="127">
        <v>1202.82</v>
      </c>
    </row>
    <row r="35" spans="1:9" ht="15">
      <c r="A35" s="93">
        <v>8</v>
      </c>
      <c r="B35" s="93">
        <v>0</v>
      </c>
      <c r="C35" s="93">
        <v>2</v>
      </c>
      <c r="D35" s="93">
        <v>1</v>
      </c>
      <c r="E35" s="103" t="s">
        <v>12</v>
      </c>
      <c r="F35" s="94" t="s">
        <v>9</v>
      </c>
      <c r="G35" s="95">
        <v>2</v>
      </c>
      <c r="H35" s="96">
        <v>1</v>
      </c>
      <c r="I35" s="128">
        <v>983.43</v>
      </c>
    </row>
    <row r="36" spans="1:9" ht="15">
      <c r="A36" s="93">
        <v>8</v>
      </c>
      <c r="B36" s="93">
        <v>0</v>
      </c>
      <c r="C36" s="93">
        <v>3</v>
      </c>
      <c r="D36" s="93">
        <v>1</v>
      </c>
      <c r="E36" s="103" t="s">
        <v>12</v>
      </c>
      <c r="F36" s="94" t="s">
        <v>9</v>
      </c>
      <c r="G36" s="95">
        <v>3</v>
      </c>
      <c r="H36" s="96">
        <v>1</v>
      </c>
      <c r="I36" s="128">
        <v>853.33</v>
      </c>
    </row>
    <row r="37" spans="1:9" ht="15">
      <c r="A37" s="105">
        <v>8</v>
      </c>
      <c r="B37" s="105">
        <v>0</v>
      </c>
      <c r="C37" s="105">
        <v>4</v>
      </c>
      <c r="D37" s="105">
        <v>1</v>
      </c>
      <c r="E37" s="106" t="s">
        <v>12</v>
      </c>
      <c r="F37" s="107" t="s">
        <v>9</v>
      </c>
      <c r="G37" s="108">
        <v>4</v>
      </c>
      <c r="H37" s="109">
        <v>1</v>
      </c>
      <c r="I37" s="152">
        <v>303.18</v>
      </c>
    </row>
    <row r="38" spans="1:9" ht="11.25" customHeight="1">
      <c r="A38" s="375"/>
      <c r="B38" s="376"/>
      <c r="C38" s="376"/>
      <c r="D38" s="376"/>
      <c r="E38" s="376"/>
      <c r="F38" s="376"/>
      <c r="G38" s="376"/>
      <c r="H38" s="376"/>
      <c r="I38" s="377"/>
    </row>
    <row r="39" spans="1:10" ht="15">
      <c r="A39" s="381"/>
      <c r="B39" s="381"/>
      <c r="C39" s="381"/>
      <c r="D39" s="381"/>
      <c r="E39" s="381"/>
      <c r="F39" s="381"/>
      <c r="G39" s="381"/>
      <c r="H39" s="381"/>
      <c r="I39" s="381"/>
      <c r="J39" s="37"/>
    </row>
    <row r="40" spans="1:9" ht="30" customHeight="1">
      <c r="A40" s="335" t="s">
        <v>96</v>
      </c>
      <c r="B40" s="335"/>
      <c r="C40" s="335"/>
      <c r="D40" s="335"/>
      <c r="E40" s="335"/>
      <c r="F40" s="335"/>
      <c r="G40" s="335"/>
      <c r="H40" s="335"/>
      <c r="I40" s="335"/>
    </row>
  </sheetData>
  <sheetProtection/>
  <mergeCells count="22">
    <mergeCell ref="A24:I24"/>
    <mergeCell ref="A28:I28"/>
    <mergeCell ref="A33:I33"/>
    <mergeCell ref="A39:I39"/>
    <mergeCell ref="A40:I40"/>
    <mergeCell ref="A38:I38"/>
    <mergeCell ref="A9:D9"/>
    <mergeCell ref="A10:I10"/>
    <mergeCell ref="E5:I5"/>
    <mergeCell ref="E6:I6"/>
    <mergeCell ref="A20:I20"/>
    <mergeCell ref="A15:I15"/>
    <mergeCell ref="C4:C8"/>
    <mergeCell ref="D4:D8"/>
    <mergeCell ref="E4:I4"/>
    <mergeCell ref="A1:I1"/>
    <mergeCell ref="A2:I2"/>
    <mergeCell ref="A3:I3"/>
    <mergeCell ref="A4:A8"/>
    <mergeCell ref="B4:B8"/>
    <mergeCell ref="E7:I7"/>
    <mergeCell ref="E8:I8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SheetLayoutView="100" zoomScalePageLayoutView="0" workbookViewId="0" topLeftCell="A1">
      <selection activeCell="D34" sqref="D34"/>
    </sheetView>
  </sheetViews>
  <sheetFormatPr defaultColWidth="11.421875" defaultRowHeight="15"/>
  <cols>
    <col min="1" max="1" width="9.140625" style="34" customWidth="1"/>
    <col min="2" max="2" width="8.8515625" style="34" customWidth="1"/>
    <col min="3" max="3" width="9.421875" style="34" customWidth="1"/>
    <col min="4" max="4" width="9.7109375" style="34" customWidth="1"/>
    <col min="5" max="5" width="9.57421875" style="34" customWidth="1"/>
    <col min="6" max="6" width="13.00390625" style="34" customWidth="1"/>
    <col min="7" max="7" width="12.7109375" style="34" customWidth="1"/>
    <col min="8" max="8" width="13.140625" style="34" customWidth="1"/>
    <col min="9" max="9" width="13.28125" style="34" customWidth="1"/>
    <col min="10" max="10" width="8.8515625" style="34" customWidth="1"/>
    <col min="11" max="12" width="3.57421875" style="49" customWidth="1"/>
    <col min="13" max="16384" width="11.421875" style="34" customWidth="1"/>
  </cols>
  <sheetData>
    <row r="1" spans="1:12" ht="6" customHeight="1">
      <c r="A1" s="382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12" ht="16.5">
      <c r="A2" s="110" t="s">
        <v>98</v>
      </c>
      <c r="B2" s="111">
        <v>65</v>
      </c>
      <c r="C2" s="44"/>
      <c r="D2" s="44"/>
      <c r="E2" s="44"/>
      <c r="F2" s="44"/>
      <c r="G2" s="44"/>
      <c r="H2" s="44"/>
      <c r="I2" s="44"/>
      <c r="J2" s="44"/>
      <c r="K2" s="48"/>
      <c r="L2" s="48"/>
    </row>
    <row r="3" spans="1:12" ht="7.5" customHeight="1">
      <c r="A3" s="45"/>
      <c r="B3" s="46"/>
      <c r="C3" s="47"/>
      <c r="D3" s="47"/>
      <c r="E3" s="47"/>
      <c r="F3" s="47"/>
      <c r="G3" s="47"/>
      <c r="H3" s="47"/>
      <c r="I3" s="47"/>
      <c r="J3" s="47"/>
      <c r="K3" s="161"/>
      <c r="L3" s="48"/>
    </row>
    <row r="4" spans="1:12" ht="16.5">
      <c r="A4" s="383" t="s">
        <v>15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5"/>
    </row>
    <row r="5" spans="1:12" ht="52.5" customHeight="1">
      <c r="A5" s="393" t="s">
        <v>16</v>
      </c>
      <c r="B5" s="394" t="s">
        <v>17</v>
      </c>
      <c r="C5" s="395" t="s">
        <v>18</v>
      </c>
      <c r="D5" s="395" t="s">
        <v>19</v>
      </c>
      <c r="E5" s="395" t="s">
        <v>20</v>
      </c>
      <c r="F5" s="395" t="s">
        <v>21</v>
      </c>
      <c r="G5" s="395" t="s">
        <v>22</v>
      </c>
      <c r="H5" s="395" t="s">
        <v>23</v>
      </c>
      <c r="I5" s="395" t="s">
        <v>24</v>
      </c>
      <c r="J5" s="395" t="s">
        <v>93</v>
      </c>
      <c r="K5" s="386"/>
      <c r="L5" s="387"/>
    </row>
    <row r="6" spans="1:12" ht="16.5">
      <c r="A6" s="166" t="s">
        <v>95</v>
      </c>
      <c r="B6" s="114">
        <v>1</v>
      </c>
      <c r="C6" s="115">
        <f>1-0.0032</f>
        <v>0.9968</v>
      </c>
      <c r="D6" s="115">
        <f>1-0.0252</f>
        <v>0.9748</v>
      </c>
      <c r="E6" s="115">
        <f>1-0.0809</f>
        <v>0.9191</v>
      </c>
      <c r="F6" s="115">
        <f>1-0.1801</f>
        <v>0.8199</v>
      </c>
      <c r="G6" s="115">
        <f>1-0.332</f>
        <v>0.6679999999999999</v>
      </c>
      <c r="H6" s="115">
        <f>1-0.526</f>
        <v>0.474</v>
      </c>
      <c r="I6" s="115">
        <f>1-0.752</f>
        <v>0.248</v>
      </c>
      <c r="J6" s="116">
        <v>0.1</v>
      </c>
      <c r="K6" s="162" t="s">
        <v>95</v>
      </c>
      <c r="L6" s="162" t="s">
        <v>95</v>
      </c>
    </row>
    <row r="7" spans="1:12" ht="16.5">
      <c r="A7" s="166">
        <v>0</v>
      </c>
      <c r="B7" s="114">
        <v>1</v>
      </c>
      <c r="C7" s="115">
        <v>0.99</v>
      </c>
      <c r="D7" s="115">
        <v>0.975</v>
      </c>
      <c r="E7" s="115">
        <v>0.92</v>
      </c>
      <c r="F7" s="115">
        <v>0.82</v>
      </c>
      <c r="G7" s="115">
        <v>0.66</v>
      </c>
      <c r="H7" s="115">
        <v>0.47</v>
      </c>
      <c r="I7" s="115">
        <v>0.25</v>
      </c>
      <c r="J7" s="116">
        <v>0.135</v>
      </c>
      <c r="K7" s="163" t="s">
        <v>95</v>
      </c>
      <c r="L7" s="163" t="s">
        <v>95</v>
      </c>
    </row>
    <row r="8" spans="1:12" ht="16.5">
      <c r="A8" s="167">
        <v>1</v>
      </c>
      <c r="B8" s="117">
        <f>(1-(A8/L8)^1.4)*1</f>
        <v>0.9971031813976786</v>
      </c>
      <c r="C8" s="118">
        <f>(1-(A8/L8)^1.4)*0.99</f>
        <v>0.9871321495837018</v>
      </c>
      <c r="D8" s="118">
        <f>(1-(K8/L8)^1.4)*0.975</f>
        <v>0.9721756018627367</v>
      </c>
      <c r="E8" s="118">
        <f>(1-((K8/L8)^1.4))*0.92</f>
        <v>0.9173349268858644</v>
      </c>
      <c r="F8" s="118">
        <f>(1-((K8/L8)^1.4))*0.82</f>
        <v>0.8176246087460964</v>
      </c>
      <c r="G8" s="118">
        <f aca="true" t="shared" si="0" ref="G8:G57">(1-((K8/L8)^1.4))*0.66</f>
        <v>0.658088099722468</v>
      </c>
      <c r="H8" s="118">
        <f>(1-((K8/L8)^1.4))*0.47</f>
        <v>0.4686384952569089</v>
      </c>
      <c r="I8" s="118">
        <f>(1-(K8/L8)^1.4)*0.25</f>
        <v>0.24927579534941965</v>
      </c>
      <c r="J8" s="119">
        <f>(1-((A8/L8)^1.4))*0.135</f>
        <v>0.13460892948868663</v>
      </c>
      <c r="K8" s="164">
        <v>1</v>
      </c>
      <c r="L8" s="120">
        <v>65</v>
      </c>
    </row>
    <row r="9" spans="1:12" ht="16.5">
      <c r="A9" s="167">
        <v>2</v>
      </c>
      <c r="B9" s="121">
        <f>(1-(A9/L9)^1.4)*1</f>
        <v>0.9923552498763257</v>
      </c>
      <c r="C9" s="122">
        <f>(1-(A9/L9)^1.4)*0.99</f>
        <v>0.9824316973775624</v>
      </c>
      <c r="D9" s="122">
        <f>(1-(K9/L9)^1.4)*0.975</f>
        <v>0.9675463686294176</v>
      </c>
      <c r="E9" s="122">
        <f aca="true" t="shared" si="1" ref="E9:E56">(1-((K9/L9)^1.4))*0.92</f>
        <v>0.9129668298862197</v>
      </c>
      <c r="F9" s="122">
        <f aca="true" t="shared" si="2" ref="F9:F57">(1-((K9/L9)^1.4))*0.82</f>
        <v>0.813731304898587</v>
      </c>
      <c r="G9" s="122">
        <f t="shared" si="0"/>
        <v>0.6549544649183751</v>
      </c>
      <c r="H9" s="122">
        <f aca="true" t="shared" si="3" ref="H9:H57">(1-((K9/L9)^1.4))*0.47</f>
        <v>0.46640696744187304</v>
      </c>
      <c r="I9" s="122">
        <f>(1-(K9/L9)^1.4)*0.25</f>
        <v>0.24808881246908143</v>
      </c>
      <c r="J9" s="119">
        <f>(1-((A9/L9)^1.4))*0.135</f>
        <v>0.13396795873330397</v>
      </c>
      <c r="K9" s="165">
        <v>2</v>
      </c>
      <c r="L9" s="123">
        <v>65</v>
      </c>
    </row>
    <row r="10" spans="1:12" ht="16.5">
      <c r="A10" s="167">
        <v>3</v>
      </c>
      <c r="B10" s="121">
        <f>(1-(A10/L10)^1.4)*1</f>
        <v>0.9865137546206557</v>
      </c>
      <c r="C10" s="122">
        <f>(1-(A10/L10)^1.4)*0.99</f>
        <v>0.9766486170744492</v>
      </c>
      <c r="D10" s="122">
        <f aca="true" t="shared" si="4" ref="D10:D57">(1-(K10/L10)^1.4)*0.975</f>
        <v>0.9618509107551393</v>
      </c>
      <c r="E10" s="122">
        <f t="shared" si="1"/>
        <v>0.9075926542510033</v>
      </c>
      <c r="F10" s="122">
        <f t="shared" si="2"/>
        <v>0.8089412787889376</v>
      </c>
      <c r="G10" s="122">
        <f t="shared" si="0"/>
        <v>0.6510990780496329</v>
      </c>
      <c r="H10" s="122">
        <f t="shared" si="3"/>
        <v>0.46366146467170816</v>
      </c>
      <c r="I10" s="122">
        <f>(1-(K10/L10)^1.4)*0.25</f>
        <v>0.24662843865516393</v>
      </c>
      <c r="J10" s="119">
        <f aca="true" t="shared" si="5" ref="J10:J57">(1-((A10/L10)^1.4))*0.135</f>
        <v>0.13317935687378854</v>
      </c>
      <c r="K10" s="165">
        <v>3</v>
      </c>
      <c r="L10" s="123">
        <v>65</v>
      </c>
    </row>
    <row r="11" spans="1:12" ht="16.5">
      <c r="A11" s="167">
        <v>4</v>
      </c>
      <c r="B11" s="121">
        <f>(1-(A11/L11)^1.4)*1</f>
        <v>0.9798253834718594</v>
      </c>
      <c r="C11" s="122">
        <f aca="true" t="shared" si="6" ref="C11:C48">(1-(A11/L11)^1.4)*0.99</f>
        <v>0.9700271296371409</v>
      </c>
      <c r="D11" s="122">
        <f t="shared" si="4"/>
        <v>0.955329748885063</v>
      </c>
      <c r="E11" s="122">
        <f t="shared" si="1"/>
        <v>0.9014393527941107</v>
      </c>
      <c r="F11" s="122">
        <f t="shared" si="2"/>
        <v>0.8034568144469247</v>
      </c>
      <c r="G11" s="122">
        <f t="shared" si="0"/>
        <v>0.6466847530914273</v>
      </c>
      <c r="H11" s="122">
        <f t="shared" si="3"/>
        <v>0.4605179302317739</v>
      </c>
      <c r="I11" s="122">
        <f aca="true" t="shared" si="7" ref="I11:I33">(1-(K11/L11)^1.4)*0.25</f>
        <v>0.24495634586796486</v>
      </c>
      <c r="J11" s="119">
        <f t="shared" si="5"/>
        <v>0.13227642676870102</v>
      </c>
      <c r="K11" s="165">
        <v>4</v>
      </c>
      <c r="L11" s="123">
        <v>65</v>
      </c>
    </row>
    <row r="12" spans="1:12" ht="16.5">
      <c r="A12" s="167">
        <v>5</v>
      </c>
      <c r="B12" s="121">
        <f>(1-(A12/L12)^1.4)*1</f>
        <v>0.9724272992897274</v>
      </c>
      <c r="C12" s="122">
        <f t="shared" si="6"/>
        <v>0.9627030262968301</v>
      </c>
      <c r="D12" s="122">
        <f t="shared" si="4"/>
        <v>0.9481166168074842</v>
      </c>
      <c r="E12" s="122">
        <f t="shared" si="1"/>
        <v>0.8946331153465492</v>
      </c>
      <c r="F12" s="122">
        <f t="shared" si="2"/>
        <v>0.7973903854175765</v>
      </c>
      <c r="G12" s="122">
        <f t="shared" si="0"/>
        <v>0.6418020175312201</v>
      </c>
      <c r="H12" s="122">
        <f t="shared" si="3"/>
        <v>0.45704083066617185</v>
      </c>
      <c r="I12" s="122">
        <f t="shared" si="7"/>
        <v>0.24310682482243184</v>
      </c>
      <c r="J12" s="119">
        <f t="shared" si="5"/>
        <v>0.1312776854041132</v>
      </c>
      <c r="K12" s="165">
        <v>5</v>
      </c>
      <c r="L12" s="123">
        <v>65</v>
      </c>
    </row>
    <row r="13" spans="1:12" ht="16.5">
      <c r="A13" s="167">
        <v>6</v>
      </c>
      <c r="B13" s="121">
        <f aca="true" t="shared" si="8" ref="B13:B20">(1-(A13/L13)^1.4)*1</f>
        <v>0.9644095850706615</v>
      </c>
      <c r="C13" s="122">
        <f t="shared" si="6"/>
        <v>0.954765489219955</v>
      </c>
      <c r="D13" s="122">
        <f t="shared" si="4"/>
        <v>0.940299345443895</v>
      </c>
      <c r="E13" s="122">
        <f t="shared" si="1"/>
        <v>0.8872568182650087</v>
      </c>
      <c r="F13" s="122">
        <f t="shared" si="2"/>
        <v>0.7908158597579424</v>
      </c>
      <c r="G13" s="122">
        <f t="shared" si="0"/>
        <v>0.6365103261466366</v>
      </c>
      <c r="H13" s="122">
        <f t="shared" si="3"/>
        <v>0.4532725049832109</v>
      </c>
      <c r="I13" s="122">
        <f t="shared" si="7"/>
        <v>0.2411023962676654</v>
      </c>
      <c r="J13" s="119">
        <f t="shared" si="5"/>
        <v>0.13019529398453933</v>
      </c>
      <c r="K13" s="165">
        <v>6</v>
      </c>
      <c r="L13" s="123">
        <v>65</v>
      </c>
    </row>
    <row r="14" spans="1:12" ht="16.5">
      <c r="A14" s="167">
        <v>7</v>
      </c>
      <c r="B14" s="121">
        <f t="shared" si="8"/>
        <v>0.9558370010881013</v>
      </c>
      <c r="C14" s="122">
        <f t="shared" si="6"/>
        <v>0.9462786310772203</v>
      </c>
      <c r="D14" s="122">
        <f t="shared" si="4"/>
        <v>0.9319410760608988</v>
      </c>
      <c r="E14" s="122">
        <f t="shared" si="1"/>
        <v>0.8793700410010532</v>
      </c>
      <c r="F14" s="122">
        <f t="shared" si="2"/>
        <v>0.7837863408922431</v>
      </c>
      <c r="G14" s="122">
        <f t="shared" si="0"/>
        <v>0.630852420718147</v>
      </c>
      <c r="H14" s="122">
        <f t="shared" si="3"/>
        <v>0.4492433905114076</v>
      </c>
      <c r="I14" s="122">
        <f t="shared" si="7"/>
        <v>0.23895925027202533</v>
      </c>
      <c r="J14" s="119">
        <f t="shared" si="5"/>
        <v>0.12903799514689368</v>
      </c>
      <c r="K14" s="165">
        <v>7</v>
      </c>
      <c r="L14" s="123">
        <v>65</v>
      </c>
    </row>
    <row r="15" spans="1:12" ht="16.5">
      <c r="A15" s="167">
        <v>8</v>
      </c>
      <c r="B15" s="121">
        <f t="shared" si="8"/>
        <v>0.946758867788618</v>
      </c>
      <c r="C15" s="122">
        <f t="shared" si="6"/>
        <v>0.9372912791107317</v>
      </c>
      <c r="D15" s="122">
        <f t="shared" si="4"/>
        <v>0.9230898960939025</v>
      </c>
      <c r="E15" s="122">
        <f t="shared" si="1"/>
        <v>0.8710181583655285</v>
      </c>
      <c r="F15" s="122">
        <f t="shared" si="2"/>
        <v>0.7763422715866667</v>
      </c>
      <c r="G15" s="122">
        <f t="shared" si="0"/>
        <v>0.6248608527404879</v>
      </c>
      <c r="H15" s="122">
        <f t="shared" si="3"/>
        <v>0.44497666786065043</v>
      </c>
      <c r="I15" s="122">
        <f t="shared" si="7"/>
        <v>0.2366897169471545</v>
      </c>
      <c r="J15" s="119">
        <f t="shared" si="5"/>
        <v>0.12781244715146342</v>
      </c>
      <c r="K15" s="165">
        <v>8</v>
      </c>
      <c r="L15" s="123">
        <v>65</v>
      </c>
    </row>
    <row r="16" spans="1:12" ht="16.5">
      <c r="A16" s="167">
        <v>9</v>
      </c>
      <c r="B16" s="121">
        <f t="shared" si="8"/>
        <v>0.9372142893979841</v>
      </c>
      <c r="C16" s="122">
        <f t="shared" si="6"/>
        <v>0.9278421465040043</v>
      </c>
      <c r="D16" s="122">
        <f t="shared" si="4"/>
        <v>0.9137839321630346</v>
      </c>
      <c r="E16" s="122">
        <f t="shared" si="1"/>
        <v>0.8622371462461454</v>
      </c>
      <c r="F16" s="122">
        <f t="shared" si="2"/>
        <v>0.7685157173063469</v>
      </c>
      <c r="G16" s="122">
        <f t="shared" si="0"/>
        <v>0.6185614310026696</v>
      </c>
      <c r="H16" s="122">
        <f t="shared" si="3"/>
        <v>0.44049071601705253</v>
      </c>
      <c r="I16" s="122">
        <f t="shared" si="7"/>
        <v>0.23430357234949603</v>
      </c>
      <c r="J16" s="119">
        <f>(1-((A16/L16)^1.4))*0.135</f>
        <v>0.12652392906872786</v>
      </c>
      <c r="K16" s="165">
        <v>9</v>
      </c>
      <c r="L16" s="123">
        <v>65</v>
      </c>
    </row>
    <row r="17" spans="1:12" ht="16.5">
      <c r="A17" s="167">
        <v>10</v>
      </c>
      <c r="B17" s="121">
        <f t="shared" si="8"/>
        <v>0.9272352065828439</v>
      </c>
      <c r="C17" s="122">
        <f t="shared" si="6"/>
        <v>0.9179628545170154</v>
      </c>
      <c r="D17" s="122">
        <f t="shared" si="4"/>
        <v>0.9040543264182728</v>
      </c>
      <c r="E17" s="122">
        <f t="shared" si="1"/>
        <v>0.8530563900562164</v>
      </c>
      <c r="F17" s="122">
        <f t="shared" si="2"/>
        <v>0.7603328693979319</v>
      </c>
      <c r="G17" s="122">
        <f t="shared" si="0"/>
        <v>0.611975236344677</v>
      </c>
      <c r="H17" s="122">
        <f t="shared" si="3"/>
        <v>0.43580054709393656</v>
      </c>
      <c r="I17" s="122">
        <f t="shared" si="7"/>
        <v>0.23180880164571097</v>
      </c>
      <c r="J17" s="119">
        <f t="shared" si="5"/>
        <v>0.12517675288868393</v>
      </c>
      <c r="K17" s="165">
        <v>10</v>
      </c>
      <c r="L17" s="123">
        <v>65</v>
      </c>
    </row>
    <row r="18" spans="1:12" ht="16.5">
      <c r="A18" s="167">
        <v>11</v>
      </c>
      <c r="B18" s="121">
        <f t="shared" si="8"/>
        <v>0.916848313916511</v>
      </c>
      <c r="C18" s="122">
        <f>(1-(A18/L18)^1.4)*0.99</f>
        <v>0.9076798307773459</v>
      </c>
      <c r="D18" s="122">
        <f t="shared" si="4"/>
        <v>0.8939271060685982</v>
      </c>
      <c r="E18" s="122">
        <f t="shared" si="1"/>
        <v>0.8435004488031902</v>
      </c>
      <c r="F18" s="122">
        <f t="shared" si="2"/>
        <v>0.751815617411539</v>
      </c>
      <c r="G18" s="122">
        <f t="shared" si="0"/>
        <v>0.6051198871848973</v>
      </c>
      <c r="H18" s="122">
        <f t="shared" si="3"/>
        <v>0.43091870754076017</v>
      </c>
      <c r="I18" s="122">
        <f t="shared" si="7"/>
        <v>0.22921207847912775</v>
      </c>
      <c r="J18" s="119">
        <f t="shared" si="5"/>
        <v>0.12377452237872899</v>
      </c>
      <c r="K18" s="165">
        <v>11</v>
      </c>
      <c r="L18" s="123">
        <v>65</v>
      </c>
    </row>
    <row r="19" spans="1:12" ht="16.5">
      <c r="A19" s="167">
        <v>12</v>
      </c>
      <c r="B19" s="121">
        <f t="shared" si="8"/>
        <v>0.9060763319060964</v>
      </c>
      <c r="C19" s="122">
        <f t="shared" si="6"/>
        <v>0.8970155685870354</v>
      </c>
      <c r="D19" s="122">
        <f t="shared" si="4"/>
        <v>0.883424423608444</v>
      </c>
      <c r="E19" s="122">
        <f t="shared" si="1"/>
        <v>0.8335902253536087</v>
      </c>
      <c r="F19" s="122">
        <f t="shared" si="2"/>
        <v>0.742982592162999</v>
      </c>
      <c r="G19" s="122">
        <f t="shared" si="0"/>
        <v>0.5980103790580237</v>
      </c>
      <c r="H19" s="122">
        <f t="shared" si="3"/>
        <v>0.4258558759958653</v>
      </c>
      <c r="I19" s="122">
        <f t="shared" si="7"/>
        <v>0.2265190829765241</v>
      </c>
      <c r="J19" s="119">
        <f t="shared" si="5"/>
        <v>0.12232030480732302</v>
      </c>
      <c r="K19" s="165">
        <v>12</v>
      </c>
      <c r="L19" s="123">
        <v>65</v>
      </c>
    </row>
    <row r="20" spans="1:12" ht="16.5">
      <c r="A20" s="167">
        <v>13</v>
      </c>
      <c r="B20" s="121">
        <f t="shared" si="8"/>
        <v>0.8949388878238493</v>
      </c>
      <c r="C20" s="122">
        <f t="shared" si="6"/>
        <v>0.8859894989456109</v>
      </c>
      <c r="D20" s="122">
        <f t="shared" si="4"/>
        <v>0.8725654156282531</v>
      </c>
      <c r="E20" s="122">
        <f t="shared" si="1"/>
        <v>0.8233437767979415</v>
      </c>
      <c r="F20" s="122">
        <f t="shared" si="2"/>
        <v>0.7338498880155564</v>
      </c>
      <c r="G20" s="122">
        <f t="shared" si="0"/>
        <v>0.5906596659637406</v>
      </c>
      <c r="H20" s="122">
        <f t="shared" si="3"/>
        <v>0.42062127727720916</v>
      </c>
      <c r="I20" s="122">
        <f t="shared" si="7"/>
        <v>0.22373472195596233</v>
      </c>
      <c r="J20" s="119">
        <f t="shared" si="5"/>
        <v>0.12081674985621967</v>
      </c>
      <c r="K20" s="165">
        <v>13</v>
      </c>
      <c r="L20" s="123">
        <v>65</v>
      </c>
    </row>
    <row r="21" spans="1:12" ht="16.5">
      <c r="A21" s="167">
        <v>14</v>
      </c>
      <c r="B21" s="121">
        <f>(1-(A21/L21)^1.4)*1</f>
        <v>0.8834531471445899</v>
      </c>
      <c r="C21" s="122">
        <f t="shared" si="6"/>
        <v>0.874618615673144</v>
      </c>
      <c r="D21" s="122">
        <f t="shared" si="4"/>
        <v>0.8613668184659751</v>
      </c>
      <c r="E21" s="122">
        <f t="shared" si="1"/>
        <v>0.8127768953730228</v>
      </c>
      <c r="F21" s="122">
        <f t="shared" si="2"/>
        <v>0.7244315806585636</v>
      </c>
      <c r="G21" s="122">
        <f t="shared" si="0"/>
        <v>0.5830790771154294</v>
      </c>
      <c r="H21" s="122">
        <f t="shared" si="3"/>
        <v>0.41522297915795725</v>
      </c>
      <c r="I21" s="122">
        <f t="shared" si="7"/>
        <v>0.22086328678614747</v>
      </c>
      <c r="J21" s="119">
        <f t="shared" si="5"/>
        <v>0.11926617486451964</v>
      </c>
      <c r="K21" s="165">
        <v>14</v>
      </c>
      <c r="L21" s="123">
        <v>65</v>
      </c>
    </row>
    <row r="22" spans="1:12" ht="16.5">
      <c r="A22" s="167">
        <v>15</v>
      </c>
      <c r="B22" s="121">
        <f>(1-(A22/L22)^1.4)*1</f>
        <v>0.8716342793256118</v>
      </c>
      <c r="C22" s="122">
        <f t="shared" si="6"/>
        <v>0.8629179365323556</v>
      </c>
      <c r="D22" s="122">
        <f t="shared" si="4"/>
        <v>0.8498434223424715</v>
      </c>
      <c r="E22" s="122">
        <f t="shared" si="1"/>
        <v>0.8019035369795628</v>
      </c>
      <c r="F22" s="122">
        <f t="shared" si="2"/>
        <v>0.7147401090470016</v>
      </c>
      <c r="G22" s="122">
        <f t="shared" si="0"/>
        <v>0.5752786243549038</v>
      </c>
      <c r="H22" s="122">
        <f t="shared" si="3"/>
        <v>0.4096681112830375</v>
      </c>
      <c r="I22" s="122">
        <f t="shared" si="7"/>
        <v>0.21790856983140294</v>
      </c>
      <c r="J22" s="119">
        <f>(1-((A22/L22)^1.4))*0.135</f>
        <v>0.1176706277089576</v>
      </c>
      <c r="K22" s="165">
        <v>15</v>
      </c>
      <c r="L22" s="123">
        <v>65</v>
      </c>
    </row>
    <row r="23" spans="1:12" ht="16.5">
      <c r="A23" s="167">
        <v>16</v>
      </c>
      <c r="B23" s="121">
        <f aca="true" t="shared" si="9" ref="B23:B28">(1-(A23/L23)^1.4)*1</f>
        <v>0.8594958097371517</v>
      </c>
      <c r="C23" s="122">
        <f t="shared" si="6"/>
        <v>0.8509008516397801</v>
      </c>
      <c r="D23" s="122">
        <f t="shared" si="4"/>
        <v>0.8380084144937229</v>
      </c>
      <c r="E23" s="122">
        <f t="shared" si="1"/>
        <v>0.7907361449581796</v>
      </c>
      <c r="F23" s="122">
        <f t="shared" si="2"/>
        <v>0.7047865639844644</v>
      </c>
      <c r="G23" s="122">
        <f t="shared" si="0"/>
        <v>0.5672672344265202</v>
      </c>
      <c r="H23" s="122">
        <f t="shared" si="3"/>
        <v>0.40396303057646127</v>
      </c>
      <c r="I23" s="122">
        <f t="shared" si="7"/>
        <v>0.21487395243428792</v>
      </c>
      <c r="J23" s="119">
        <f t="shared" si="5"/>
        <v>0.11603193431451549</v>
      </c>
      <c r="K23" s="165">
        <v>16</v>
      </c>
      <c r="L23" s="123">
        <v>65</v>
      </c>
    </row>
    <row r="24" spans="1:12" ht="16.5">
      <c r="A24" s="167">
        <v>17</v>
      </c>
      <c r="B24" s="121">
        <f t="shared" si="9"/>
        <v>0.8470498910674363</v>
      </c>
      <c r="C24" s="122">
        <f t="shared" si="6"/>
        <v>0.8385793921567619</v>
      </c>
      <c r="D24" s="122">
        <f t="shared" si="4"/>
        <v>0.8258736437907505</v>
      </c>
      <c r="E24" s="122">
        <f t="shared" si="1"/>
        <v>0.7792858997820414</v>
      </c>
      <c r="F24" s="122">
        <f t="shared" si="2"/>
        <v>0.6945809106752977</v>
      </c>
      <c r="G24" s="122">
        <f t="shared" si="0"/>
        <v>0.559052928104508</v>
      </c>
      <c r="H24" s="122">
        <f t="shared" si="3"/>
        <v>0.3981134488016951</v>
      </c>
      <c r="I24" s="122">
        <f t="shared" si="7"/>
        <v>0.21176247276685908</v>
      </c>
      <c r="J24" s="119">
        <f t="shared" si="5"/>
        <v>0.11435173529410392</v>
      </c>
      <c r="K24" s="165">
        <v>17</v>
      </c>
      <c r="L24" s="123">
        <v>65</v>
      </c>
    </row>
    <row r="25" spans="1:12" ht="16.5">
      <c r="A25" s="167">
        <v>18</v>
      </c>
      <c r="B25" s="121">
        <f t="shared" si="9"/>
        <v>0.8343075163542849</v>
      </c>
      <c r="C25" s="122">
        <f t="shared" si="6"/>
        <v>0.8259644411907421</v>
      </c>
      <c r="D25" s="122">
        <f t="shared" si="4"/>
        <v>0.8134498284454278</v>
      </c>
      <c r="E25" s="122">
        <f t="shared" si="1"/>
        <v>0.7675629150459421</v>
      </c>
      <c r="F25" s="122">
        <f t="shared" si="2"/>
        <v>0.6841321634105135</v>
      </c>
      <c r="G25" s="122">
        <f t="shared" si="0"/>
        <v>0.550642960793828</v>
      </c>
      <c r="H25" s="122">
        <f t="shared" si="3"/>
        <v>0.39212453268651387</v>
      </c>
      <c r="I25" s="122">
        <f t="shared" si="7"/>
        <v>0.20857687908857123</v>
      </c>
      <c r="J25" s="119">
        <f t="shared" si="5"/>
        <v>0.11263151470782846</v>
      </c>
      <c r="K25" s="165">
        <v>18</v>
      </c>
      <c r="L25" s="123">
        <v>65</v>
      </c>
    </row>
    <row r="26" spans="1:12" ht="16.5">
      <c r="A26" s="167">
        <v>19</v>
      </c>
      <c r="B26" s="121">
        <f t="shared" si="9"/>
        <v>0.8212786887908229</v>
      </c>
      <c r="C26" s="122">
        <f>(1-(A26/L26)^1.4)*0.99</f>
        <v>0.8130659019029146</v>
      </c>
      <c r="D26" s="122">
        <f t="shared" si="4"/>
        <v>0.8007467215710523</v>
      </c>
      <c r="E26" s="122">
        <f t="shared" si="1"/>
        <v>0.7555763936875571</v>
      </c>
      <c r="F26" s="122">
        <f t="shared" si="2"/>
        <v>0.6734485248084747</v>
      </c>
      <c r="G26" s="122">
        <f t="shared" si="0"/>
        <v>0.5420439346019431</v>
      </c>
      <c r="H26" s="122">
        <f t="shared" si="3"/>
        <v>0.38600098373168673</v>
      </c>
      <c r="I26" s="122">
        <f t="shared" si="7"/>
        <v>0.20531967219770572</v>
      </c>
      <c r="J26" s="119">
        <f t="shared" si="5"/>
        <v>0.1108726229867611</v>
      </c>
      <c r="K26" s="165">
        <v>19</v>
      </c>
      <c r="L26" s="123">
        <v>65</v>
      </c>
    </row>
    <row r="27" spans="1:12" ht="16.5">
      <c r="A27" s="167">
        <v>20</v>
      </c>
      <c r="B27" s="121">
        <f t="shared" si="9"/>
        <v>0.8079725589206141</v>
      </c>
      <c r="C27" s="122">
        <f t="shared" si="6"/>
        <v>0.799892833331408</v>
      </c>
      <c r="D27" s="122">
        <f t="shared" si="4"/>
        <v>0.7877732449475988</v>
      </c>
      <c r="E27" s="122">
        <f>(1-((K27/L27)^1.4))*0.92</f>
        <v>0.743334754206965</v>
      </c>
      <c r="F27" s="122">
        <f t="shared" si="2"/>
        <v>0.6625374983149036</v>
      </c>
      <c r="G27" s="122">
        <f t="shared" si="0"/>
        <v>0.5332618888876054</v>
      </c>
      <c r="H27" s="122">
        <f>(1-((K27/L27)^1.4))*0.47</f>
        <v>0.37974710269268863</v>
      </c>
      <c r="I27" s="122">
        <f t="shared" si="7"/>
        <v>0.20199313973015354</v>
      </c>
      <c r="J27" s="119">
        <f t="shared" si="5"/>
        <v>0.10907629545428292</v>
      </c>
      <c r="K27" s="165">
        <v>20</v>
      </c>
      <c r="L27" s="123">
        <v>65</v>
      </c>
    </row>
    <row r="28" spans="1:12" ht="16.5">
      <c r="A28" s="167">
        <v>21</v>
      </c>
      <c r="B28" s="121">
        <f t="shared" si="9"/>
        <v>0.7943975368232234</v>
      </c>
      <c r="C28" s="122">
        <f t="shared" si="6"/>
        <v>0.7864535614549912</v>
      </c>
      <c r="D28" s="122">
        <f t="shared" si="4"/>
        <v>0.7745375984026428</v>
      </c>
      <c r="E28" s="122">
        <f t="shared" si="1"/>
        <v>0.7308457338773656</v>
      </c>
      <c r="F28" s="122">
        <f t="shared" si="2"/>
        <v>0.6514059801950431</v>
      </c>
      <c r="G28" s="122">
        <f t="shared" si="0"/>
        <v>0.5243023743033275</v>
      </c>
      <c r="H28" s="122">
        <f t="shared" si="3"/>
        <v>0.373366842306915</v>
      </c>
      <c r="I28" s="122">
        <f t="shared" si="7"/>
        <v>0.19859938420580586</v>
      </c>
      <c r="J28" s="119">
        <f t="shared" si="5"/>
        <v>0.10724366747113517</v>
      </c>
      <c r="K28" s="165">
        <v>21</v>
      </c>
      <c r="L28" s="123">
        <v>65</v>
      </c>
    </row>
    <row r="29" spans="1:12" ht="16.5">
      <c r="A29" s="167">
        <v>22</v>
      </c>
      <c r="B29" s="168">
        <f>(1-(A29/L29)^1.4)*1</f>
        <v>0.7805613848374638</v>
      </c>
      <c r="C29" s="169">
        <f t="shared" si="6"/>
        <v>0.7727557709890892</v>
      </c>
      <c r="D29" s="169">
        <f t="shared" si="4"/>
        <v>0.7610473502165273</v>
      </c>
      <c r="E29" s="169">
        <f t="shared" si="1"/>
        <v>0.7181164740504667</v>
      </c>
      <c r="F29" s="169">
        <f t="shared" si="2"/>
        <v>0.6400603355667203</v>
      </c>
      <c r="G29" s="169">
        <f t="shared" si="0"/>
        <v>0.5151705139927262</v>
      </c>
      <c r="H29" s="169">
        <f t="shared" si="3"/>
        <v>0.366863850873608</v>
      </c>
      <c r="I29" s="169">
        <f t="shared" si="7"/>
        <v>0.19514034620936596</v>
      </c>
      <c r="J29" s="170">
        <f>(1-((A29/L29)^1.4))*0.135</f>
        <v>0.10537578695305763</v>
      </c>
      <c r="K29" s="165">
        <v>22</v>
      </c>
      <c r="L29" s="123">
        <v>65</v>
      </c>
    </row>
    <row r="30" spans="1:12" ht="16.5">
      <c r="A30" s="167">
        <v>23</v>
      </c>
      <c r="B30" s="396">
        <f>(1-(A30/L30)^1.4)*1</f>
        <v>0.7664712949399884</v>
      </c>
      <c r="C30" s="397">
        <f t="shared" si="6"/>
        <v>0.7588065819905886</v>
      </c>
      <c r="D30" s="397">
        <f t="shared" si="4"/>
        <v>0.7473095125664887</v>
      </c>
      <c r="E30" s="397">
        <f t="shared" si="1"/>
        <v>0.7051535913447894</v>
      </c>
      <c r="F30" s="397">
        <f t="shared" si="2"/>
        <v>0.6285064618507905</v>
      </c>
      <c r="G30" s="397">
        <f t="shared" si="0"/>
        <v>0.5058710546603924</v>
      </c>
      <c r="H30" s="397">
        <f t="shared" si="3"/>
        <v>0.36024150862179455</v>
      </c>
      <c r="I30" s="397">
        <f t="shared" si="7"/>
        <v>0.1916178237349971</v>
      </c>
      <c r="J30" s="397">
        <f t="shared" si="5"/>
        <v>0.10347362481689845</v>
      </c>
      <c r="K30" s="165">
        <v>23</v>
      </c>
      <c r="L30" s="123">
        <v>65</v>
      </c>
    </row>
    <row r="31" spans="1:12" ht="16.5">
      <c r="A31" s="167">
        <v>24</v>
      </c>
      <c r="B31" s="121">
        <f aca="true" t="shared" si="10" ref="B31:B38">(1-(A31/L31)^1.4)*1</f>
        <v>0.752133953882573</v>
      </c>
      <c r="C31" s="122">
        <f t="shared" si="6"/>
        <v>0.7446126143437473</v>
      </c>
      <c r="D31" s="122">
        <f t="shared" si="4"/>
        <v>0.7333306050355086</v>
      </c>
      <c r="E31" s="122">
        <f t="shared" si="1"/>
        <v>0.6919632375719672</v>
      </c>
      <c r="F31" s="122">
        <f t="shared" si="2"/>
        <v>0.6167498421837098</v>
      </c>
      <c r="G31" s="122">
        <f t="shared" si="0"/>
        <v>0.4964084095624982</v>
      </c>
      <c r="H31" s="122">
        <f t="shared" si="3"/>
        <v>0.35350295832480927</v>
      </c>
      <c r="I31" s="122">
        <f t="shared" si="7"/>
        <v>0.18803348847064325</v>
      </c>
      <c r="J31" s="122">
        <f t="shared" si="5"/>
        <v>0.10153808377414736</v>
      </c>
      <c r="K31" s="165">
        <v>24</v>
      </c>
      <c r="L31" s="123">
        <v>65</v>
      </c>
    </row>
    <row r="32" spans="1:12" ht="16.5">
      <c r="A32" s="167">
        <v>25</v>
      </c>
      <c r="B32" s="121">
        <f t="shared" si="10"/>
        <v>0.7375555984592774</v>
      </c>
      <c r="C32" s="122">
        <f t="shared" si="6"/>
        <v>0.7301800424746846</v>
      </c>
      <c r="D32" s="122">
        <f t="shared" si="4"/>
        <v>0.7191167084977955</v>
      </c>
      <c r="E32" s="122">
        <f t="shared" si="1"/>
        <v>0.6785511505825352</v>
      </c>
      <c r="F32" s="122">
        <f t="shared" si="2"/>
        <v>0.6047955907366075</v>
      </c>
      <c r="G32" s="122">
        <f t="shared" si="0"/>
        <v>0.4867866949831231</v>
      </c>
      <c r="H32" s="122">
        <f t="shared" si="3"/>
        <v>0.3466511312758604</v>
      </c>
      <c r="I32" s="122">
        <f t="shared" si="7"/>
        <v>0.18438889961481936</v>
      </c>
      <c r="J32" s="119">
        <f>(1-((A32/L32)^1.4))*0.135</f>
        <v>0.09957000579200245</v>
      </c>
      <c r="K32" s="165">
        <v>25</v>
      </c>
      <c r="L32" s="123">
        <v>65</v>
      </c>
    </row>
    <row r="33" spans="1:12" ht="16.5">
      <c r="A33" s="167">
        <v>26</v>
      </c>
      <c r="B33" s="121">
        <f t="shared" si="10"/>
        <v>0.7227420627379415</v>
      </c>
      <c r="C33" s="122">
        <f t="shared" si="6"/>
        <v>0.715514642110562</v>
      </c>
      <c r="D33" s="122">
        <f t="shared" si="4"/>
        <v>0.704673511169493</v>
      </c>
      <c r="E33" s="122">
        <f t="shared" si="1"/>
        <v>0.6649226977189062</v>
      </c>
      <c r="F33" s="122">
        <f t="shared" si="2"/>
        <v>0.592648491445112</v>
      </c>
      <c r="G33" s="122">
        <f t="shared" si="0"/>
        <v>0.47700976140704143</v>
      </c>
      <c r="H33" s="122">
        <f t="shared" si="3"/>
        <v>0.33968876948683246</v>
      </c>
      <c r="I33" s="122">
        <f t="shared" si="7"/>
        <v>0.18068551568448538</v>
      </c>
      <c r="J33" s="119">
        <f t="shared" si="5"/>
        <v>0.09757017846962211</v>
      </c>
      <c r="K33" s="165">
        <v>26</v>
      </c>
      <c r="L33" s="123">
        <v>65</v>
      </c>
    </row>
    <row r="34" spans="1:12" ht="16.5">
      <c r="A34" s="167">
        <v>27</v>
      </c>
      <c r="B34" s="121">
        <f t="shared" si="10"/>
        <v>0.707698818691393</v>
      </c>
      <c r="C34" s="122">
        <f>(1-(A34/L34)^1.4)*0.99</f>
        <v>0.700621830504479</v>
      </c>
      <c r="D34" s="122">
        <f t="shared" si="4"/>
        <v>0.6900063482241081</v>
      </c>
      <c r="E34" s="122">
        <f t="shared" si="1"/>
        <v>0.6510829131960816</v>
      </c>
      <c r="F34" s="122">
        <f t="shared" si="2"/>
        <v>0.5803130313269422</v>
      </c>
      <c r="G34" s="122">
        <f t="shared" si="0"/>
        <v>0.4670812203363194</v>
      </c>
      <c r="H34" s="122">
        <f t="shared" si="3"/>
        <v>0.33261844478495467</v>
      </c>
      <c r="I34" s="122">
        <f>(1-(K34/L34)^1.4)*0.25</f>
        <v>0.17692470467284824</v>
      </c>
      <c r="J34" s="119">
        <f t="shared" si="5"/>
        <v>0.09553934052333805</v>
      </c>
      <c r="K34" s="165">
        <v>27</v>
      </c>
      <c r="L34" s="123">
        <v>65</v>
      </c>
    </row>
    <row r="35" spans="1:12" ht="16.5">
      <c r="A35" s="167">
        <v>28</v>
      </c>
      <c r="B35" s="121">
        <f t="shared" si="10"/>
        <v>0.6924310113632038</v>
      </c>
      <c r="C35" s="122">
        <f t="shared" si="6"/>
        <v>0.6855067012495718</v>
      </c>
      <c r="D35" s="122">
        <f t="shared" si="4"/>
        <v>0.6751202360791237</v>
      </c>
      <c r="E35" s="122">
        <f t="shared" si="1"/>
        <v>0.6370365304541475</v>
      </c>
      <c r="F35" s="122">
        <f t="shared" si="2"/>
        <v>0.5677934293178272</v>
      </c>
      <c r="G35" s="122">
        <f t="shared" si="0"/>
        <v>0.4570044674997146</v>
      </c>
      <c r="H35" s="122">
        <f t="shared" si="3"/>
        <v>0.3254425753407058</v>
      </c>
      <c r="I35" s="122">
        <f>(1-(K35/L35)^1.4)*0.25</f>
        <v>0.17310775284080096</v>
      </c>
      <c r="J35" s="119">
        <f t="shared" si="5"/>
        <v>0.09347818653403253</v>
      </c>
      <c r="K35" s="165">
        <v>28</v>
      </c>
      <c r="L35" s="123">
        <v>65</v>
      </c>
    </row>
    <row r="36" spans="1:12" ht="16.5">
      <c r="A36" s="167">
        <v>29</v>
      </c>
      <c r="B36" s="121">
        <f t="shared" si="10"/>
        <v>0.6769434894737829</v>
      </c>
      <c r="C36" s="122">
        <f t="shared" si="6"/>
        <v>0.6701740545790451</v>
      </c>
      <c r="D36" s="122">
        <f t="shared" si="4"/>
        <v>0.6600199022369383</v>
      </c>
      <c r="E36" s="122">
        <f t="shared" si="1"/>
        <v>0.6227880103158803</v>
      </c>
      <c r="F36" s="122">
        <f t="shared" si="2"/>
        <v>0.5550936613685019</v>
      </c>
      <c r="G36" s="122">
        <f t="shared" si="0"/>
        <v>0.44678270305269674</v>
      </c>
      <c r="H36" s="122">
        <f t="shared" si="3"/>
        <v>0.31816344005267794</v>
      </c>
      <c r="I36" s="122">
        <f>(1-(K36/L36)^1.4)*0.25</f>
        <v>0.16923587236844573</v>
      </c>
      <c r="J36" s="119">
        <f t="shared" si="5"/>
        <v>0.0913873710789607</v>
      </c>
      <c r="K36" s="165">
        <v>29</v>
      </c>
      <c r="L36" s="123">
        <v>65</v>
      </c>
    </row>
    <row r="37" spans="1:12" ht="16.5">
      <c r="A37" s="167">
        <v>30</v>
      </c>
      <c r="B37" s="121">
        <f t="shared" si="10"/>
        <v>0.6612408321961623</v>
      </c>
      <c r="C37" s="122">
        <f t="shared" si="6"/>
        <v>0.6546284238742006</v>
      </c>
      <c r="D37" s="122">
        <f t="shared" si="4"/>
        <v>0.6447098113912582</v>
      </c>
      <c r="E37" s="122">
        <f t="shared" si="1"/>
        <v>0.6083415656204693</v>
      </c>
      <c r="F37" s="122">
        <f>(1-((K37/L37)^1.4))*0.82</f>
        <v>0.542217482400853</v>
      </c>
      <c r="G37" s="122">
        <f t="shared" si="0"/>
        <v>0.4364189492494671</v>
      </c>
      <c r="H37" s="122">
        <f t="shared" si="3"/>
        <v>0.31078319113219627</v>
      </c>
      <c r="I37" s="122">
        <f aca="true" t="shared" si="11" ref="I37:I57">(1-(K37/L37)^1.4)*0.25</f>
        <v>0.16531020804904056</v>
      </c>
      <c r="J37" s="119">
        <f t="shared" si="5"/>
        <v>0.0892675123464819</v>
      </c>
      <c r="K37" s="165">
        <v>30</v>
      </c>
      <c r="L37" s="123">
        <v>65</v>
      </c>
    </row>
    <row r="38" spans="1:12" ht="16.5">
      <c r="A38" s="167">
        <v>31</v>
      </c>
      <c r="B38" s="121">
        <f t="shared" si="10"/>
        <v>0.6453273726935443</v>
      </c>
      <c r="C38" s="122">
        <f t="shared" si="6"/>
        <v>0.6388740989666088</v>
      </c>
      <c r="D38" s="122">
        <f t="shared" si="4"/>
        <v>0.6291941883762057</v>
      </c>
      <c r="E38" s="122">
        <f t="shared" si="1"/>
        <v>0.5937011828780608</v>
      </c>
      <c r="F38" s="122">
        <f t="shared" si="2"/>
        <v>0.5291684456087064</v>
      </c>
      <c r="G38" s="122">
        <f t="shared" si="0"/>
        <v>0.4259160659777393</v>
      </c>
      <c r="H38" s="122">
        <f t="shared" si="3"/>
        <v>0.3033038651659658</v>
      </c>
      <c r="I38" s="122">
        <f t="shared" si="11"/>
        <v>0.16133184317338609</v>
      </c>
      <c r="J38" s="119">
        <f t="shared" si="5"/>
        <v>0.0871191953136285</v>
      </c>
      <c r="K38" s="165">
        <v>31</v>
      </c>
      <c r="L38" s="123">
        <v>65</v>
      </c>
    </row>
    <row r="39" spans="1:12" ht="16.5">
      <c r="A39" s="167">
        <v>32</v>
      </c>
      <c r="B39" s="121">
        <f>(1-(A39/L39)^1.4)*1</f>
        <v>0.6292072189028637</v>
      </c>
      <c r="C39" s="122">
        <f t="shared" si="6"/>
        <v>0.6229151467138351</v>
      </c>
      <c r="D39" s="122">
        <f t="shared" si="4"/>
        <v>0.6134770384302921</v>
      </c>
      <c r="E39" s="122">
        <f t="shared" si="1"/>
        <v>0.5788706413906346</v>
      </c>
      <c r="F39" s="122">
        <f t="shared" si="2"/>
        <v>0.5159499195003482</v>
      </c>
      <c r="G39" s="122">
        <f t="shared" si="0"/>
        <v>0.41527676447589007</v>
      </c>
      <c r="H39" s="122">
        <f t="shared" si="3"/>
        <v>0.2957273928843459</v>
      </c>
      <c r="I39" s="122">
        <f t="shared" si="11"/>
        <v>0.15730180472571592</v>
      </c>
      <c r="J39" s="119">
        <f>(1-((A39/L39)^1.4))*0.135</f>
        <v>0.0849429745518866</v>
      </c>
      <c r="K39" s="165">
        <v>32</v>
      </c>
      <c r="L39" s="123">
        <v>65</v>
      </c>
    </row>
    <row r="40" spans="1:12" ht="16.5">
      <c r="A40" s="167">
        <v>33</v>
      </c>
      <c r="B40" s="121">
        <f>(1-(A40/L40)^1.4)*1</f>
        <v>0.6128842719632148</v>
      </c>
      <c r="C40" s="122">
        <f t="shared" si="6"/>
        <v>0.6067554292435827</v>
      </c>
      <c r="D40" s="122">
        <f t="shared" si="4"/>
        <v>0.5975621651641344</v>
      </c>
      <c r="E40" s="122">
        <f t="shared" si="1"/>
        <v>0.5638535302061577</v>
      </c>
      <c r="F40" s="122">
        <f t="shared" si="2"/>
        <v>0.5025651030098361</v>
      </c>
      <c r="G40" s="122">
        <f t="shared" si="0"/>
        <v>0.4045036194957218</v>
      </c>
      <c r="H40" s="122">
        <f t="shared" si="3"/>
        <v>0.28805560782271095</v>
      </c>
      <c r="I40" s="122">
        <f t="shared" si="11"/>
        <v>0.1532210679908037</v>
      </c>
      <c r="J40" s="119">
        <f t="shared" si="5"/>
        <v>0.08273937671503401</v>
      </c>
      <c r="K40" s="165">
        <v>33</v>
      </c>
      <c r="L40" s="123">
        <v>65</v>
      </c>
    </row>
    <row r="41" spans="1:12" ht="16.5">
      <c r="A41" s="167">
        <v>34</v>
      </c>
      <c r="B41" s="121">
        <f aca="true" t="shared" si="12" ref="B41:B48">(1-(A41/L41)^1.4)*1</f>
        <v>0.5963622426198125</v>
      </c>
      <c r="C41" s="122">
        <f>(1-(A41/L41)^1.4)*0.99</f>
        <v>0.5903986201936144</v>
      </c>
      <c r="D41" s="122">
        <f t="shared" si="4"/>
        <v>0.5814531865543172</v>
      </c>
      <c r="E41" s="122">
        <f t="shared" si="1"/>
        <v>0.5486532632102276</v>
      </c>
      <c r="F41" s="122">
        <f t="shared" si="2"/>
        <v>0.4890170389482462</v>
      </c>
      <c r="G41" s="122">
        <f t="shared" si="0"/>
        <v>0.3935990801290763</v>
      </c>
      <c r="H41" s="122">
        <f t="shared" si="3"/>
        <v>0.28029025403131186</v>
      </c>
      <c r="I41" s="122">
        <f t="shared" si="11"/>
        <v>0.14909056065495313</v>
      </c>
      <c r="J41" s="119">
        <f t="shared" si="5"/>
        <v>0.0805089027536747</v>
      </c>
      <c r="K41" s="165">
        <v>34</v>
      </c>
      <c r="L41" s="123">
        <v>65</v>
      </c>
    </row>
    <row r="42" spans="1:12" ht="16.5">
      <c r="A42" s="167">
        <v>35</v>
      </c>
      <c r="B42" s="121">
        <f t="shared" si="12"/>
        <v>0.5796446658792951</v>
      </c>
      <c r="C42" s="122">
        <f t="shared" si="6"/>
        <v>0.5738482192205021</v>
      </c>
      <c r="D42" s="122">
        <f t="shared" si="4"/>
        <v>0.5651535492323126</v>
      </c>
      <c r="E42" s="122">
        <f t="shared" si="1"/>
        <v>0.5332730926089515</v>
      </c>
      <c r="F42" s="122">
        <f t="shared" si="2"/>
        <v>0.4753086260210219</v>
      </c>
      <c r="G42" s="122">
        <f t="shared" si="0"/>
        <v>0.38256547948033476</v>
      </c>
      <c r="H42" s="122">
        <f t="shared" si="3"/>
        <v>0.27243299296326867</v>
      </c>
      <c r="I42" s="122">
        <f t="shared" si="11"/>
        <v>0.14491116646982377</v>
      </c>
      <c r="J42" s="119">
        <f t="shared" si="5"/>
        <v>0.07825202989370485</v>
      </c>
      <c r="K42" s="165">
        <v>35</v>
      </c>
      <c r="L42" s="123">
        <v>65</v>
      </c>
    </row>
    <row r="43" spans="1:12" ht="16.5">
      <c r="A43" s="167">
        <v>36</v>
      </c>
      <c r="B43" s="121">
        <f t="shared" si="12"/>
        <v>0.5627349141477411</v>
      </c>
      <c r="C43" s="122">
        <f t="shared" si="6"/>
        <v>0.5571075650062637</v>
      </c>
      <c r="D43" s="122">
        <f t="shared" si="4"/>
        <v>0.5486665412940476</v>
      </c>
      <c r="E43" s="122">
        <f t="shared" si="1"/>
        <v>0.5177161210159219</v>
      </c>
      <c r="F43" s="122">
        <f t="shared" si="2"/>
        <v>0.4614426296011477</v>
      </c>
      <c r="G43" s="122">
        <f t="shared" si="0"/>
        <v>0.3714050433375092</v>
      </c>
      <c r="H43" s="122">
        <f t="shared" si="3"/>
        <v>0.26448540964943834</v>
      </c>
      <c r="I43" s="122">
        <f t="shared" si="11"/>
        <v>0.14068372853693528</v>
      </c>
      <c r="J43" s="119">
        <f>(1-((A43/L43)^1.4))*0.135</f>
        <v>0.07596921340994506</v>
      </c>
      <c r="K43" s="165">
        <v>36</v>
      </c>
      <c r="L43" s="123">
        <v>65</v>
      </c>
    </row>
    <row r="44" spans="1:12" ht="16.5">
      <c r="A44" s="167">
        <v>37</v>
      </c>
      <c r="B44" s="121">
        <f t="shared" si="12"/>
        <v>0.545636209046547</v>
      </c>
      <c r="C44" s="122">
        <f t="shared" si="6"/>
        <v>0.5401798469560815</v>
      </c>
      <c r="D44" s="122">
        <f t="shared" si="4"/>
        <v>0.5319953038203833</v>
      </c>
      <c r="E44" s="122">
        <f t="shared" si="1"/>
        <v>0.5019853123228233</v>
      </c>
      <c r="F44" s="122">
        <f t="shared" si="2"/>
        <v>0.4474216914181685</v>
      </c>
      <c r="G44" s="122">
        <f t="shared" si="0"/>
        <v>0.360119897970721</v>
      </c>
      <c r="H44" s="122">
        <f t="shared" si="3"/>
        <v>0.25644901825187705</v>
      </c>
      <c r="I44" s="122">
        <f t="shared" si="11"/>
        <v>0.13640905226163674</v>
      </c>
      <c r="J44" s="119">
        <f t="shared" si="5"/>
        <v>0.07366088822128385</v>
      </c>
      <c r="K44" s="165">
        <v>37</v>
      </c>
      <c r="L44" s="123">
        <v>65</v>
      </c>
    </row>
    <row r="45" spans="1:12" ht="16.5">
      <c r="A45" s="167">
        <v>38</v>
      </c>
      <c r="B45" s="121">
        <f t="shared" si="12"/>
        <v>0.5283516320715729</v>
      </c>
      <c r="C45" s="122">
        <f t="shared" si="6"/>
        <v>0.5230681157508571</v>
      </c>
      <c r="D45" s="122">
        <f t="shared" si="4"/>
        <v>0.5151428412697835</v>
      </c>
      <c r="E45" s="122">
        <f>(1-((K45/L45)^1.4))*0.92</f>
        <v>0.48608350150584706</v>
      </c>
      <c r="F45" s="122">
        <f t="shared" si="2"/>
        <v>0.43324833829868975</v>
      </c>
      <c r="G45" s="122">
        <f t="shared" si="0"/>
        <v>0.3487120771672381</v>
      </c>
      <c r="H45" s="122">
        <f>(1-((K45/L45)^1.4))*0.47</f>
        <v>0.24832526707363925</v>
      </c>
      <c r="I45" s="122">
        <f t="shared" si="11"/>
        <v>0.13208790801789322</v>
      </c>
      <c r="J45" s="119">
        <f t="shared" si="5"/>
        <v>0.07132747032966234</v>
      </c>
      <c r="K45" s="165">
        <v>38</v>
      </c>
      <c r="L45" s="123">
        <v>65</v>
      </c>
    </row>
    <row r="46" spans="1:12" ht="16.5">
      <c r="A46" s="167">
        <v>39</v>
      </c>
      <c r="B46" s="121">
        <f t="shared" si="12"/>
        <v>0.5108841342364463</v>
      </c>
      <c r="C46" s="122">
        <f t="shared" si="6"/>
        <v>0.5057752928940819</v>
      </c>
      <c r="D46" s="122">
        <f t="shared" si="4"/>
        <v>0.49811203088053513</v>
      </c>
      <c r="E46" s="122">
        <f t="shared" si="1"/>
        <v>0.4700134034975306</v>
      </c>
      <c r="F46" s="122">
        <f t="shared" si="2"/>
        <v>0.41892499007388595</v>
      </c>
      <c r="G46" s="122">
        <f t="shared" si="0"/>
        <v>0.33718352859605455</v>
      </c>
      <c r="H46" s="122">
        <f t="shared" si="3"/>
        <v>0.24011554309112976</v>
      </c>
      <c r="I46" s="122">
        <f t="shared" si="11"/>
        <v>0.12772103355911157</v>
      </c>
      <c r="J46" s="119">
        <f t="shared" si="5"/>
        <v>0.06896935812192026</v>
      </c>
      <c r="K46" s="165">
        <v>39</v>
      </c>
      <c r="L46" s="123">
        <v>65</v>
      </c>
    </row>
    <row r="47" spans="1:12" ht="16.5">
      <c r="A47" s="167">
        <v>40</v>
      </c>
      <c r="B47" s="121">
        <f t="shared" si="12"/>
        <v>0.4932365448205489</v>
      </c>
      <c r="C47" s="122">
        <f t="shared" si="6"/>
        <v>0.48830417937234344</v>
      </c>
      <c r="D47" s="122">
        <f t="shared" si="4"/>
        <v>0.48090563120003516</v>
      </c>
      <c r="E47" s="122">
        <f t="shared" si="1"/>
        <v>0.453777621234905</v>
      </c>
      <c r="F47" s="122">
        <f t="shared" si="2"/>
        <v>0.40445396675285006</v>
      </c>
      <c r="G47" s="122">
        <f t="shared" si="0"/>
        <v>0.3255361195815623</v>
      </c>
      <c r="H47" s="122">
        <f t="shared" si="3"/>
        <v>0.23182117606565797</v>
      </c>
      <c r="I47" s="122">
        <f t="shared" si="11"/>
        <v>0.12330913620513723</v>
      </c>
      <c r="J47" s="119">
        <f t="shared" si="5"/>
        <v>0.06658693355077411</v>
      </c>
      <c r="K47" s="165">
        <v>40</v>
      </c>
      <c r="L47" s="123">
        <v>65</v>
      </c>
    </row>
    <row r="48" spans="1:12" ht="16.5">
      <c r="A48" s="167">
        <v>41</v>
      </c>
      <c r="B48" s="121">
        <f t="shared" si="12"/>
        <v>0.47541157932524847</v>
      </c>
      <c r="C48" s="122">
        <f t="shared" si="6"/>
        <v>0.470657463531996</v>
      </c>
      <c r="D48" s="122">
        <f t="shared" si="4"/>
        <v>0.46352628984211725</v>
      </c>
      <c r="E48" s="122">
        <f t="shared" si="1"/>
        <v>0.4373786529792286</v>
      </c>
      <c r="F48" s="122">
        <f t="shared" si="2"/>
        <v>0.38983749504670373</v>
      </c>
      <c r="G48" s="122">
        <f t="shared" si="0"/>
        <v>0.313771642354664</v>
      </c>
      <c r="H48" s="122">
        <f t="shared" si="3"/>
        <v>0.22344344228286678</v>
      </c>
      <c r="I48" s="122">
        <f t="shared" si="11"/>
        <v>0.11885289483131212</v>
      </c>
      <c r="J48" s="119">
        <f t="shared" si="5"/>
        <v>0.06418056320890855</v>
      </c>
      <c r="K48" s="165">
        <v>41</v>
      </c>
      <c r="L48" s="123">
        <v>65</v>
      </c>
    </row>
    <row r="49" spans="1:12" ht="16.5">
      <c r="A49" s="167">
        <v>42</v>
      </c>
      <c r="B49" s="121">
        <f>(1-(A49/L49)^1.4)*1</f>
        <v>0.4574118467277015</v>
      </c>
      <c r="C49" s="122">
        <f>(1-(A49/L49)^1.4)*0.99</f>
        <v>0.4528377282604245</v>
      </c>
      <c r="D49" s="122">
        <f t="shared" si="4"/>
        <v>0.44597655055950897</v>
      </c>
      <c r="E49" s="122">
        <f t="shared" si="1"/>
        <v>0.42081889898948543</v>
      </c>
      <c r="F49" s="122">
        <f t="shared" si="2"/>
        <v>0.3750777143167152</v>
      </c>
      <c r="G49" s="122">
        <f t="shared" si="0"/>
        <v>0.30189181884028304</v>
      </c>
      <c r="H49" s="122">
        <f t="shared" si="3"/>
        <v>0.2149835679620197</v>
      </c>
      <c r="I49" s="122">
        <f t="shared" si="11"/>
        <v>0.11435296168192538</v>
      </c>
      <c r="J49" s="119">
        <f t="shared" si="5"/>
        <v>0.06175059930823971</v>
      </c>
      <c r="K49" s="165">
        <v>42</v>
      </c>
      <c r="L49" s="123">
        <v>65</v>
      </c>
    </row>
    <row r="50" spans="1:12" ht="16.5">
      <c r="A50" s="167">
        <v>43</v>
      </c>
      <c r="B50" s="121">
        <f>(1-(A50/L50)^1.4)*1</f>
        <v>0.4392398561095838</v>
      </c>
      <c r="C50" s="122">
        <f>(1-(A50/L50)^1.4)*0.99</f>
        <v>0.43484745754848797</v>
      </c>
      <c r="D50" s="122">
        <f t="shared" si="4"/>
        <v>0.42825885970684424</v>
      </c>
      <c r="E50" s="122">
        <f t="shared" si="1"/>
        <v>0.40410066762081714</v>
      </c>
      <c r="F50" s="122">
        <f t="shared" si="2"/>
        <v>0.3601766820098587</v>
      </c>
      <c r="G50" s="122">
        <f t="shared" si="0"/>
        <v>0.28989830503232533</v>
      </c>
      <c r="H50" s="122">
        <f t="shared" si="3"/>
        <v>0.20644273237150437</v>
      </c>
      <c r="I50" s="122">
        <f t="shared" si="11"/>
        <v>0.10980996402739596</v>
      </c>
      <c r="J50" s="119">
        <f>(1-((A50/L50)^1.4))*0.135</f>
        <v>0.05929738057479382</v>
      </c>
      <c r="K50" s="165">
        <v>43</v>
      </c>
      <c r="L50" s="123">
        <v>65</v>
      </c>
    </row>
    <row r="51" spans="1:12" ht="16.5">
      <c r="A51" s="167">
        <v>44</v>
      </c>
      <c r="B51" s="121">
        <f aca="true" t="shared" si="13" ref="B51:B57">(1-(A51/L51)^1.4)*1</f>
        <v>0.4208980227279695</v>
      </c>
      <c r="C51" s="122">
        <f aca="true" t="shared" si="14" ref="C51:C56">(1-(A51/L51)^1.4)*0.99</f>
        <v>0.4166890425006898</v>
      </c>
      <c r="D51" s="122">
        <f t="shared" si="4"/>
        <v>0.4103755721597703</v>
      </c>
      <c r="E51" s="122">
        <f t="shared" si="1"/>
        <v>0.38722618090973193</v>
      </c>
      <c r="F51" s="122">
        <f t="shared" si="2"/>
        <v>0.34513637863693497</v>
      </c>
      <c r="G51" s="122">
        <f t="shared" si="0"/>
        <v>0.2777926950004599</v>
      </c>
      <c r="H51" s="122">
        <f t="shared" si="3"/>
        <v>0.19782207068214566</v>
      </c>
      <c r="I51" s="122">
        <f t="shared" si="11"/>
        <v>0.10522450568199238</v>
      </c>
      <c r="J51" s="119">
        <f t="shared" si="5"/>
        <v>0.056821233068275884</v>
      </c>
      <c r="K51" s="165">
        <v>44</v>
      </c>
      <c r="L51" s="123">
        <v>65</v>
      </c>
    </row>
    <row r="52" spans="1:12" ht="16.5">
      <c r="A52" s="167">
        <v>45</v>
      </c>
      <c r="B52" s="121">
        <f t="shared" si="13"/>
        <v>0.40238867358698593</v>
      </c>
      <c r="C52" s="122">
        <f t="shared" si="14"/>
        <v>0.3983647868511161</v>
      </c>
      <c r="D52" s="122">
        <f t="shared" si="4"/>
        <v>0.3923289567473113</v>
      </c>
      <c r="E52" s="122">
        <f t="shared" si="1"/>
        <v>0.3701975797000271</v>
      </c>
      <c r="F52" s="122">
        <f t="shared" si="2"/>
        <v>0.32995871234132845</v>
      </c>
      <c r="G52" s="122">
        <f t="shared" si="0"/>
        <v>0.2655765245674107</v>
      </c>
      <c r="H52" s="122">
        <f t="shared" si="3"/>
        <v>0.1891226765858834</v>
      </c>
      <c r="I52" s="122">
        <f t="shared" si="11"/>
        <v>0.10059716839674648</v>
      </c>
      <c r="J52" s="119">
        <f t="shared" si="5"/>
        <v>0.054322470934243104</v>
      </c>
      <c r="K52" s="165">
        <v>45</v>
      </c>
      <c r="L52" s="123">
        <v>65</v>
      </c>
    </row>
    <row r="53" spans="1:12" ht="16.5">
      <c r="A53" s="167">
        <v>46</v>
      </c>
      <c r="B53" s="121">
        <f t="shared" si="13"/>
        <v>0.38371405256152946</v>
      </c>
      <c r="C53" s="122">
        <f t="shared" si="14"/>
        <v>0.37987691203591417</v>
      </c>
      <c r="D53" s="122">
        <f t="shared" si="4"/>
        <v>0.3741212012474912</v>
      </c>
      <c r="E53" s="122">
        <f t="shared" si="1"/>
        <v>0.35301692835660714</v>
      </c>
      <c r="F53" s="122">
        <f t="shared" si="2"/>
        <v>0.3146455231004541</v>
      </c>
      <c r="G53" s="122">
        <f t="shared" si="0"/>
        <v>0.25325127469060943</v>
      </c>
      <c r="H53" s="122">
        <f t="shared" si="3"/>
        <v>0.18034560470391883</v>
      </c>
      <c r="I53" s="122">
        <f t="shared" si="11"/>
        <v>0.09592851314038237</v>
      </c>
      <c r="J53" s="119">
        <f t="shared" si="5"/>
        <v>0.05180139709580648</v>
      </c>
      <c r="K53" s="165">
        <v>46</v>
      </c>
      <c r="L53" s="123">
        <v>65</v>
      </c>
    </row>
    <row r="54" spans="1:12" ht="16.5">
      <c r="A54" s="167">
        <v>47</v>
      </c>
      <c r="B54" s="121">
        <f t="shared" si="13"/>
        <v>0.3648763251180628</v>
      </c>
      <c r="C54" s="122">
        <f t="shared" si="14"/>
        <v>0.36122756186688215</v>
      </c>
      <c r="D54" s="122">
        <f t="shared" si="4"/>
        <v>0.35575441699011123</v>
      </c>
      <c r="E54" s="122">
        <f t="shared" si="1"/>
        <v>0.3356862191086178</v>
      </c>
      <c r="F54" s="122">
        <f t="shared" si="2"/>
        <v>0.2991985865968115</v>
      </c>
      <c r="G54" s="122">
        <f t="shared" si="0"/>
        <v>0.24081837457792143</v>
      </c>
      <c r="H54" s="122">
        <f t="shared" si="3"/>
        <v>0.1714918728054895</v>
      </c>
      <c r="I54" s="122">
        <f t="shared" si="11"/>
        <v>0.0912190812795157</v>
      </c>
      <c r="J54" s="119">
        <f t="shared" si="5"/>
        <v>0.04925830389093848</v>
      </c>
      <c r="K54" s="165">
        <v>47</v>
      </c>
      <c r="L54" s="123">
        <v>65</v>
      </c>
    </row>
    <row r="55" spans="1:12" ht="16.5">
      <c r="A55" s="167">
        <v>48</v>
      </c>
      <c r="B55" s="121">
        <f t="shared" si="13"/>
        <v>0.345877582672112</v>
      </c>
      <c r="C55" s="122">
        <f t="shared" si="14"/>
        <v>0.3424188068453909</v>
      </c>
      <c r="D55" s="122">
        <f t="shared" si="4"/>
        <v>0.3372306431053092</v>
      </c>
      <c r="E55" s="122">
        <f t="shared" si="1"/>
        <v>0.31820737605834304</v>
      </c>
      <c r="F55" s="122">
        <f t="shared" si="2"/>
        <v>0.2836196177911318</v>
      </c>
      <c r="G55" s="122">
        <f t="shared" si="0"/>
        <v>0.22827920456359393</v>
      </c>
      <c r="H55" s="122">
        <f t="shared" si="3"/>
        <v>0.16256246385589262</v>
      </c>
      <c r="I55" s="122">
        <f t="shared" si="11"/>
        <v>0.086469395668028</v>
      </c>
      <c r="J55" s="119">
        <f t="shared" si="5"/>
        <v>0.046693473660735126</v>
      </c>
      <c r="K55" s="165">
        <v>48</v>
      </c>
      <c r="L55" s="123">
        <v>65</v>
      </c>
    </row>
    <row r="56" spans="1:12" ht="16.5">
      <c r="A56" s="167">
        <v>49</v>
      </c>
      <c r="B56" s="121">
        <f t="shared" si="13"/>
        <v>0.3267198466174489</v>
      </c>
      <c r="C56" s="122">
        <f t="shared" si="14"/>
        <v>0.3234526481512744</v>
      </c>
      <c r="D56" s="122">
        <f t="shared" si="4"/>
        <v>0.3185518504520127</v>
      </c>
      <c r="E56" s="122">
        <f t="shared" si="1"/>
        <v>0.300582258888053</v>
      </c>
      <c r="F56" s="122">
        <f t="shared" si="2"/>
        <v>0.2679102742263081</v>
      </c>
      <c r="G56" s="118">
        <f t="shared" si="0"/>
        <v>0.2156350987675163</v>
      </c>
      <c r="H56" s="122">
        <f t="shared" si="3"/>
        <v>0.15355832791020096</v>
      </c>
      <c r="I56" s="122">
        <f t="shared" si="11"/>
        <v>0.08167996165436223</v>
      </c>
      <c r="J56" s="119">
        <f>(1-((A56/L56)^1.4))*0.135</f>
        <v>0.04410717929335561</v>
      </c>
      <c r="K56" s="165">
        <v>49</v>
      </c>
      <c r="L56" s="123">
        <v>65</v>
      </c>
    </row>
    <row r="57" spans="1:12" ht="16.5">
      <c r="A57" s="167">
        <v>50</v>
      </c>
      <c r="B57" s="168">
        <f t="shared" si="13"/>
        <v>0.30740507205791734</v>
      </c>
      <c r="C57" s="169">
        <f>(1-(A57/L57)^1.4)*0.99</f>
        <v>0.30433102133733814</v>
      </c>
      <c r="D57" s="169">
        <f t="shared" si="4"/>
        <v>0.2997199452564694</v>
      </c>
      <c r="E57" s="169">
        <f>(1-((K57/L57)^1.4))*0.92</f>
        <v>0.28281266629328394</v>
      </c>
      <c r="F57" s="169">
        <f t="shared" si="2"/>
        <v>0.2520721590874922</v>
      </c>
      <c r="G57" s="169">
        <f t="shared" si="0"/>
        <v>0.20288734755822546</v>
      </c>
      <c r="H57" s="169">
        <f t="shared" si="3"/>
        <v>0.14448038386722115</v>
      </c>
      <c r="I57" s="169">
        <f t="shared" si="11"/>
        <v>0.07685126801447933</v>
      </c>
      <c r="J57" s="171">
        <f t="shared" si="5"/>
        <v>0.04149968472781884</v>
      </c>
      <c r="K57" s="165">
        <v>50</v>
      </c>
      <c r="L57" s="123">
        <v>65</v>
      </c>
    </row>
  </sheetData>
  <sheetProtection/>
  <mergeCells count="3">
    <mergeCell ref="A1:L1"/>
    <mergeCell ref="A4:L4"/>
    <mergeCell ref="K5:L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1"/>
  <rowBreaks count="1" manualBreakCount="1">
    <brk id="2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94"/>
  <sheetViews>
    <sheetView view="pageBreakPreview" zoomScaleSheetLayoutView="100" zoomScalePageLayoutView="0" workbookViewId="0" topLeftCell="A1">
      <selection activeCell="A3" sqref="A3:E3"/>
    </sheetView>
  </sheetViews>
  <sheetFormatPr defaultColWidth="11.421875" defaultRowHeight="15"/>
  <cols>
    <col min="1" max="1" width="15.00390625" style="0" customWidth="1"/>
    <col min="2" max="5" width="17.8515625" style="0" customWidth="1"/>
  </cols>
  <sheetData>
    <row r="2" spans="1:5" ht="15">
      <c r="A2" s="388" t="s">
        <v>111</v>
      </c>
      <c r="B2" s="388"/>
      <c r="C2" s="388"/>
      <c r="D2" s="388"/>
      <c r="E2" s="388"/>
    </row>
    <row r="3" spans="1:5" ht="15">
      <c r="A3" s="389" t="s">
        <v>100</v>
      </c>
      <c r="B3" s="390"/>
      <c r="C3" s="390"/>
      <c r="D3" s="390"/>
      <c r="E3" s="391"/>
    </row>
    <row r="4" spans="1:5" ht="15">
      <c r="A4" s="389" t="s">
        <v>85</v>
      </c>
      <c r="B4" s="390"/>
      <c r="C4" s="390"/>
      <c r="D4" s="390"/>
      <c r="E4" s="391"/>
    </row>
    <row r="5" spans="1:5" ht="15">
      <c r="A5" s="42" t="s">
        <v>25</v>
      </c>
      <c r="B5" s="42">
        <v>55</v>
      </c>
      <c r="C5" s="42">
        <v>65</v>
      </c>
      <c r="D5" s="42">
        <v>75</v>
      </c>
      <c r="E5" s="42">
        <v>85</v>
      </c>
    </row>
    <row r="6" spans="1:5" ht="15">
      <c r="A6" s="39">
        <v>1</v>
      </c>
      <c r="B6" s="40">
        <v>0.9922</v>
      </c>
      <c r="C6" s="40">
        <v>0.9922</v>
      </c>
      <c r="D6" s="40">
        <v>0.9932</v>
      </c>
      <c r="E6" s="41">
        <v>0.994</v>
      </c>
    </row>
    <row r="7" spans="1:5" ht="15">
      <c r="A7" s="39">
        <v>2</v>
      </c>
      <c r="B7" s="40">
        <v>0.9841</v>
      </c>
      <c r="C7" s="40">
        <v>0.9841</v>
      </c>
      <c r="D7" s="40">
        <v>0.9863</v>
      </c>
      <c r="E7" s="41">
        <v>0.988</v>
      </c>
    </row>
    <row r="8" spans="1:5" ht="15">
      <c r="A8" s="39">
        <v>3</v>
      </c>
      <c r="B8" s="40">
        <v>0.9759</v>
      </c>
      <c r="C8" s="40">
        <v>0.9759</v>
      </c>
      <c r="D8" s="40">
        <v>0.9792</v>
      </c>
      <c r="E8" s="40">
        <v>0.9817</v>
      </c>
    </row>
    <row r="9" spans="1:5" ht="15">
      <c r="A9" s="39">
        <v>4</v>
      </c>
      <c r="B9" s="40">
        <v>0.9673</v>
      </c>
      <c r="C9" s="40">
        <v>0.9673</v>
      </c>
      <c r="D9" s="40">
        <v>0.9719</v>
      </c>
      <c r="E9" s="40">
        <v>0.9754</v>
      </c>
    </row>
    <row r="10" spans="1:5" ht="15">
      <c r="A10" s="39">
        <v>5</v>
      </c>
      <c r="B10" s="40">
        <v>0.9586</v>
      </c>
      <c r="C10" s="40">
        <v>0.9586</v>
      </c>
      <c r="D10" s="40">
        <v>0.9644</v>
      </c>
      <c r="E10" s="40">
        <v>0.9689</v>
      </c>
    </row>
    <row r="11" spans="1:5" ht="15">
      <c r="A11" s="39">
        <v>6</v>
      </c>
      <c r="B11" s="40">
        <v>0.9496</v>
      </c>
      <c r="C11" s="40">
        <v>0.9496</v>
      </c>
      <c r="D11" s="40">
        <v>0.9568</v>
      </c>
      <c r="E11" s="40">
        <v>0.9622</v>
      </c>
    </row>
    <row r="12" spans="1:5" ht="15">
      <c r="A12" s="39">
        <v>7</v>
      </c>
      <c r="B12" s="40">
        <v>0.9404</v>
      </c>
      <c r="C12" s="40">
        <v>0.9404</v>
      </c>
      <c r="D12" s="41">
        <v>0.949</v>
      </c>
      <c r="E12" s="40">
        <v>0.9554</v>
      </c>
    </row>
    <row r="13" spans="1:5" ht="15">
      <c r="A13" s="39">
        <v>8</v>
      </c>
      <c r="B13" s="40">
        <v>0.9309</v>
      </c>
      <c r="C13" s="40">
        <v>0.9309</v>
      </c>
      <c r="D13" s="41">
        <v>0.941</v>
      </c>
      <c r="E13" s="40">
        <v>0.9485</v>
      </c>
    </row>
    <row r="14" spans="1:5" ht="15">
      <c r="A14" s="39">
        <v>9</v>
      </c>
      <c r="B14" s="40">
        <v>0.9212</v>
      </c>
      <c r="C14" s="40">
        <v>0.9212</v>
      </c>
      <c r="D14" s="40">
        <v>0.9328</v>
      </c>
      <c r="E14" s="40">
        <v>0.9415</v>
      </c>
    </row>
    <row r="15" spans="1:5" ht="15">
      <c r="A15" s="39">
        <v>10</v>
      </c>
      <c r="B15" s="40">
        <v>0.9112</v>
      </c>
      <c r="C15" s="40">
        <v>0.9112</v>
      </c>
      <c r="D15" s="40">
        <v>0.9244</v>
      </c>
      <c r="E15" s="40">
        <v>0.9343</v>
      </c>
    </row>
    <row r="16" spans="1:5" ht="15">
      <c r="A16" s="39">
        <v>11</v>
      </c>
      <c r="B16" s="40">
        <v>0.9011</v>
      </c>
      <c r="C16" s="40">
        <v>0.9011</v>
      </c>
      <c r="D16" s="40">
        <v>0.9159</v>
      </c>
      <c r="E16" s="40">
        <v>0.9269</v>
      </c>
    </row>
    <row r="17" spans="1:5" ht="15">
      <c r="A17" s="39">
        <v>12</v>
      </c>
      <c r="B17" s="40">
        <v>0.8907</v>
      </c>
      <c r="C17" s="40">
        <v>0.8907</v>
      </c>
      <c r="D17" s="40">
        <v>0.9072</v>
      </c>
      <c r="E17" s="40">
        <v>0.9194</v>
      </c>
    </row>
    <row r="18" spans="1:5" ht="15">
      <c r="A18" s="39">
        <v>13</v>
      </c>
      <c r="B18" s="41">
        <v>0.88</v>
      </c>
      <c r="C18" s="41">
        <v>0.88</v>
      </c>
      <c r="D18" s="40">
        <v>0.8983</v>
      </c>
      <c r="E18" s="40">
        <v>0.9118</v>
      </c>
    </row>
    <row r="19" spans="1:5" ht="15">
      <c r="A19" s="39">
        <v>14</v>
      </c>
      <c r="B19" s="40">
        <v>0.8691</v>
      </c>
      <c r="C19" s="40">
        <v>0.8691</v>
      </c>
      <c r="D19" s="40">
        <v>0.8892</v>
      </c>
      <c r="E19" s="40">
        <v>0.9041</v>
      </c>
    </row>
    <row r="20" spans="1:5" ht="15">
      <c r="A20" s="39">
        <v>15</v>
      </c>
      <c r="B20" s="41">
        <v>0.858</v>
      </c>
      <c r="C20" s="41">
        <v>0.858</v>
      </c>
      <c r="D20" s="41">
        <v>0.88</v>
      </c>
      <c r="E20" s="40">
        <v>0.8962</v>
      </c>
    </row>
    <row r="21" spans="1:5" ht="15">
      <c r="A21" s="39">
        <v>16</v>
      </c>
      <c r="B21" s="40">
        <v>0.8466</v>
      </c>
      <c r="C21" s="40">
        <v>0.8466</v>
      </c>
      <c r="D21" s="40">
        <v>0.8706</v>
      </c>
      <c r="E21" s="40">
        <v>0.8882</v>
      </c>
    </row>
    <row r="22" spans="1:5" ht="15">
      <c r="A22" s="39">
        <v>17</v>
      </c>
      <c r="B22" s="41">
        <v>0.835</v>
      </c>
      <c r="C22" s="41">
        <v>0.835</v>
      </c>
      <c r="D22" s="41">
        <v>0.861</v>
      </c>
      <c r="E22" s="41">
        <v>0.88</v>
      </c>
    </row>
    <row r="23" spans="1:5" ht="15">
      <c r="A23" s="39">
        <v>18</v>
      </c>
      <c r="B23" s="40">
        <v>0.8232</v>
      </c>
      <c r="C23" s="40">
        <v>0.8232</v>
      </c>
      <c r="D23" s="40">
        <v>0.8512</v>
      </c>
      <c r="E23" s="40">
        <v>0.8717</v>
      </c>
    </row>
    <row r="24" spans="1:5" ht="15">
      <c r="A24" s="39">
        <v>19</v>
      </c>
      <c r="B24" s="41">
        <v>0.8111</v>
      </c>
      <c r="C24" s="41">
        <v>0.8111</v>
      </c>
      <c r="D24" s="41">
        <v>0.8412</v>
      </c>
      <c r="E24" s="41">
        <v>0.8633</v>
      </c>
    </row>
    <row r="25" spans="1:5" ht="15">
      <c r="A25" s="39">
        <v>20</v>
      </c>
      <c r="B25" s="40">
        <v>0.7988</v>
      </c>
      <c r="C25" s="40">
        <v>0.7988</v>
      </c>
      <c r="D25" s="40">
        <v>0.8311</v>
      </c>
      <c r="E25" s="40">
        <v>0.8547</v>
      </c>
    </row>
    <row r="26" spans="1:5" ht="15">
      <c r="A26" s="39">
        <v>21</v>
      </c>
      <c r="B26" s="41">
        <v>0.7863</v>
      </c>
      <c r="C26" s="41">
        <v>0.7863</v>
      </c>
      <c r="D26" s="41">
        <v>0.8208</v>
      </c>
      <c r="E26" s="41">
        <v>0.846</v>
      </c>
    </row>
    <row r="27" spans="1:5" ht="15">
      <c r="A27" s="39">
        <v>22</v>
      </c>
      <c r="B27" s="40">
        <v>0.7735</v>
      </c>
      <c r="C27" s="40">
        <v>0.7735</v>
      </c>
      <c r="D27" s="40">
        <v>0.8103</v>
      </c>
      <c r="E27" s="40">
        <v>0.8371</v>
      </c>
    </row>
    <row r="28" spans="1:5" ht="15">
      <c r="A28" s="39">
        <v>23</v>
      </c>
      <c r="B28" s="41">
        <v>0.7605</v>
      </c>
      <c r="C28" s="41">
        <v>0.7605</v>
      </c>
      <c r="D28" s="41">
        <v>0.7996</v>
      </c>
      <c r="E28" s="41">
        <v>0.8281</v>
      </c>
    </row>
    <row r="29" spans="1:5" ht="15">
      <c r="A29" s="39">
        <v>24</v>
      </c>
      <c r="B29" s="40">
        <v>0.7472</v>
      </c>
      <c r="C29" s="40">
        <v>0.7472</v>
      </c>
      <c r="D29" s="40">
        <v>0.7888</v>
      </c>
      <c r="E29" s="41">
        <v>0.819</v>
      </c>
    </row>
    <row r="30" spans="1:5" ht="15">
      <c r="A30" s="39">
        <v>25</v>
      </c>
      <c r="B30" s="41">
        <v>0.7337</v>
      </c>
      <c r="C30" s="41">
        <v>0.7337</v>
      </c>
      <c r="D30" s="41">
        <v>0.7778</v>
      </c>
      <c r="E30" s="41">
        <v>0.8097</v>
      </c>
    </row>
    <row r="31" spans="1:5" ht="15">
      <c r="A31" s="39">
        <v>26</v>
      </c>
      <c r="B31" s="41">
        <v>0.72</v>
      </c>
      <c r="C31" s="41">
        <v>0.72</v>
      </c>
      <c r="D31" s="40">
        <v>0.7666</v>
      </c>
      <c r="E31" s="41">
        <v>0.8003</v>
      </c>
    </row>
    <row r="32" spans="1:5" ht="15">
      <c r="A32" s="39">
        <v>27</v>
      </c>
      <c r="B32" s="41">
        <v>0.706</v>
      </c>
      <c r="C32" s="41">
        <v>0.706</v>
      </c>
      <c r="D32" s="41">
        <v>0.7552</v>
      </c>
      <c r="E32" s="41">
        <v>0.7907</v>
      </c>
    </row>
    <row r="33" spans="1:5" ht="15">
      <c r="A33" s="39">
        <v>28</v>
      </c>
      <c r="B33" s="41">
        <v>0.6918</v>
      </c>
      <c r="C33" s="41">
        <v>0.6918</v>
      </c>
      <c r="D33" s="40">
        <v>0.7436</v>
      </c>
      <c r="E33" s="41">
        <v>0.781</v>
      </c>
    </row>
    <row r="34" spans="1:5" ht="15">
      <c r="A34" s="39">
        <v>29</v>
      </c>
      <c r="B34" s="41">
        <v>0.6774</v>
      </c>
      <c r="C34" s="41">
        <v>0.6774</v>
      </c>
      <c r="D34" s="41">
        <v>0.7319</v>
      </c>
      <c r="E34" s="41">
        <v>0.7712</v>
      </c>
    </row>
    <row r="35" spans="1:5" ht="15">
      <c r="A35" s="39">
        <v>30</v>
      </c>
      <c r="B35" s="41">
        <v>0.6627</v>
      </c>
      <c r="C35" s="41">
        <v>0.6627</v>
      </c>
      <c r="D35" s="41">
        <v>0.72</v>
      </c>
      <c r="E35" s="41">
        <v>0.7612</v>
      </c>
    </row>
    <row r="36" spans="1:5" ht="15">
      <c r="A36" s="39">
        <v>31</v>
      </c>
      <c r="B36" s="41">
        <v>0.6478</v>
      </c>
      <c r="C36" s="41">
        <v>0.6478</v>
      </c>
      <c r="D36" s="41">
        <v>0.7079</v>
      </c>
      <c r="E36" s="41">
        <v>0.7511</v>
      </c>
    </row>
    <row r="37" spans="1:5" ht="15">
      <c r="A37" s="39">
        <v>32</v>
      </c>
      <c r="B37" s="41">
        <v>0.6327</v>
      </c>
      <c r="C37" s="41">
        <v>0.6327</v>
      </c>
      <c r="D37" s="41">
        <v>0.6956</v>
      </c>
      <c r="E37" s="41">
        <v>0.7409</v>
      </c>
    </row>
    <row r="38" spans="1:5" ht="15">
      <c r="A38" s="39">
        <v>33</v>
      </c>
      <c r="B38" s="41">
        <v>0.6173</v>
      </c>
      <c r="C38" s="41">
        <v>0.6173</v>
      </c>
      <c r="D38" s="41">
        <v>0.6832</v>
      </c>
      <c r="E38" s="41">
        <v>0.7305</v>
      </c>
    </row>
    <row r="39" spans="1:5" ht="15">
      <c r="A39" s="39">
        <v>34</v>
      </c>
      <c r="B39" s="41">
        <v>0.6017</v>
      </c>
      <c r="C39" s="41">
        <v>0.6017</v>
      </c>
      <c r="D39" s="41">
        <v>0.6706</v>
      </c>
      <c r="E39" s="41">
        <v>0.72</v>
      </c>
    </row>
    <row r="40" spans="1:5" ht="15">
      <c r="A40" s="39">
        <v>35</v>
      </c>
      <c r="B40" s="41">
        <v>0.5858</v>
      </c>
      <c r="C40" s="41">
        <v>0.5858</v>
      </c>
      <c r="D40" s="41">
        <v>0.6578</v>
      </c>
      <c r="E40" s="41">
        <v>0.7093</v>
      </c>
    </row>
    <row r="41" spans="1:5" ht="15">
      <c r="A41" s="39">
        <v>36</v>
      </c>
      <c r="B41" s="41">
        <v>0.5697</v>
      </c>
      <c r="C41" s="41">
        <v>0.5697</v>
      </c>
      <c r="D41" s="41">
        <v>0.6448</v>
      </c>
      <c r="E41" s="41">
        <v>0.6985</v>
      </c>
    </row>
    <row r="42" spans="1:5" ht="15">
      <c r="A42" s="39">
        <v>37</v>
      </c>
      <c r="B42" s="41">
        <v>0.5534</v>
      </c>
      <c r="C42" s="41">
        <v>0.5534</v>
      </c>
      <c r="D42" s="41">
        <v>0.6316</v>
      </c>
      <c r="E42" s="41">
        <v>0.6876</v>
      </c>
    </row>
    <row r="43" spans="1:5" ht="15">
      <c r="A43" s="39">
        <v>38</v>
      </c>
      <c r="B43" s="41">
        <v>0.5368</v>
      </c>
      <c r="C43" s="41">
        <v>0.5368</v>
      </c>
      <c r="D43" s="41">
        <v>0.6183</v>
      </c>
      <c r="E43" s="41">
        <v>0.6765</v>
      </c>
    </row>
    <row r="44" spans="1:5" ht="15">
      <c r="A44" s="39">
        <v>39</v>
      </c>
      <c r="B44" s="41">
        <v>0.52</v>
      </c>
      <c r="C44" s="41">
        <v>0.52</v>
      </c>
      <c r="D44" s="41">
        <v>0.6048</v>
      </c>
      <c r="E44" s="41">
        <v>0.6653</v>
      </c>
    </row>
    <row r="45" spans="1:5" ht="15">
      <c r="A45" s="39">
        <v>40</v>
      </c>
      <c r="B45" s="41">
        <v>0.503</v>
      </c>
      <c r="C45" s="41">
        <v>0.503</v>
      </c>
      <c r="D45" s="41">
        <v>0.5911</v>
      </c>
      <c r="E45" s="41">
        <v>0.654</v>
      </c>
    </row>
    <row r="46" spans="1:5" ht="15">
      <c r="A46" s="39">
        <v>41</v>
      </c>
      <c r="B46" s="41">
        <v>0.4857</v>
      </c>
      <c r="C46" s="41">
        <v>0.4857</v>
      </c>
      <c r="D46" s="41">
        <v>0.5772</v>
      </c>
      <c r="E46" s="41">
        <v>0.6425</v>
      </c>
    </row>
    <row r="47" spans="1:5" ht="15">
      <c r="A47" s="39">
        <v>42</v>
      </c>
      <c r="B47" s="41">
        <v>0.4682</v>
      </c>
      <c r="C47" s="41">
        <v>0.4682</v>
      </c>
      <c r="D47" s="41">
        <v>0.5632</v>
      </c>
      <c r="E47" s="41">
        <v>0.6309</v>
      </c>
    </row>
    <row r="48" spans="1:5" ht="15">
      <c r="A48" s="39">
        <v>43</v>
      </c>
      <c r="B48" s="41">
        <v>0.4504</v>
      </c>
      <c r="C48" s="41">
        <v>0.4504</v>
      </c>
      <c r="D48" s="41">
        <v>0.549</v>
      </c>
      <c r="E48" s="41">
        <v>0.6191</v>
      </c>
    </row>
    <row r="49" spans="1:5" ht="15">
      <c r="A49" s="39">
        <v>44</v>
      </c>
      <c r="B49" s="41">
        <v>0.4324</v>
      </c>
      <c r="C49" s="41">
        <v>0.4324</v>
      </c>
      <c r="D49" s="41">
        <v>0.5346</v>
      </c>
      <c r="E49" s="41">
        <v>0.6072</v>
      </c>
    </row>
    <row r="50" spans="1:5" ht="15">
      <c r="A50" s="39">
        <v>45</v>
      </c>
      <c r="B50" s="41">
        <v>0.4142</v>
      </c>
      <c r="C50" s="41">
        <v>0.4142</v>
      </c>
      <c r="D50" s="41">
        <v>0.52</v>
      </c>
      <c r="E50" s="41">
        <v>0.5952</v>
      </c>
    </row>
    <row r="51" spans="1:5" ht="15">
      <c r="A51" s="39">
        <v>46</v>
      </c>
      <c r="B51" s="41">
        <v>0.3957</v>
      </c>
      <c r="C51" s="41">
        <v>0.3957</v>
      </c>
      <c r="D51" s="41">
        <v>0.5052</v>
      </c>
      <c r="E51" s="41">
        <v>0.583</v>
      </c>
    </row>
    <row r="52" spans="1:5" ht="15">
      <c r="A52" s="39">
        <v>47</v>
      </c>
      <c r="B52" s="41">
        <v>0.377</v>
      </c>
      <c r="C52" s="41">
        <v>0.377</v>
      </c>
      <c r="D52" s="41">
        <v>0.4903</v>
      </c>
      <c r="E52" s="41">
        <v>0.5707</v>
      </c>
    </row>
    <row r="53" spans="1:5" ht="15">
      <c r="A53" s="39">
        <v>48</v>
      </c>
      <c r="B53" s="41">
        <v>0.3581</v>
      </c>
      <c r="C53" s="41">
        <v>0.3581</v>
      </c>
      <c r="D53" s="41">
        <v>0.4752</v>
      </c>
      <c r="E53" s="41">
        <v>0.5582</v>
      </c>
    </row>
    <row r="54" spans="1:5" ht="15">
      <c r="A54" s="39">
        <v>49</v>
      </c>
      <c r="B54" s="41">
        <v>0.3389</v>
      </c>
      <c r="C54" s="41">
        <v>0.3389</v>
      </c>
      <c r="D54" s="41">
        <v>0.4599</v>
      </c>
      <c r="E54" s="41">
        <v>0.5456</v>
      </c>
    </row>
    <row r="55" spans="1:5" ht="15">
      <c r="A55" s="39">
        <v>50</v>
      </c>
      <c r="B55" s="41">
        <v>0.3195</v>
      </c>
      <c r="C55" s="41">
        <v>0.3195</v>
      </c>
      <c r="D55" s="41">
        <v>0.4444</v>
      </c>
      <c r="E55" s="41">
        <v>0.5329</v>
      </c>
    </row>
    <row r="56" spans="1:5" ht="15">
      <c r="A56" s="39">
        <v>51</v>
      </c>
      <c r="B56" s="41">
        <v>0.2999</v>
      </c>
      <c r="C56" s="41">
        <v>0.2999</v>
      </c>
      <c r="D56" s="41">
        <v>0.4288</v>
      </c>
      <c r="E56" s="41">
        <v>0.52</v>
      </c>
    </row>
    <row r="57" spans="1:5" ht="15">
      <c r="A57" s="39">
        <v>52</v>
      </c>
      <c r="B57" s="41">
        <v>0.28</v>
      </c>
      <c r="C57" s="41">
        <v>0.28</v>
      </c>
      <c r="D57" s="41">
        <v>0.413</v>
      </c>
      <c r="E57" s="41">
        <v>0.507</v>
      </c>
    </row>
    <row r="58" spans="1:5" ht="15">
      <c r="A58" s="39">
        <v>53</v>
      </c>
      <c r="B58" s="41">
        <v>0.2599</v>
      </c>
      <c r="C58" s="41">
        <v>0.2599</v>
      </c>
      <c r="D58" s="41">
        <v>0.397</v>
      </c>
      <c r="E58" s="41">
        <v>0.4938</v>
      </c>
    </row>
    <row r="59" spans="1:5" ht="15">
      <c r="A59" s="39">
        <v>54</v>
      </c>
      <c r="B59" s="41">
        <v>0.2395</v>
      </c>
      <c r="C59" s="41">
        <v>0.2395</v>
      </c>
      <c r="D59" s="41">
        <v>0.3808</v>
      </c>
      <c r="E59" s="41">
        <v>0.4806</v>
      </c>
    </row>
    <row r="60" spans="1:5" ht="15">
      <c r="A60" s="39">
        <v>55</v>
      </c>
      <c r="B60" s="41">
        <v>0.2189</v>
      </c>
      <c r="C60" s="41">
        <v>0.2189</v>
      </c>
      <c r="D60" s="41">
        <v>0.3644</v>
      </c>
      <c r="E60" s="41">
        <v>0.4671</v>
      </c>
    </row>
    <row r="61" spans="1:5" ht="15">
      <c r="A61" s="39">
        <v>56</v>
      </c>
      <c r="B61" s="40"/>
      <c r="C61" s="41">
        <v>0.1981</v>
      </c>
      <c r="D61" s="41">
        <v>0.3479</v>
      </c>
      <c r="E61" s="41">
        <v>0.4536</v>
      </c>
    </row>
    <row r="62" spans="1:5" ht="15">
      <c r="A62" s="39">
        <v>57</v>
      </c>
      <c r="B62" s="40"/>
      <c r="C62" s="41">
        <v>0.177</v>
      </c>
      <c r="D62" s="41">
        <v>0.3312</v>
      </c>
      <c r="E62" s="41">
        <v>0.4399</v>
      </c>
    </row>
    <row r="63" spans="1:5" ht="15">
      <c r="A63" s="39">
        <v>58</v>
      </c>
      <c r="B63" s="40"/>
      <c r="C63" s="41">
        <v>0.1557</v>
      </c>
      <c r="D63" s="41">
        <v>0.3143</v>
      </c>
      <c r="E63" s="41">
        <v>0.426</v>
      </c>
    </row>
    <row r="64" spans="1:5" ht="15">
      <c r="A64" s="39">
        <v>59</v>
      </c>
      <c r="B64" s="40"/>
      <c r="C64" s="41">
        <v>0.1342</v>
      </c>
      <c r="D64" s="41">
        <v>0.2972</v>
      </c>
      <c r="E64" s="41">
        <v>0.412</v>
      </c>
    </row>
    <row r="65" spans="1:5" ht="15">
      <c r="A65" s="39">
        <v>60</v>
      </c>
      <c r="B65" s="40"/>
      <c r="C65" s="41">
        <v>0.1124</v>
      </c>
      <c r="D65" s="41">
        <v>0.28</v>
      </c>
      <c r="E65" s="41">
        <v>0.3979</v>
      </c>
    </row>
    <row r="66" spans="1:5" ht="15">
      <c r="A66" s="39">
        <v>61</v>
      </c>
      <c r="B66" s="40"/>
      <c r="C66" s="41">
        <v>0.0904</v>
      </c>
      <c r="D66" s="41">
        <v>0.2626</v>
      </c>
      <c r="E66" s="41">
        <v>0.3837</v>
      </c>
    </row>
    <row r="67" spans="1:5" ht="15">
      <c r="A67" s="39">
        <v>62</v>
      </c>
      <c r="B67" s="40"/>
      <c r="C67" s="41">
        <v>0.0682</v>
      </c>
      <c r="D67" s="41">
        <v>0.245</v>
      </c>
      <c r="E67" s="41">
        <v>0.3693</v>
      </c>
    </row>
    <row r="68" spans="1:5" ht="15">
      <c r="A68" s="39">
        <v>63</v>
      </c>
      <c r="B68" s="40"/>
      <c r="C68" s="41">
        <v>0.0457</v>
      </c>
      <c r="D68" s="41">
        <v>0.2272</v>
      </c>
      <c r="E68" s="41">
        <v>0.3547</v>
      </c>
    </row>
    <row r="69" spans="1:5" ht="15">
      <c r="A69" s="39">
        <v>64</v>
      </c>
      <c r="B69" s="40"/>
      <c r="C69" s="41">
        <v>0.023</v>
      </c>
      <c r="D69" s="41">
        <v>0.2092</v>
      </c>
      <c r="E69" s="41">
        <v>0.3401</v>
      </c>
    </row>
    <row r="70" spans="1:5" ht="15">
      <c r="A70" s="39">
        <v>65</v>
      </c>
      <c r="B70" s="40"/>
      <c r="C70" s="41">
        <v>0</v>
      </c>
      <c r="D70" s="41">
        <v>0.1911</v>
      </c>
      <c r="E70" s="41">
        <v>0.3253</v>
      </c>
    </row>
    <row r="71" spans="1:5" ht="15">
      <c r="A71" s="39">
        <v>66</v>
      </c>
      <c r="B71" s="40"/>
      <c r="C71" s="40"/>
      <c r="D71" s="41">
        <v>0.1718</v>
      </c>
      <c r="E71" s="41">
        <v>0.3116</v>
      </c>
    </row>
    <row r="72" spans="1:5" ht="15">
      <c r="A72" s="39">
        <v>67</v>
      </c>
      <c r="B72" s="40"/>
      <c r="C72" s="40"/>
      <c r="D72" s="41">
        <v>0.1543</v>
      </c>
      <c r="E72" s="41">
        <v>0.2952</v>
      </c>
    </row>
    <row r="73" spans="1:5" ht="15">
      <c r="A73" s="39">
        <v>68</v>
      </c>
      <c r="B73" s="40"/>
      <c r="C73" s="40"/>
      <c r="D73" s="41">
        <v>0.1356</v>
      </c>
      <c r="E73" s="41">
        <v>0.28</v>
      </c>
    </row>
    <row r="74" spans="1:5" ht="15">
      <c r="A74" s="39">
        <v>69</v>
      </c>
      <c r="B74" s="40"/>
      <c r="C74" s="40"/>
      <c r="D74" s="41">
        <v>0.1168</v>
      </c>
      <c r="E74" s="41">
        <v>0.2646</v>
      </c>
    </row>
    <row r="75" spans="1:5" ht="15">
      <c r="A75" s="39">
        <v>70</v>
      </c>
      <c r="B75" s="40"/>
      <c r="C75" s="40"/>
      <c r="D75" s="41">
        <v>0.0978</v>
      </c>
      <c r="E75" s="41">
        <v>0.2491</v>
      </c>
    </row>
    <row r="76" spans="1:5" ht="15">
      <c r="A76" s="39">
        <v>71</v>
      </c>
      <c r="B76" s="40"/>
      <c r="C76" s="40"/>
      <c r="D76" s="41">
        <v>0.0786</v>
      </c>
      <c r="E76" s="41">
        <v>0.2335</v>
      </c>
    </row>
    <row r="77" spans="1:5" ht="15">
      <c r="A77" s="39">
        <v>72</v>
      </c>
      <c r="B77" s="40"/>
      <c r="C77" s="40"/>
      <c r="D77" s="41">
        <v>0.0592</v>
      </c>
      <c r="E77" s="41">
        <v>0.2177</v>
      </c>
    </row>
    <row r="78" spans="1:5" ht="15">
      <c r="A78" s="39">
        <v>73</v>
      </c>
      <c r="B78" s="40"/>
      <c r="C78" s="40"/>
      <c r="D78" s="41">
        <v>0.0396</v>
      </c>
      <c r="E78" s="41">
        <v>0.2018</v>
      </c>
    </row>
    <row r="79" spans="1:5" ht="15">
      <c r="A79" s="39">
        <v>74</v>
      </c>
      <c r="B79" s="40"/>
      <c r="C79" s="40"/>
      <c r="D79" s="41">
        <v>0.0199</v>
      </c>
      <c r="E79" s="41">
        <v>0.1857</v>
      </c>
    </row>
    <row r="80" spans="1:5" ht="15">
      <c r="A80" s="39">
        <v>75</v>
      </c>
      <c r="B80" s="40"/>
      <c r="C80" s="40"/>
      <c r="D80" s="41">
        <v>0</v>
      </c>
      <c r="E80" s="41">
        <v>0.1696</v>
      </c>
    </row>
    <row r="81" spans="1:5" ht="15">
      <c r="A81" s="39">
        <v>76</v>
      </c>
      <c r="B81" s="40"/>
      <c r="C81" s="40"/>
      <c r="D81" s="40"/>
      <c r="E81" s="41">
        <v>0.1532</v>
      </c>
    </row>
    <row r="82" spans="1:5" ht="15">
      <c r="A82" s="39">
        <v>77</v>
      </c>
      <c r="B82" s="40"/>
      <c r="C82" s="40"/>
      <c r="D82" s="40"/>
      <c r="E82" s="41">
        <v>0.1367</v>
      </c>
    </row>
    <row r="83" spans="1:5" ht="15">
      <c r="A83" s="39">
        <v>78</v>
      </c>
      <c r="B83" s="40"/>
      <c r="C83" s="40"/>
      <c r="D83" s="40"/>
      <c r="E83" s="41">
        <v>0.1201</v>
      </c>
    </row>
    <row r="84" spans="1:5" ht="15">
      <c r="A84" s="39">
        <v>79</v>
      </c>
      <c r="B84" s="40"/>
      <c r="C84" s="40"/>
      <c r="D84" s="40"/>
      <c r="E84" s="41">
        <v>0.1034</v>
      </c>
    </row>
    <row r="85" spans="1:5" ht="15">
      <c r="A85" s="39">
        <v>80</v>
      </c>
      <c r="B85" s="40"/>
      <c r="C85" s="40"/>
      <c r="D85" s="40"/>
      <c r="E85" s="41">
        <v>0.0865</v>
      </c>
    </row>
    <row r="86" spans="1:5" ht="15">
      <c r="A86" s="39">
        <v>81</v>
      </c>
      <c r="B86" s="40"/>
      <c r="C86" s="40"/>
      <c r="D86" s="40"/>
      <c r="E86" s="41">
        <v>0.0696</v>
      </c>
    </row>
    <row r="87" spans="1:5" ht="15">
      <c r="A87" s="39">
        <v>82</v>
      </c>
      <c r="B87" s="40"/>
      <c r="C87" s="40"/>
      <c r="D87" s="40"/>
      <c r="E87" s="41">
        <v>0.0523</v>
      </c>
    </row>
    <row r="88" spans="1:5" ht="15">
      <c r="A88" s="39">
        <v>83</v>
      </c>
      <c r="B88" s="40"/>
      <c r="C88" s="40"/>
      <c r="D88" s="40"/>
      <c r="E88" s="41">
        <v>0.035</v>
      </c>
    </row>
    <row r="89" spans="1:5" ht="15">
      <c r="A89" s="39">
        <v>84</v>
      </c>
      <c r="B89" s="40"/>
      <c r="C89" s="40"/>
      <c r="D89" s="40"/>
      <c r="E89" s="41">
        <v>0.0176</v>
      </c>
    </row>
    <row r="90" spans="1:5" ht="15">
      <c r="A90" s="39">
        <v>85</v>
      </c>
      <c r="B90" s="40"/>
      <c r="C90" s="40"/>
      <c r="D90" s="40"/>
      <c r="E90" s="41">
        <v>0</v>
      </c>
    </row>
    <row r="92" spans="1:5" ht="15">
      <c r="A92" s="392" t="s">
        <v>90</v>
      </c>
      <c r="B92" s="392"/>
      <c r="C92" s="392"/>
      <c r="D92" s="392"/>
      <c r="E92" s="392"/>
    </row>
    <row r="93" spans="1:5" ht="15">
      <c r="A93" s="392" t="s">
        <v>97</v>
      </c>
      <c r="B93" s="392"/>
      <c r="C93" s="392"/>
      <c r="D93" s="392"/>
      <c r="E93" s="392"/>
    </row>
    <row r="94" spans="2:5" ht="15">
      <c r="B94" s="1"/>
      <c r="C94" s="1"/>
      <c r="D94" s="1"/>
      <c r="E94" s="1"/>
    </row>
  </sheetData>
  <sheetProtection/>
  <mergeCells count="5">
    <mergeCell ref="A2:E2"/>
    <mergeCell ref="A4:E4"/>
    <mergeCell ref="A3:E3"/>
    <mergeCell ref="A92:E92"/>
    <mergeCell ref="A93:E9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osanchez</dc:creator>
  <cp:keywords/>
  <dc:description/>
  <cp:lastModifiedBy>Edgar Homero Beltran Del Rio Mendez</cp:lastModifiedBy>
  <cp:lastPrinted>2020-10-22T17:17:45Z</cp:lastPrinted>
  <dcterms:created xsi:type="dcterms:W3CDTF">2015-11-04T17:26:02Z</dcterms:created>
  <dcterms:modified xsi:type="dcterms:W3CDTF">2020-10-22T17:19:44Z</dcterms:modified>
  <cp:category/>
  <cp:version/>
  <cp:contentType/>
  <cp:contentStatus/>
</cp:coreProperties>
</file>