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D33" i="8"/>
  <c r="I18" i="1"/>
  <c r="I12" i="5"/>
  <c r="C27" i="20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44"/>
  <c r="E163"/>
  <c r="J48" i="2"/>
  <c r="E212" i="3" s="1"/>
  <c r="J22" i="2"/>
  <c r="E193" i="3" s="1"/>
  <c r="E143"/>
  <c r="J40" i="2"/>
  <c r="E206" i="3" s="1"/>
  <c r="J50" i="2"/>
  <c r="E214" i="3" s="1"/>
  <c r="E164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5" i="2"/>
  <c r="E185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K20" i="8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E198" i="3" s="1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O43" i="10"/>
  <c r="F27" i="7"/>
  <c r="H27" s="1"/>
  <c r="P43" i="10"/>
  <c r="P48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<sst xmlns="http://schemas.openxmlformats.org/spreadsheetml/2006/main" count="1016" uniqueCount="435">
  <si>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</si>
  <si>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</si>
  <si>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</si>
  <si>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</si>
  <si>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</si>
  <si>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</si>
  <si>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</si>
  <si>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</si>
  <si>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</si>
  <si>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</si>
  <si>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</si>
  <si>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</si>
  <si>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</si>
  <si>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</si>
  <si>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</si>
  <si>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</si>
  <si>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</si>
  <si>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</si>
  <si>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</si>
  <si>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</si>
  <si>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</si>
  <si>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</si>
  <si>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</si>
  <si>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</si>
  <si>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</si>
  <si>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</si>
  <si>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</si>
  <si>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</si>
  <si>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</si>
  <si>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</si>
  <si>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</si>
  <si>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</si>
  <si>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</si>
  <si>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</si>
  <si>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</si>
  <si>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</si>
  <si>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</si>
  <si>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</si>
  <si>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</si>
  <si>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</si>
  <si>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</si>
  <si>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</si>
  <si>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</si>
  <si>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</si>
  <si>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</si>
  <si>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</si>
  <si>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</si>
  <si>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</si>
  <si>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</si>
  <si>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</si>
  <si>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</si>
  <si>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</si>
  <si>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</si>
  <si>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</si>
  <si>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</si>
  <si>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</si>
  <si>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</si>
  <si>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</si>
  <si>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</si>
  <si>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</si>
  <si>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</si>
  <si>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</si>
  <si>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</si>
  <si>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</si>
  <si>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</si>
  <si>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</si>
  <si>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</si>
  <si>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</si>
  <si>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</si>
  <si>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</si>
  <si>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</si>
  <si>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</si>
  <si>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</si>
  <si>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</si>
  <si>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</si>
  <si>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</si>
  <si>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</si>
  <si>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</si>
  <si>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</si>
  <si>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</si>
  <si>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</si>
  <si>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</si>
  <si>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</si>
  <si>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</si>
  <si>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</si>
  <si>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</si>
  <si>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</si>
  <si>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</si>
  <si>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</si>
  <si>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</si>
  <si>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</si>
  <si>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</si>
  <si>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</si>
  <si>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</si>
  <si>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</si>
  <si>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</si>
  <si>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</si>
  <si>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</si>
  <si>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</si>
  <si>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</si>
  <si>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</si>
  <si>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</si>
  <si>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</si>
  <si>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</si>
  <si>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</si>
  <si>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</si>
  <si>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</si>
  <si>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</si>
  <si>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</si>
  <si>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</si>
  <si>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</si>
  <si>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</si>
  <si>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</si>
  <si>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</si>
  <si>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</si>
  <si>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</si>
  <si>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</si>
  <si>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</si>
  <si>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</si>
  <si>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</si>
  <si>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</si>
  <si>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</si>
  <si>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</si>
  <si>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</si>
  <si>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</si>
  <si>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</si>
  <si>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</si>
  <si>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</si>
  <si>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</si>
  <si>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</si>
  <si>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</si>
  <si>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</si>
  <si>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</si>
  <si>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</si>
  <si>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</si>
  <si>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</si>
  <si>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</si>
  <si>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</si>
  <si>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</si>
  <si>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</si>
  <si>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</si>
  <si>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</si>
  <si>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</si>
  <si>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</si>
  <si>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</si>
  <si>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</si>
  <si>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</si>
  <si>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</si>
  <si>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</si>
  <si>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</si>
  <si>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</si>
  <si>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</si>
  <si>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</si>
  <si>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</si>
  <si>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</si>
  <si>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</si>
  <si>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</si>
  <si>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</si>
  <si>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</si>
  <si>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</si>
  <si>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</si>
  <si>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</si>
  <si>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</si>
  <si>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</si>
  <si>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</si>
  <si>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</si>
  <si>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</si>
  <si>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</si>
  <si>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</si>
  <si>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</si>
  <si>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</si>
  <si>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</si>
  <si>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</si>
  <si>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</si>
  <si>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</si>
  <si>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</si>
  <si>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</si>
  <si>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</si>
  <si>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</si>
  <si>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</si>
  <si>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</si>
  <si>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</si>
  <si>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</si>
  <si>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</si>
  <si>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</si>
  <si>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</si>
  <si>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</si>
  <si>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</si>
  <si>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</si>
  <si>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</si>
  <si>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</si>
  <si>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</si>
  <si>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</si>
  <si>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</si>
  <si>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</si>
  <si>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</si>
  <si>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</si>
  <si>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</si>
  <si>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</si>
  <si>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</si>
  <si>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</si>
  <si>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</si>
  <si>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</si>
  <si>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</si>
  <si>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</si>
  <si>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</si>
  <si>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</si>
  <si>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</si>
  <si>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</si>
  <si>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</si>
  <si>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</si>
  <si>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</si>
  <si>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</si>
  <si>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</si>
  <si>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</si>
  <si>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</si>
  <si>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</si>
  <si>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</si>
  <si>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</si>
  <si>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</si>
  <si>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</si>
  <si>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</si>
  <si>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</si>
  <si>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</si>
  <si>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</si>
  <si>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</si>
  <si>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</si>
  <si>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</si>
  <si>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</si>
  <si>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</si>
  <si>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</si>
  <si>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</si>
  <si>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</si>
  <si>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</si>
  <si>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</si>
  <si>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</si>
  <si>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</si>
  <si>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</si>
  <si>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</si>
  <si>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</si>
  <si>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</si>
  <si>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</si>
  <si>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</si>
  <si>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</si>
  <si>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</si>
  <si>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</si>
  <si>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</si>
  <si>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</si>
  <si>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</si>
  <si>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</si>
  <si>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</si>
  <si>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</si>
  <si>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</si>
  <si>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</si>
  <si>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</si>
  <si>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</si>
  <si>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</si>
  <si>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</si>
  <si>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</si>
  <si>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</si>
  <si>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</si>
  <si>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</si>
  <si>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</si>
  <si>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</si>
  <si>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</si>
  <si>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</si>
  <si>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</si>
  <si>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</si>
  <si>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</si>
  <si>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</si>
  <si>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</si>
  <si>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</si>
  <si>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</si>
  <si>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</si>
  <si>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</si>
  <si>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</si>
  <si>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</si>
  <si>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</si>
  <si>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</si>
  <si>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</si>
  <si>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</si>
  <si>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</si>
  <si>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</si>
  <si>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</si>
  <si>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</si>
  <si>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</si>
  <si>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</si>
  <si>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</si>
  <si>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</si>
  <si>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</si>
  <si>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</si>
  <si>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</si>
  <si>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</si>
  <si>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</si>
  <si>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</si>
  <si>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</si>
  <si>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</si>
  <si>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</si>
  <si>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</si>
  <si>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</si>
  <si>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</si>
  <si>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</si>
  <si>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</si>
  <si>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</si>
  <si>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</si>
  <si>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</si>
  <si>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</si>
  <si>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</si>
  <si>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</si>
  <si>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</si>
  <si>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</si>
  <si>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</si>
  <si>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</si>
  <si>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</si>
  <si>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</si>
  <si>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</si>
  <si>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</si>
  <si>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</si>
  <si>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</si>
  <si>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</si>
  <si>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</si>
  <si>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</si>
  <si>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</si>
  <si>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</si>
  <si>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</si>
  <si>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</si>
  <si>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</si>
  <si>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</si>
  <si>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</si>
  <si>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</si>
  <si>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</si>
  <si>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</si>
  <si>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</si>
  <si>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</si>
  <si>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</si>
  <si>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</si>
  <si>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</si>
  <si>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</si>
  <si>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</si>
  <si>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</si>
  <si>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</si>
  <si>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</si>
  <si>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</si>
  <si>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</si>
  <si>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</si>
  <si>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</si>
  <si>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</si>
  <si>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</si>
  <si>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</si>
  <si>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</si>
  <si>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</si>
  <si>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</si>
  <si>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</si>
  <si>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</si>
  <si>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</si>
  <si>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</si>
  <si>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</si>
  <si>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</si>
  <si>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</si>
  <si>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</si>
  <si>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</si>
  <si>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</si>
  <si>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</si>
  <si>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</si>
  <si>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</si>
  <si>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</si>
  <si>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</si>
  <si>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</si>
  <si>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</si>
  <si>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</si>
  <si>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</si>
  <si>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</si>
  <si>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</si>
  <si>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</si>
  <si>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</si>
  <si>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</si>
  <si>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</si>
  <si>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</si>
  <si>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</si>
  <si>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</si>
  <si>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</si>
  <si>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</si>
  <si>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</si>
  <si>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</si>
  <si>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</si>
  <si>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</si>
  <si>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</si>
  <si>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</si>
  <si>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</si>
  <si>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</si>
  <si>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</si>
  <si>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</si>
  <si>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</si>
  <si>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</si>
  <si>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</si>
  <si>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</si>
  <si>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</si>
  <si>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</si>
  <si>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</si>
  <si>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</si>
  <si>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</si>
  <si>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</si>
  <si>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</si>
  <si>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</si>
  <si>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</si>
  <si>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</si>
  <si>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</si>
  <si>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</si>
  <si>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</si>
  <si>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</si>
  <si>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</si>
  <si>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</si>
  <si>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</si>
  <si>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</si>
  <si>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</si>
  <si>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</si>
  <si>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</si>
  <si>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</si>
  <si>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</si>
  <si>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</si>
  <si>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</si>
  <si>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</si>
  <si>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</si>
  <si>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</si>
  <si>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</si>
  <si>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</si>
  <si>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</si>
  <si>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2017</t>
  </si>
  <si>
    <t>Cuenta Pública 2017</t>
  </si>
  <si>
    <t>Del 1 de enero al 30 de junio de 2017 y 2016</t>
  </si>
  <si>
    <t>Al 30 de junio de 2017 y 2016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</si>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</sst>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3</xdr:col>
      <xdr:colOff>828675</xdr:colOff>
      <xdr:row>5</xdr:row>
      <xdr:rowOff>19050</xdr:rowOff>
    </xdr:to>
    <xdr:pic>
      <xdr:nvPicPr>
        <xdr:cNvPr id="2" name="1 Imagen" descr="C:\Users\dbarrera\Documents\2015\LogoLXIV-5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2" sqref="C2:I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8" t="s">
        <v>431</v>
      </c>
      <c r="D1" s="468"/>
      <c r="E1" s="468"/>
      <c r="F1" s="468"/>
      <c r="G1" s="468"/>
      <c r="H1" s="468"/>
      <c r="I1" s="468"/>
      <c r="J1" s="21"/>
      <c r="K1" s="21"/>
    </row>
    <row r="2" spans="1:11" ht="12.75">
      <c r="B2" s="19"/>
      <c r="C2" s="468" t="s">
        <v>84</v>
      </c>
      <c r="D2" s="468"/>
      <c r="E2" s="468"/>
      <c r="F2" s="468"/>
      <c r="G2" s="468"/>
      <c r="H2" s="468"/>
      <c r="I2" s="468"/>
      <c r="J2" s="19"/>
      <c r="K2" s="19"/>
    </row>
    <row r="3" spans="1:11" ht="12.75">
      <c r="B3" s="19"/>
      <c r="C3" s="468" t="s">
        <v>429</v>
      </c>
      <c r="D3" s="468"/>
      <c r="E3" s="468"/>
      <c r="F3" s="468"/>
      <c r="G3" s="468"/>
      <c r="H3" s="468"/>
      <c r="I3" s="468"/>
      <c r="J3" s="19"/>
      <c r="K3" s="19"/>
    </row>
    <row r="4" spans="1:11" ht="12.75">
      <c r="B4" s="19"/>
      <c r="C4" s="468" t="s">
        <v>1</v>
      </c>
      <c r="D4" s="468"/>
      <c r="E4" s="468"/>
      <c r="F4" s="468"/>
      <c r="G4" s="468"/>
      <c r="H4" s="468"/>
      <c r="I4" s="46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9" t="s">
        <v>384</v>
      </c>
      <c r="D6" s="469"/>
      <c r="E6" s="469"/>
      <c r="F6" s="469"/>
      <c r="G6" s="469"/>
      <c r="H6" s="469"/>
      <c r="I6" s="469"/>
      <c r="J6" s="46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7" t="s">
        <v>76</v>
      </c>
      <c r="C9" s="467"/>
      <c r="D9" s="55">
        <v>2017</v>
      </c>
      <c r="E9" s="55">
        <v>2016</v>
      </c>
      <c r="F9" s="58"/>
      <c r="G9" s="467" t="s">
        <v>76</v>
      </c>
      <c r="H9" s="467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6" t="s">
        <v>85</v>
      </c>
      <c r="C11" s="466"/>
      <c r="D11" s="49"/>
      <c r="E11" s="49"/>
      <c r="F11" s="31"/>
      <c r="G11" s="466" t="s">
        <v>86</v>
      </c>
      <c r="H11" s="466"/>
      <c r="I11" s="49"/>
      <c r="J11" s="49"/>
      <c r="K11" s="62"/>
    </row>
    <row r="12" spans="1:11" ht="12.75">
      <c r="A12" s="33"/>
      <c r="B12" s="464" t="s">
        <v>87</v>
      </c>
      <c r="C12" s="464"/>
      <c r="D12" s="50">
        <f>SUM(D13:D20)</f>
        <v>614200.17000000004</v>
      </c>
      <c r="E12" s="50">
        <f>SUM(E13:E20)</f>
        <v>0</v>
      </c>
      <c r="F12" s="31"/>
      <c r="G12" s="466" t="s">
        <v>88</v>
      </c>
      <c r="H12" s="466"/>
      <c r="I12" s="50">
        <f>I13+I14+I15+I21</f>
        <v>144983415.75999999</v>
      </c>
      <c r="J12" s="50">
        <f>SUM(J13:J15)</f>
        <v>0</v>
      </c>
      <c r="K12" s="64"/>
    </row>
    <row r="13" spans="1:11">
      <c r="A13" s="32"/>
      <c r="B13" s="463" t="s">
        <v>89</v>
      </c>
      <c r="C13" s="463"/>
      <c r="D13" s="65">
        <v>0</v>
      </c>
      <c r="E13" s="65">
        <v>0</v>
      </c>
      <c r="F13" s="31"/>
      <c r="G13" s="463" t="s">
        <v>90</v>
      </c>
      <c r="H13" s="463"/>
      <c r="I13" s="455">
        <v>95901438.049999997</v>
      </c>
      <c r="J13" s="65">
        <v>0</v>
      </c>
      <c r="K13" s="64"/>
    </row>
    <row r="14" spans="1:11">
      <c r="A14" s="32"/>
      <c r="B14" s="463" t="s">
        <v>91</v>
      </c>
      <c r="C14" s="463"/>
      <c r="D14" s="65">
        <v>0</v>
      </c>
      <c r="E14" s="65">
        <v>0</v>
      </c>
      <c r="F14" s="31"/>
      <c r="G14" s="463" t="s">
        <v>92</v>
      </c>
      <c r="H14" s="463"/>
      <c r="I14" s="455">
        <v>2607448.0299999998</v>
      </c>
      <c r="J14" s="65">
        <v>0</v>
      </c>
      <c r="K14" s="64"/>
    </row>
    <row r="15" spans="1:11" ht="12" customHeight="1">
      <c r="A15" s="32"/>
      <c r="B15" s="463" t="s">
        <v>93</v>
      </c>
      <c r="C15" s="463"/>
      <c r="D15" s="65">
        <v>0</v>
      </c>
      <c r="E15" s="65">
        <v>0</v>
      </c>
      <c r="F15" s="31"/>
      <c r="G15" s="463" t="s">
        <v>94</v>
      </c>
      <c r="H15" s="463"/>
      <c r="I15" s="455">
        <v>39559994.18</v>
      </c>
      <c r="J15" s="65">
        <v>0</v>
      </c>
      <c r="K15" s="64"/>
    </row>
    <row r="16" spans="1:11" ht="12.75">
      <c r="A16" s="32"/>
      <c r="B16" s="463" t="s">
        <v>95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96</v>
      </c>
      <c r="C17" s="463"/>
      <c r="D17" s="65">
        <v>614200.17000000004</v>
      </c>
      <c r="E17" s="65">
        <v>0</v>
      </c>
      <c r="F17" s="31"/>
      <c r="G17" s="466" t="s">
        <v>202</v>
      </c>
      <c r="H17" s="466"/>
      <c r="I17" s="50"/>
      <c r="J17" s="50">
        <f>SUM(J18:J26)</f>
        <v>0</v>
      </c>
      <c r="K17" s="64"/>
    </row>
    <row r="18" spans="1:11">
      <c r="A18" s="32"/>
      <c r="B18" s="463" t="s">
        <v>97</v>
      </c>
      <c r="C18" s="463"/>
      <c r="D18" s="65">
        <v>0</v>
      </c>
      <c r="E18" s="65">
        <v>0</v>
      </c>
      <c r="F18" s="31"/>
      <c r="G18" s="463" t="s">
        <v>98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99</v>
      </c>
      <c r="C19" s="463"/>
      <c r="D19" s="65">
        <v>0</v>
      </c>
      <c r="E19" s="65">
        <v>0</v>
      </c>
      <c r="F19" s="31"/>
      <c r="G19" s="463" t="s">
        <v>100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5" t="s">
        <v>101</v>
      </c>
      <c r="C20" s="465"/>
      <c r="D20" s="65">
        <v>0</v>
      </c>
      <c r="E20" s="65">
        <v>0</v>
      </c>
      <c r="F20" s="31"/>
      <c r="G20" s="463" t="s">
        <v>102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103</v>
      </c>
      <c r="H21" s="463"/>
      <c r="I21" s="455">
        <v>6914535.5</v>
      </c>
      <c r="J21" s="65">
        <v>0</v>
      </c>
      <c r="K21" s="64"/>
    </row>
    <row r="22" spans="1:11" ht="29.25" customHeight="1">
      <c r="A22" s="33"/>
      <c r="B22" s="464" t="s">
        <v>104</v>
      </c>
      <c r="C22" s="464"/>
      <c r="D22" s="50">
        <v>156487420.02000001</v>
      </c>
      <c r="E22" s="50">
        <f>SUM(E23:E24)</f>
        <v>0</v>
      </c>
      <c r="F22" s="31"/>
      <c r="G22" s="463" t="s">
        <v>105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106</v>
      </c>
      <c r="C23" s="463"/>
      <c r="D23" s="53">
        <v>0</v>
      </c>
      <c r="E23" s="53">
        <v>0</v>
      </c>
      <c r="F23" s="31"/>
      <c r="G23" s="463" t="s">
        <v>107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201</v>
      </c>
      <c r="C24" s="463"/>
      <c r="D24" s="65">
        <v>0</v>
      </c>
      <c r="E24" s="65">
        <v>0</v>
      </c>
      <c r="F24" s="31"/>
      <c r="G24" s="463" t="s">
        <v>108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109</v>
      </c>
      <c r="H25" s="463"/>
      <c r="I25" s="65">
        <v>0</v>
      </c>
      <c r="J25" s="65">
        <v>0</v>
      </c>
      <c r="K25" s="64"/>
    </row>
    <row r="26" spans="1:11" ht="12.75">
      <c r="A26" s="32"/>
      <c r="B26" s="464" t="s">
        <v>110</v>
      </c>
      <c r="C26" s="464"/>
      <c r="D26" s="50">
        <f>SUM(D27:D31)</f>
        <v>20252.71</v>
      </c>
      <c r="E26" s="50">
        <f>SUM(E27:E31)</f>
        <v>0</v>
      </c>
      <c r="F26" s="31"/>
      <c r="G26" s="463" t="s">
        <v>111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112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113</v>
      </c>
      <c r="C28" s="463"/>
      <c r="D28" s="65">
        <v>0</v>
      </c>
      <c r="E28" s="65">
        <v>0</v>
      </c>
      <c r="F28" s="31"/>
      <c r="G28" s="464" t="s">
        <v>106</v>
      </c>
      <c r="H28" s="464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5" t="s">
        <v>114</v>
      </c>
      <c r="C29" s="465"/>
      <c r="D29" s="65">
        <v>0</v>
      </c>
      <c r="E29" s="65">
        <v>0</v>
      </c>
      <c r="F29" s="31"/>
      <c r="G29" s="463" t="s">
        <v>115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116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117</v>
      </c>
      <c r="C31" s="463"/>
      <c r="D31" s="65">
        <v>20252.71</v>
      </c>
      <c r="E31" s="65">
        <v>0</v>
      </c>
      <c r="F31" s="31"/>
      <c r="G31" s="463" t="s">
        <v>118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2" t="s">
        <v>119</v>
      </c>
      <c r="C33" s="462"/>
      <c r="D33" s="68">
        <f>D12+D22+D26</f>
        <v>157121872.90000001</v>
      </c>
      <c r="E33" s="68">
        <f>E12+E22+E26</f>
        <v>0</v>
      </c>
      <c r="F33" s="69"/>
      <c r="G33" s="466" t="s">
        <v>120</v>
      </c>
      <c r="H33" s="46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2"/>
      <c r="C34" s="462"/>
      <c r="D34" s="49"/>
      <c r="E34" s="49"/>
      <c r="F34" s="31"/>
      <c r="G34" s="463" t="s">
        <v>121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122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123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124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125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4" t="s">
        <v>126</v>
      </c>
      <c r="H40" s="464"/>
      <c r="I40" s="54">
        <f>SUM(I41:I46)</f>
        <v>1322233.56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5" t="s">
        <v>127</v>
      </c>
      <c r="H41" s="465"/>
      <c r="I41" s="455">
        <v>1322233.56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128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129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5" t="s">
        <v>203</v>
      </c>
      <c r="H44" s="465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130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131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4" t="s">
        <v>132</v>
      </c>
      <c r="H48" s="464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133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2" t="s">
        <v>134</v>
      </c>
      <c r="H51" s="462"/>
      <c r="I51" s="71">
        <f>I12+I17+I28+I33+I40+I48</f>
        <v>146305649.31999999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57" t="s">
        <v>135</v>
      </c>
      <c r="H53" s="457"/>
      <c r="I53" s="71">
        <f>D33-I51</f>
        <v>10816223.580000013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58" t="s">
        <v>78</v>
      </c>
      <c r="C58" s="458"/>
      <c r="D58" s="458"/>
      <c r="E58" s="458"/>
      <c r="F58" s="458"/>
      <c r="G58" s="458"/>
      <c r="H58" s="458"/>
      <c r="I58" s="458"/>
      <c r="J58" s="45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59"/>
      <c r="D60" s="459"/>
      <c r="E60" s="44"/>
      <c r="G60" s="460"/>
      <c r="H60" s="460"/>
      <c r="I60" s="44"/>
      <c r="J60" s="44"/>
    </row>
    <row r="61" spans="1:11" ht="14.1" customHeight="1">
      <c r="B61" s="46"/>
      <c r="C61" s="461" t="s">
        <v>79</v>
      </c>
      <c r="D61" s="461"/>
      <c r="E61" s="44"/>
      <c r="F61" s="44"/>
      <c r="G61" s="461" t="s">
        <v>82</v>
      </c>
      <c r="H61" s="461"/>
      <c r="I61" s="35"/>
      <c r="J61" s="44"/>
    </row>
    <row r="62" spans="1:11" ht="14.1" customHeight="1">
      <c r="B62" s="47"/>
      <c r="C62" s="456" t="s">
        <v>80</v>
      </c>
      <c r="D62" s="456"/>
      <c r="E62" s="48"/>
      <c r="F62" s="48"/>
      <c r="G62" s="456" t="s">
        <v>81</v>
      </c>
      <c r="H62" s="45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250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241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384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251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45" t="s">
        <v>195</v>
      </c>
      <c r="C1" s="546"/>
      <c r="D1" s="546"/>
      <c r="E1" s="546"/>
      <c r="F1" s="546"/>
      <c r="G1" s="546"/>
      <c r="H1" s="546"/>
      <c r="I1" s="547"/>
    </row>
    <row r="2" spans="2:9">
      <c r="B2" s="548" t="s">
        <v>384</v>
      </c>
      <c r="C2" s="549"/>
      <c r="D2" s="549"/>
      <c r="E2" s="549"/>
      <c r="F2" s="549"/>
      <c r="G2" s="549"/>
      <c r="H2" s="549"/>
      <c r="I2" s="550"/>
    </row>
    <row r="3" spans="2:9">
      <c r="B3" s="548" t="s">
        <v>240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281</v>
      </c>
      <c r="C4" s="549"/>
      <c r="D4" s="549"/>
      <c r="E4" s="549"/>
      <c r="F4" s="549"/>
      <c r="G4" s="549"/>
      <c r="H4" s="549"/>
      <c r="I4" s="550"/>
    </row>
    <row r="5" spans="2:9">
      <c r="B5" s="551" t="s">
        <v>211</v>
      </c>
      <c r="C5" s="552"/>
      <c r="D5" s="552"/>
      <c r="E5" s="552"/>
      <c r="F5" s="552"/>
      <c r="G5" s="552"/>
      <c r="H5" s="552"/>
      <c r="I5" s="55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6" t="s">
        <v>106</v>
      </c>
      <c r="C70" s="557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45" t="s">
        <v>195</v>
      </c>
      <c r="C2" s="546"/>
      <c r="D2" s="546"/>
      <c r="E2" s="546"/>
      <c r="F2" s="546"/>
      <c r="G2" s="546"/>
      <c r="H2" s="546"/>
      <c r="I2" s="547"/>
    </row>
    <row r="3" spans="1:10">
      <c r="B3" s="548" t="s">
        <v>384</v>
      </c>
      <c r="C3" s="549"/>
      <c r="D3" s="549"/>
      <c r="E3" s="549"/>
      <c r="F3" s="549"/>
      <c r="G3" s="549"/>
      <c r="H3" s="549"/>
      <c r="I3" s="550"/>
    </row>
    <row r="4" spans="1:10">
      <c r="B4" s="548" t="s">
        <v>240</v>
      </c>
      <c r="C4" s="549"/>
      <c r="D4" s="549"/>
      <c r="E4" s="549"/>
      <c r="F4" s="549"/>
      <c r="G4" s="549"/>
      <c r="H4" s="549"/>
      <c r="I4" s="550"/>
    </row>
    <row r="5" spans="1:10">
      <c r="B5" s="548" t="s">
        <v>306</v>
      </c>
      <c r="C5" s="549"/>
      <c r="D5" s="549"/>
      <c r="E5" s="549"/>
      <c r="F5" s="549"/>
      <c r="G5" s="549"/>
      <c r="H5" s="549"/>
      <c r="I5" s="550"/>
    </row>
    <row r="6" spans="1:10">
      <c r="B6" s="551" t="s">
        <v>307</v>
      </c>
      <c r="C6" s="552"/>
      <c r="D6" s="552"/>
      <c r="E6" s="552"/>
      <c r="F6" s="552"/>
      <c r="G6" s="552"/>
      <c r="H6" s="552"/>
      <c r="I6" s="55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45" t="s">
        <v>195</v>
      </c>
      <c r="C2" s="546"/>
      <c r="D2" s="546"/>
      <c r="E2" s="546"/>
      <c r="F2" s="546"/>
      <c r="G2" s="546"/>
      <c r="H2" s="546"/>
      <c r="I2" s="547"/>
      <c r="J2" s="181"/>
    </row>
    <row r="3" spans="1:10">
      <c r="A3" s="181"/>
      <c r="B3" s="548" t="s">
        <v>384</v>
      </c>
      <c r="C3" s="549"/>
      <c r="D3" s="549"/>
      <c r="E3" s="549"/>
      <c r="F3" s="549"/>
      <c r="G3" s="549"/>
      <c r="H3" s="549"/>
      <c r="I3" s="550"/>
      <c r="J3" s="181"/>
    </row>
    <row r="4" spans="1:10">
      <c r="A4" s="181"/>
      <c r="B4" s="548" t="s">
        <v>185</v>
      </c>
      <c r="C4" s="549"/>
      <c r="D4" s="549"/>
      <c r="E4" s="549"/>
      <c r="F4" s="549"/>
      <c r="G4" s="549"/>
      <c r="H4" s="549"/>
      <c r="I4" s="550"/>
      <c r="J4" s="181"/>
    </row>
    <row r="5" spans="1:10">
      <c r="A5" s="181"/>
      <c r="B5" s="551" t="s">
        <v>211</v>
      </c>
      <c r="C5" s="552"/>
      <c r="D5" s="552"/>
      <c r="E5" s="552"/>
      <c r="F5" s="552"/>
      <c r="G5" s="552"/>
      <c r="H5" s="552"/>
      <c r="I5" s="553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78" t="s">
        <v>339</v>
      </c>
      <c r="C7" s="578"/>
      <c r="D7" s="578" t="s">
        <v>340</v>
      </c>
      <c r="E7" s="578"/>
      <c r="F7" s="578" t="s">
        <v>341</v>
      </c>
      <c r="G7" s="578"/>
      <c r="H7" s="578" t="s">
        <v>342</v>
      </c>
      <c r="I7" s="578"/>
      <c r="J7" s="181"/>
    </row>
    <row r="8" spans="1:10">
      <c r="A8" s="181"/>
      <c r="B8" s="578"/>
      <c r="C8" s="578"/>
      <c r="D8" s="578" t="s">
        <v>343</v>
      </c>
      <c r="E8" s="578"/>
      <c r="F8" s="578" t="s">
        <v>344</v>
      </c>
      <c r="G8" s="578"/>
      <c r="H8" s="578" t="s">
        <v>345</v>
      </c>
      <c r="I8" s="578"/>
      <c r="J8" s="181"/>
    </row>
    <row r="9" spans="1:10">
      <c r="A9" s="181"/>
      <c r="B9" s="548" t="s">
        <v>346</v>
      </c>
      <c r="C9" s="549"/>
      <c r="D9" s="549"/>
      <c r="E9" s="549"/>
      <c r="F9" s="549"/>
      <c r="G9" s="549"/>
      <c r="H9" s="549"/>
      <c r="I9" s="550"/>
      <c r="J9" s="181"/>
    </row>
    <row r="10" spans="1:10">
      <c r="A10" s="181"/>
      <c r="B10" s="579"/>
      <c r="C10" s="579"/>
      <c r="D10" s="579"/>
      <c r="E10" s="579"/>
      <c r="F10" s="579"/>
      <c r="G10" s="579"/>
      <c r="H10" s="581">
        <f>+D10-F10</f>
        <v>0</v>
      </c>
      <c r="I10" s="582"/>
      <c r="J10" s="181"/>
    </row>
    <row r="11" spans="1:10">
      <c r="A11" s="181"/>
      <c r="B11" s="579"/>
      <c r="C11" s="579"/>
      <c r="D11" s="580"/>
      <c r="E11" s="580"/>
      <c r="F11" s="580"/>
      <c r="G11" s="580"/>
      <c r="H11" s="581">
        <f t="shared" ref="H11:H19" si="0">+D11-F11</f>
        <v>0</v>
      </c>
      <c r="I11" s="582"/>
      <c r="J11" s="181"/>
    </row>
    <row r="12" spans="1:10">
      <c r="A12" s="181"/>
      <c r="B12" s="579"/>
      <c r="C12" s="579"/>
      <c r="D12" s="580"/>
      <c r="E12" s="580"/>
      <c r="F12" s="580"/>
      <c r="G12" s="580"/>
      <c r="H12" s="581">
        <f t="shared" si="0"/>
        <v>0</v>
      </c>
      <c r="I12" s="582"/>
      <c r="J12" s="181"/>
    </row>
    <row r="13" spans="1:10">
      <c r="A13" s="181"/>
      <c r="B13" s="579"/>
      <c r="C13" s="579"/>
      <c r="D13" s="580"/>
      <c r="E13" s="580"/>
      <c r="F13" s="580"/>
      <c r="G13" s="580"/>
      <c r="H13" s="581">
        <f t="shared" si="0"/>
        <v>0</v>
      </c>
      <c r="I13" s="582"/>
      <c r="J13" s="181"/>
    </row>
    <row r="14" spans="1:10">
      <c r="A14" s="181"/>
      <c r="B14" s="579"/>
      <c r="C14" s="579"/>
      <c r="D14" s="580"/>
      <c r="E14" s="580"/>
      <c r="F14" s="580"/>
      <c r="G14" s="580"/>
      <c r="H14" s="581">
        <f t="shared" si="0"/>
        <v>0</v>
      </c>
      <c r="I14" s="582"/>
      <c r="J14" s="181"/>
    </row>
    <row r="15" spans="1:10">
      <c r="A15" s="181"/>
      <c r="B15" s="579"/>
      <c r="C15" s="579"/>
      <c r="D15" s="580"/>
      <c r="E15" s="580"/>
      <c r="F15" s="580"/>
      <c r="G15" s="580"/>
      <c r="H15" s="581">
        <f t="shared" si="0"/>
        <v>0</v>
      </c>
      <c r="I15" s="582"/>
      <c r="J15" s="181"/>
    </row>
    <row r="16" spans="1:10">
      <c r="A16" s="181"/>
      <c r="B16" s="579"/>
      <c r="C16" s="579"/>
      <c r="D16" s="580"/>
      <c r="E16" s="580"/>
      <c r="F16" s="580"/>
      <c r="G16" s="580"/>
      <c r="H16" s="581">
        <f t="shared" si="0"/>
        <v>0</v>
      </c>
      <c r="I16" s="582"/>
      <c r="J16" s="181"/>
    </row>
    <row r="17" spans="1:10">
      <c r="A17" s="181"/>
      <c r="B17" s="579"/>
      <c r="C17" s="579"/>
      <c r="D17" s="580"/>
      <c r="E17" s="580"/>
      <c r="F17" s="580"/>
      <c r="G17" s="580"/>
      <c r="H17" s="581">
        <f t="shared" si="0"/>
        <v>0</v>
      </c>
      <c r="I17" s="582"/>
      <c r="J17" s="181"/>
    </row>
    <row r="18" spans="1:10">
      <c r="A18" s="181"/>
      <c r="B18" s="579"/>
      <c r="C18" s="579"/>
      <c r="D18" s="580"/>
      <c r="E18" s="580"/>
      <c r="F18" s="580"/>
      <c r="G18" s="580"/>
      <c r="H18" s="581">
        <f t="shared" si="0"/>
        <v>0</v>
      </c>
      <c r="I18" s="582"/>
      <c r="J18" s="181"/>
    </row>
    <row r="19" spans="1:10">
      <c r="A19" s="181"/>
      <c r="B19" s="579" t="s">
        <v>347</v>
      </c>
      <c r="C19" s="579"/>
      <c r="D19" s="580">
        <f>SUM(D10:E18)</f>
        <v>0</v>
      </c>
      <c r="E19" s="580"/>
      <c r="F19" s="580">
        <f>SUM(F10:G18)</f>
        <v>0</v>
      </c>
      <c r="G19" s="580"/>
      <c r="H19" s="581">
        <f t="shared" si="0"/>
        <v>0</v>
      </c>
      <c r="I19" s="582"/>
      <c r="J19" s="181"/>
    </row>
    <row r="20" spans="1:10">
      <c r="A20" s="181"/>
      <c r="B20" s="579"/>
      <c r="C20" s="579"/>
      <c r="D20" s="579"/>
      <c r="E20" s="579"/>
      <c r="F20" s="579"/>
      <c r="G20" s="579"/>
      <c r="H20" s="579"/>
      <c r="I20" s="579"/>
      <c r="J20" s="181"/>
    </row>
    <row r="21" spans="1:10">
      <c r="A21" s="181"/>
      <c r="B21" s="548" t="s">
        <v>348</v>
      </c>
      <c r="C21" s="549"/>
      <c r="D21" s="549"/>
      <c r="E21" s="549"/>
      <c r="F21" s="549"/>
      <c r="G21" s="549"/>
      <c r="H21" s="549"/>
      <c r="I21" s="550"/>
      <c r="J21" s="181"/>
    </row>
    <row r="22" spans="1:10">
      <c r="A22" s="181"/>
      <c r="B22" s="579"/>
      <c r="C22" s="579"/>
      <c r="D22" s="579"/>
      <c r="E22" s="579"/>
      <c r="F22" s="579"/>
      <c r="G22" s="579"/>
      <c r="H22" s="579"/>
      <c r="I22" s="579"/>
      <c r="J22" s="181"/>
    </row>
    <row r="23" spans="1:10">
      <c r="A23" s="181"/>
      <c r="B23" s="579"/>
      <c r="C23" s="579"/>
      <c r="D23" s="580"/>
      <c r="E23" s="580"/>
      <c r="F23" s="580"/>
      <c r="G23" s="580"/>
      <c r="H23" s="581">
        <f>+D23-F23</f>
        <v>0</v>
      </c>
      <c r="I23" s="582"/>
      <c r="J23" s="181"/>
    </row>
    <row r="24" spans="1:10">
      <c r="A24" s="181"/>
      <c r="B24" s="579"/>
      <c r="C24" s="579"/>
      <c r="D24" s="580"/>
      <c r="E24" s="580"/>
      <c r="F24" s="580"/>
      <c r="G24" s="580"/>
      <c r="H24" s="581">
        <f>+D24-F24</f>
        <v>0</v>
      </c>
      <c r="I24" s="582"/>
      <c r="J24" s="181"/>
    </row>
    <row r="25" spans="1:10">
      <c r="A25" s="181"/>
      <c r="B25" s="579"/>
      <c r="C25" s="579"/>
      <c r="D25" s="580"/>
      <c r="E25" s="580"/>
      <c r="F25" s="580"/>
      <c r="G25" s="580"/>
      <c r="H25" s="581">
        <f t="shared" ref="H25:H30" si="1">+D25-F25</f>
        <v>0</v>
      </c>
      <c r="I25" s="582"/>
      <c r="J25" s="181"/>
    </row>
    <row r="26" spans="1:10">
      <c r="A26" s="181"/>
      <c r="B26" s="579"/>
      <c r="C26" s="579"/>
      <c r="D26" s="580"/>
      <c r="E26" s="580"/>
      <c r="F26" s="580"/>
      <c r="G26" s="580"/>
      <c r="H26" s="581">
        <f t="shared" si="1"/>
        <v>0</v>
      </c>
      <c r="I26" s="582"/>
      <c r="J26" s="181"/>
    </row>
    <row r="27" spans="1:10">
      <c r="A27" s="181"/>
      <c r="B27" s="579"/>
      <c r="C27" s="579"/>
      <c r="D27" s="580"/>
      <c r="E27" s="580"/>
      <c r="F27" s="580"/>
      <c r="G27" s="580"/>
      <c r="H27" s="581">
        <f t="shared" si="1"/>
        <v>0</v>
      </c>
      <c r="I27" s="582"/>
      <c r="J27" s="181"/>
    </row>
    <row r="28" spans="1:10">
      <c r="A28" s="181"/>
      <c r="B28" s="579"/>
      <c r="C28" s="579"/>
      <c r="D28" s="580"/>
      <c r="E28" s="580"/>
      <c r="F28" s="580"/>
      <c r="G28" s="580"/>
      <c r="H28" s="581">
        <f t="shared" si="1"/>
        <v>0</v>
      </c>
      <c r="I28" s="582"/>
      <c r="J28" s="181"/>
    </row>
    <row r="29" spans="1:10">
      <c r="A29" s="181"/>
      <c r="B29" s="579"/>
      <c r="C29" s="579"/>
      <c r="D29" s="580"/>
      <c r="E29" s="580"/>
      <c r="F29" s="580"/>
      <c r="G29" s="580"/>
      <c r="H29" s="581">
        <f t="shared" si="1"/>
        <v>0</v>
      </c>
      <c r="I29" s="582"/>
      <c r="J29" s="181"/>
    </row>
    <row r="30" spans="1:10">
      <c r="A30" s="181"/>
      <c r="B30" s="579"/>
      <c r="C30" s="579"/>
      <c r="D30" s="580"/>
      <c r="E30" s="580"/>
      <c r="F30" s="580"/>
      <c r="G30" s="580"/>
      <c r="H30" s="581">
        <f t="shared" si="1"/>
        <v>0</v>
      </c>
      <c r="I30" s="582"/>
      <c r="J30" s="181"/>
    </row>
    <row r="31" spans="1:10">
      <c r="A31" s="181"/>
      <c r="B31" s="579" t="s">
        <v>349</v>
      </c>
      <c r="C31" s="579"/>
      <c r="D31" s="580">
        <f>SUM(D22:E30)</f>
        <v>0</v>
      </c>
      <c r="E31" s="580"/>
      <c r="F31" s="580">
        <f>SUM(F22:G30)</f>
        <v>0</v>
      </c>
      <c r="G31" s="580"/>
      <c r="H31" s="580">
        <f>+D31-F31</f>
        <v>0</v>
      </c>
      <c r="I31" s="580"/>
      <c r="J31" s="181"/>
    </row>
    <row r="32" spans="1:10">
      <c r="A32" s="181"/>
      <c r="B32" s="579"/>
      <c r="C32" s="579"/>
      <c r="D32" s="580"/>
      <c r="E32" s="580"/>
      <c r="F32" s="580"/>
      <c r="G32" s="580"/>
      <c r="H32" s="580"/>
      <c r="I32" s="580"/>
      <c r="J32" s="181"/>
    </row>
    <row r="33" spans="1:10">
      <c r="A33" s="181"/>
      <c r="B33" s="583" t="s">
        <v>142</v>
      </c>
      <c r="C33" s="584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45" t="s">
        <v>195</v>
      </c>
      <c r="B1" s="546"/>
      <c r="C1" s="547"/>
    </row>
    <row r="2" spans="1:3">
      <c r="A2" s="548" t="s">
        <v>384</v>
      </c>
      <c r="B2" s="549"/>
      <c r="C2" s="550"/>
    </row>
    <row r="3" spans="1:3">
      <c r="A3" s="548" t="s">
        <v>350</v>
      </c>
      <c r="B3" s="549"/>
      <c r="C3" s="550"/>
    </row>
    <row r="4" spans="1:3">
      <c r="A4" s="551" t="s">
        <v>211</v>
      </c>
      <c r="B4" s="552"/>
      <c r="C4" s="553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2:10">
      <c r="B3" s="545" t="s">
        <v>385</v>
      </c>
      <c r="C3" s="546"/>
      <c r="D3" s="546"/>
      <c r="E3" s="546"/>
      <c r="F3" s="546"/>
      <c r="G3" s="546"/>
      <c r="H3" s="546"/>
      <c r="I3" s="546"/>
      <c r="J3" s="547"/>
    </row>
    <row r="4" spans="2:10">
      <c r="B4" s="548" t="s">
        <v>353</v>
      </c>
      <c r="C4" s="549"/>
      <c r="D4" s="549"/>
      <c r="E4" s="549"/>
      <c r="F4" s="549"/>
      <c r="G4" s="549"/>
      <c r="H4" s="549"/>
      <c r="I4" s="549"/>
      <c r="J4" s="550"/>
    </row>
    <row r="5" spans="2:10">
      <c r="B5" s="551" t="s">
        <v>307</v>
      </c>
      <c r="C5" s="552"/>
      <c r="D5" s="552"/>
      <c r="E5" s="552"/>
      <c r="F5" s="552"/>
      <c r="G5" s="552"/>
      <c r="H5" s="552"/>
      <c r="I5" s="552"/>
      <c r="J5" s="553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0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1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2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3" t="s">
        <v>354</v>
      </c>
      <c r="C10" s="594"/>
      <c r="D10" s="595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3" t="s">
        <v>381</v>
      </c>
      <c r="C37" s="594"/>
      <c r="D37" s="595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3" t="s">
        <v>382</v>
      </c>
      <c r="C38" s="594"/>
      <c r="D38" s="595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3" t="s">
        <v>383</v>
      </c>
      <c r="C39" s="594"/>
      <c r="D39" s="595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6" t="s">
        <v>249</v>
      </c>
      <c r="D41" s="597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45" t="s">
        <v>384</v>
      </c>
      <c r="B1" s="546"/>
      <c r="C1" s="546"/>
      <c r="D1" s="546"/>
      <c r="E1" s="546"/>
    </row>
    <row r="2" spans="1:5">
      <c r="A2" s="548" t="s">
        <v>386</v>
      </c>
      <c r="B2" s="549"/>
      <c r="C2" s="549"/>
      <c r="D2" s="549"/>
      <c r="E2" s="549"/>
    </row>
    <row r="3" spans="1:5">
      <c r="A3" s="551" t="s">
        <v>211</v>
      </c>
      <c r="B3" s="552"/>
      <c r="C3" s="552"/>
      <c r="D3" s="552"/>
      <c r="E3" s="552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598" t="s">
        <v>420</v>
      </c>
      <c r="B8" s="599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0" t="s">
        <v>421</v>
      </c>
      <c r="B9" s="60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2" t="s">
        <v>422</v>
      </c>
      <c r="B12" s="603"/>
      <c r="C12" s="176"/>
      <c r="D12" s="176"/>
      <c r="E12" s="176"/>
    </row>
    <row r="13" spans="1:5">
      <c r="A13" s="600" t="s">
        <v>423</v>
      </c>
      <c r="B13" s="60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4" t="s">
        <v>391</v>
      </c>
      <c r="B19" s="605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4" t="s">
        <v>392</v>
      </c>
      <c r="B21" s="60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4" t="s">
        <v>394</v>
      </c>
      <c r="B27" s="605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4" t="s">
        <v>395</v>
      </c>
      <c r="B29" s="60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6" t="s">
        <v>397</v>
      </c>
      <c r="C33" s="606"/>
      <c r="D33" s="606"/>
      <c r="E33" s="606"/>
    </row>
    <row r="34" spans="1:5" ht="28.5" customHeight="1">
      <c r="A34" s="78"/>
      <c r="B34" s="606" t="s">
        <v>398</v>
      </c>
      <c r="C34" s="606"/>
      <c r="D34" s="606"/>
      <c r="E34" s="606"/>
    </row>
    <row r="35" spans="1:5">
      <c r="A35" s="78"/>
      <c r="B35" s="607" t="s">
        <v>399</v>
      </c>
      <c r="C35" s="607"/>
      <c r="D35" s="607"/>
      <c r="E35" s="60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76" t="s">
        <v>384</v>
      </c>
      <c r="D4" s="476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76" t="s">
        <v>384</v>
      </c>
      <c r="D4" s="476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7" zoomScalePageLayoutView="80" workbookViewId="0">
      <selection activeCell="J12" sqref="J12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428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430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476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70"/>
      <c r="B10" s="472" t="s">
        <v>77</v>
      </c>
      <c r="C10" s="472"/>
      <c r="D10" s="241" t="s">
        <v>5</v>
      </c>
      <c r="E10" s="241"/>
      <c r="F10" s="474"/>
      <c r="G10" s="472" t="s">
        <v>77</v>
      </c>
      <c r="H10" s="472"/>
      <c r="I10" s="241" t="s">
        <v>5</v>
      </c>
      <c r="J10" s="241"/>
      <c r="K10" s="242"/>
      <c r="L10" s="243"/>
    </row>
    <row r="11" spans="1:12" s="244" customFormat="1" ht="15" customHeight="1">
      <c r="A11" s="471"/>
      <c r="B11" s="473"/>
      <c r="C11" s="473"/>
      <c r="D11" s="245">
        <v>2017</v>
      </c>
      <c r="E11" s="245">
        <v>2016</v>
      </c>
      <c r="F11" s="475"/>
      <c r="G11" s="473"/>
      <c r="H11" s="473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8" t="s">
        <v>6</v>
      </c>
      <c r="C14" s="478"/>
      <c r="D14" s="250"/>
      <c r="E14" s="251"/>
      <c r="G14" s="478" t="s">
        <v>7</v>
      </c>
      <c r="H14" s="478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9" t="s">
        <v>8</v>
      </c>
      <c r="C16" s="479"/>
      <c r="D16" s="254"/>
      <c r="E16" s="254"/>
      <c r="G16" s="479" t="s">
        <v>9</v>
      </c>
      <c r="H16" s="479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7" t="s">
        <v>10</v>
      </c>
      <c r="C18" s="477"/>
      <c r="D18" s="258">
        <v>34160664.93</v>
      </c>
      <c r="E18" s="258">
        <v>0</v>
      </c>
      <c r="G18" s="477" t="s">
        <v>11</v>
      </c>
      <c r="H18" s="477"/>
      <c r="I18" s="258">
        <f>683930.78-4500</f>
        <v>679430.78</v>
      </c>
      <c r="J18" s="258">
        <v>0</v>
      </c>
      <c r="K18" s="248"/>
    </row>
    <row r="19" spans="1:11">
      <c r="A19" s="249"/>
      <c r="B19" s="477" t="s">
        <v>12</v>
      </c>
      <c r="C19" s="477"/>
      <c r="D19" s="258">
        <v>4530882.49</v>
      </c>
      <c r="E19" s="258">
        <v>0</v>
      </c>
      <c r="G19" s="477" t="s">
        <v>13</v>
      </c>
      <c r="H19" s="477"/>
      <c r="I19" s="258">
        <v>0</v>
      </c>
      <c r="J19" s="258">
        <v>0</v>
      </c>
      <c r="K19" s="248"/>
    </row>
    <row r="20" spans="1:11">
      <c r="A20" s="249"/>
      <c r="B20" s="477" t="s">
        <v>14</v>
      </c>
      <c r="C20" s="477"/>
      <c r="D20" s="258">
        <v>4124.66</v>
      </c>
      <c r="E20" s="258">
        <v>0</v>
      </c>
      <c r="G20" s="477" t="s">
        <v>15</v>
      </c>
      <c r="H20" s="477"/>
      <c r="I20" s="258">
        <v>0</v>
      </c>
      <c r="J20" s="258">
        <v>0</v>
      </c>
      <c r="K20" s="248"/>
    </row>
    <row r="21" spans="1:11">
      <c r="A21" s="249"/>
      <c r="B21" s="477" t="s">
        <v>16</v>
      </c>
      <c r="C21" s="477"/>
      <c r="D21" s="258">
        <v>0</v>
      </c>
      <c r="E21" s="258">
        <v>0</v>
      </c>
      <c r="G21" s="477" t="s">
        <v>17</v>
      </c>
      <c r="H21" s="477"/>
      <c r="I21" s="258">
        <v>0</v>
      </c>
      <c r="J21" s="258">
        <v>0</v>
      </c>
      <c r="K21" s="248"/>
    </row>
    <row r="22" spans="1:11">
      <c r="A22" s="249"/>
      <c r="B22" s="477" t="s">
        <v>18</v>
      </c>
      <c r="C22" s="477"/>
      <c r="D22" s="258">
        <v>0</v>
      </c>
      <c r="E22" s="258">
        <v>0</v>
      </c>
      <c r="G22" s="477" t="s">
        <v>19</v>
      </c>
      <c r="H22" s="477"/>
      <c r="I22" s="258">
        <v>0</v>
      </c>
      <c r="J22" s="258">
        <v>0</v>
      </c>
      <c r="K22" s="248"/>
    </row>
    <row r="23" spans="1:11" ht="25.5" customHeight="1">
      <c r="A23" s="249"/>
      <c r="B23" s="477" t="s">
        <v>20</v>
      </c>
      <c r="C23" s="477"/>
      <c r="D23" s="258">
        <v>0</v>
      </c>
      <c r="E23" s="258">
        <v>0</v>
      </c>
      <c r="G23" s="480" t="s">
        <v>21</v>
      </c>
      <c r="H23" s="480"/>
      <c r="I23" s="258">
        <v>0</v>
      </c>
      <c r="J23" s="258">
        <v>0</v>
      </c>
      <c r="K23" s="248"/>
    </row>
    <row r="24" spans="1:11">
      <c r="A24" s="249"/>
      <c r="B24" s="477" t="s">
        <v>22</v>
      </c>
      <c r="C24" s="477"/>
      <c r="D24" s="258">
        <v>0</v>
      </c>
      <c r="E24" s="258">
        <v>0</v>
      </c>
      <c r="G24" s="477" t="s">
        <v>23</v>
      </c>
      <c r="H24" s="477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7" t="s">
        <v>24</v>
      </c>
      <c r="H25" s="477"/>
      <c r="I25" s="258">
        <v>0</v>
      </c>
      <c r="J25" s="258">
        <v>0</v>
      </c>
      <c r="K25" s="248"/>
    </row>
    <row r="26" spans="1:11">
      <c r="A26" s="262"/>
      <c r="B26" s="479" t="s">
        <v>25</v>
      </c>
      <c r="C26" s="479"/>
      <c r="D26" s="263">
        <f>SUM(D18:D24)</f>
        <v>38695672.079999998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9" t="s">
        <v>26</v>
      </c>
      <c r="H27" s="479"/>
      <c r="I27" s="263">
        <f>SUM(I18:I25)</f>
        <v>679430.78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9" t="s">
        <v>27</v>
      </c>
      <c r="C29" s="479"/>
      <c r="D29" s="254"/>
      <c r="E29" s="254"/>
      <c r="G29" s="479" t="s">
        <v>28</v>
      </c>
      <c r="H29" s="479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7" t="s">
        <v>29</v>
      </c>
      <c r="C31" s="477"/>
      <c r="D31" s="258">
        <v>0</v>
      </c>
      <c r="E31" s="258">
        <v>0</v>
      </c>
      <c r="G31" s="477" t="s">
        <v>30</v>
      </c>
      <c r="H31" s="477"/>
      <c r="I31" s="258">
        <v>0</v>
      </c>
      <c r="J31" s="258">
        <v>0</v>
      </c>
      <c r="K31" s="248"/>
    </row>
    <row r="32" spans="1:11">
      <c r="A32" s="249"/>
      <c r="B32" s="477" t="s">
        <v>31</v>
      </c>
      <c r="C32" s="477"/>
      <c r="D32" s="258">
        <v>0</v>
      </c>
      <c r="E32" s="258">
        <v>0</v>
      </c>
      <c r="G32" s="477" t="s">
        <v>32</v>
      </c>
      <c r="H32" s="477"/>
      <c r="I32" s="258">
        <v>0</v>
      </c>
      <c r="J32" s="258">
        <v>0</v>
      </c>
      <c r="K32" s="248"/>
    </row>
    <row r="33" spans="1:11">
      <c r="A33" s="249"/>
      <c r="B33" s="477" t="s">
        <v>33</v>
      </c>
      <c r="C33" s="477"/>
      <c r="D33" s="258">
        <v>0</v>
      </c>
      <c r="E33" s="258">
        <v>0</v>
      </c>
      <c r="G33" s="477" t="s">
        <v>34</v>
      </c>
      <c r="H33" s="477"/>
      <c r="I33" s="258">
        <v>0</v>
      </c>
      <c r="J33" s="258">
        <v>0</v>
      </c>
      <c r="K33" s="248"/>
    </row>
    <row r="34" spans="1:11">
      <c r="A34" s="249"/>
      <c r="B34" s="477" t="s">
        <v>35</v>
      </c>
      <c r="C34" s="477"/>
      <c r="D34" s="258">
        <v>30017252.09</v>
      </c>
      <c r="E34" s="258">
        <v>0</v>
      </c>
      <c r="G34" s="477" t="s">
        <v>36</v>
      </c>
      <c r="H34" s="477"/>
      <c r="I34" s="258">
        <v>0</v>
      </c>
      <c r="J34" s="258">
        <v>0</v>
      </c>
      <c r="K34" s="248"/>
    </row>
    <row r="35" spans="1:11" ht="26.25" customHeight="1">
      <c r="A35" s="249"/>
      <c r="B35" s="477" t="s">
        <v>37</v>
      </c>
      <c r="C35" s="477"/>
      <c r="D35" s="258">
        <v>462125.94</v>
      </c>
      <c r="E35" s="258">
        <v>0</v>
      </c>
      <c r="G35" s="480" t="s">
        <v>38</v>
      </c>
      <c r="H35" s="480"/>
      <c r="I35" s="258">
        <v>4500</v>
      </c>
      <c r="J35" s="258">
        <v>0</v>
      </c>
      <c r="K35" s="248"/>
    </row>
    <row r="36" spans="1:11">
      <c r="A36" s="249"/>
      <c r="B36" s="477" t="s">
        <v>39</v>
      </c>
      <c r="C36" s="477"/>
      <c r="D36" s="258">
        <v>-26618864.620000001</v>
      </c>
      <c r="E36" s="258">
        <v>0</v>
      </c>
      <c r="G36" s="477" t="s">
        <v>40</v>
      </c>
      <c r="H36" s="477"/>
      <c r="I36" s="258">
        <v>13812495</v>
      </c>
      <c r="J36" s="258">
        <v>0</v>
      </c>
      <c r="K36" s="248"/>
    </row>
    <row r="37" spans="1:11">
      <c r="A37" s="249"/>
      <c r="B37" s="477" t="s">
        <v>41</v>
      </c>
      <c r="C37" s="477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7" t="s">
        <v>42</v>
      </c>
      <c r="C38" s="477"/>
      <c r="D38" s="258">
        <v>0</v>
      </c>
      <c r="E38" s="258">
        <v>0</v>
      </c>
      <c r="G38" s="479" t="s">
        <v>43</v>
      </c>
      <c r="H38" s="479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7" t="s">
        <v>44</v>
      </c>
      <c r="C39" s="477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9" t="s">
        <v>196</v>
      </c>
      <c r="H40" s="479"/>
      <c r="I40" s="263">
        <f>I27+I38</f>
        <v>14496425.779999999</v>
      </c>
      <c r="J40" s="263">
        <f>J27+J38</f>
        <v>0</v>
      </c>
      <c r="K40" s="248"/>
    </row>
    <row r="41" spans="1:11">
      <c r="A41" s="262"/>
      <c r="B41" s="479" t="s">
        <v>46</v>
      </c>
      <c r="C41" s="479"/>
      <c r="D41" s="263">
        <f>SUM(D31:D39)</f>
        <v>3860513.41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8" t="s">
        <v>47</v>
      </c>
      <c r="H42" s="478"/>
      <c r="I42" s="261"/>
      <c r="J42" s="261"/>
      <c r="K42" s="248"/>
    </row>
    <row r="43" spans="1:11">
      <c r="A43" s="249"/>
      <c r="B43" s="479" t="s">
        <v>197</v>
      </c>
      <c r="C43" s="479"/>
      <c r="D43" s="263">
        <f>D26+D41</f>
        <v>42556185.489999995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9" t="s">
        <v>49</v>
      </c>
      <c r="H44" s="479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7" t="s">
        <v>50</v>
      </c>
      <c r="H46" s="477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7" t="s">
        <v>51</v>
      </c>
      <c r="H47" s="477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7" t="s">
        <v>52</v>
      </c>
      <c r="H48" s="477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9" t="s">
        <v>53</v>
      </c>
      <c r="H50" s="479"/>
      <c r="I50" s="263">
        <f>SUM(I52:I56)</f>
        <v>28059759.710000012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7" t="s">
        <v>54</v>
      </c>
      <c r="H52" s="477"/>
      <c r="I52" s="258">
        <f>+EA!I53</f>
        <v>10816223.580000013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7" t="s">
        <v>55</v>
      </c>
      <c r="H53" s="477"/>
      <c r="I53" s="258">
        <v>17243536.129999999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7" t="s">
        <v>56</v>
      </c>
      <c r="H54" s="477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7" t="s">
        <v>57</v>
      </c>
      <c r="H55" s="477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7" t="s">
        <v>58</v>
      </c>
      <c r="H56" s="477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9" t="s">
        <v>59</v>
      </c>
      <c r="H58" s="479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7" t="s">
        <v>60</v>
      </c>
      <c r="H60" s="477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7" t="s">
        <v>61</v>
      </c>
      <c r="H61" s="477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9" t="s">
        <v>62</v>
      </c>
      <c r="H63" s="479"/>
      <c r="I63" s="263">
        <f>I44+I50+I58</f>
        <v>28059759.710000012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9" t="s">
        <v>198</v>
      </c>
      <c r="H65" s="479"/>
      <c r="I65" s="263">
        <f>I40+I63</f>
        <v>42556185.49000001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6" t="s">
        <v>78</v>
      </c>
      <c r="C70" s="486"/>
      <c r="D70" s="486"/>
      <c r="E70" s="486"/>
      <c r="F70" s="486"/>
      <c r="G70" s="486"/>
      <c r="H70" s="486"/>
      <c r="I70" s="486"/>
      <c r="J70" s="48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5"/>
      <c r="D72" s="485"/>
      <c r="E72" s="276"/>
      <c r="G72" s="484"/>
      <c r="H72" s="484"/>
      <c r="I72" s="276"/>
      <c r="J72" s="276"/>
    </row>
    <row r="73" spans="1:11" ht="14.1" customHeight="1">
      <c r="B73" s="283"/>
      <c r="C73" s="483" t="s">
        <v>79</v>
      </c>
      <c r="D73" s="483"/>
      <c r="E73" s="276"/>
      <c r="F73" s="284"/>
      <c r="G73" s="483" t="s">
        <v>82</v>
      </c>
      <c r="H73" s="483"/>
      <c r="I73" s="252"/>
      <c r="J73" s="276"/>
    </row>
    <row r="74" spans="1:11" ht="14.1" customHeight="1">
      <c r="B74" s="285"/>
      <c r="C74" s="482" t="s">
        <v>80</v>
      </c>
      <c r="D74" s="482"/>
      <c r="E74" s="286"/>
      <c r="F74" s="284"/>
      <c r="G74" s="482" t="s">
        <v>81</v>
      </c>
      <c r="H74" s="482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PageLayoutView="80" workbookViewId="0">
      <selection activeCell="C6" sqref="C6:I6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1" t="s">
        <v>428</v>
      </c>
      <c r="D3" s="491"/>
      <c r="E3" s="491"/>
      <c r="F3" s="491"/>
      <c r="G3" s="491"/>
      <c r="H3" s="491"/>
      <c r="I3" s="491"/>
      <c r="J3" s="291"/>
      <c r="K3" s="291"/>
    </row>
    <row r="4" spans="1:11" ht="14.1" customHeight="1">
      <c r="A4" s="292"/>
      <c r="C4" s="491" t="s">
        <v>66</v>
      </c>
      <c r="D4" s="491"/>
      <c r="E4" s="491"/>
      <c r="F4" s="491"/>
      <c r="G4" s="491"/>
      <c r="H4" s="491"/>
      <c r="I4" s="491"/>
      <c r="J4" s="292"/>
      <c r="K4" s="292"/>
    </row>
    <row r="5" spans="1:11" ht="14.1" customHeight="1">
      <c r="A5" s="293"/>
      <c r="C5" s="491" t="s">
        <v>429</v>
      </c>
      <c r="D5" s="491"/>
      <c r="E5" s="491"/>
      <c r="F5" s="491"/>
      <c r="G5" s="491"/>
      <c r="H5" s="491"/>
      <c r="I5" s="491"/>
      <c r="J5" s="292"/>
      <c r="K5" s="292"/>
    </row>
    <row r="6" spans="1:11" ht="14.1" customHeight="1">
      <c r="A6" s="293"/>
      <c r="C6" s="491" t="s">
        <v>1</v>
      </c>
      <c r="D6" s="491"/>
      <c r="E6" s="491"/>
      <c r="F6" s="491"/>
      <c r="G6" s="491"/>
      <c r="H6" s="491"/>
      <c r="I6" s="491"/>
      <c r="J6" s="292"/>
      <c r="K6" s="292"/>
    </row>
    <row r="7" spans="1:11" ht="20.100000000000001" customHeight="1">
      <c r="A7" s="293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0" t="s">
        <v>76</v>
      </c>
      <c r="C11" s="490"/>
      <c r="D11" s="301" t="s">
        <v>67</v>
      </c>
      <c r="E11" s="301" t="s">
        <v>68</v>
      </c>
      <c r="F11" s="302"/>
      <c r="G11" s="490" t="s">
        <v>76</v>
      </c>
      <c r="H11" s="490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8" t="s">
        <v>6</v>
      </c>
      <c r="C14" s="478"/>
      <c r="D14" s="310">
        <f>D16+D26</f>
        <v>26618864.620000001</v>
      </c>
      <c r="E14" s="310">
        <f>E16+E26</f>
        <v>69175050.109999999</v>
      </c>
      <c r="F14" s="234"/>
      <c r="G14" s="478" t="s">
        <v>7</v>
      </c>
      <c r="H14" s="478"/>
      <c r="I14" s="310">
        <f>I16+I27</f>
        <v>14496425.779999999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8" t="s">
        <v>8</v>
      </c>
      <c r="C16" s="478"/>
      <c r="D16" s="310">
        <f>SUM(D18:D24)</f>
        <v>0</v>
      </c>
      <c r="E16" s="310">
        <f>SUM(E18:E24)</f>
        <v>38695672.079999998</v>
      </c>
      <c r="F16" s="234"/>
      <c r="G16" s="478" t="s">
        <v>9</v>
      </c>
      <c r="H16" s="478"/>
      <c r="I16" s="310">
        <f>SUM(I18:I25)</f>
        <v>679430.78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7" t="s">
        <v>10</v>
      </c>
      <c r="C18" s="477"/>
      <c r="D18" s="313">
        <f>IF(ESF!D18&lt;ESF!E18,ESF!E18-ESF!D18,0)</f>
        <v>0</v>
      </c>
      <c r="E18" s="313">
        <f>IF(D18&gt;0,0,ESF!D18-ESF!E18)</f>
        <v>34160664.93</v>
      </c>
      <c r="F18" s="234"/>
      <c r="G18" s="477" t="s">
        <v>11</v>
      </c>
      <c r="H18" s="477"/>
      <c r="I18" s="313">
        <f>IF(ESF!I18&gt;ESF!J18,ESF!I18-ESF!J18,0)</f>
        <v>679430.78</v>
      </c>
      <c r="J18" s="313">
        <f>IF(I18&gt;0,0,ESF!J18-ESF!I18)</f>
        <v>0</v>
      </c>
      <c r="K18" s="248"/>
    </row>
    <row r="19" spans="1:11">
      <c r="A19" s="309"/>
      <c r="B19" s="477" t="s">
        <v>12</v>
      </c>
      <c r="C19" s="477"/>
      <c r="D19" s="313">
        <f>IF(ESF!D19&lt;ESF!E19,ESF!E19-ESF!D19,0)</f>
        <v>0</v>
      </c>
      <c r="E19" s="313">
        <f>IF(D19&gt;0,0,ESF!D19-ESF!E19)</f>
        <v>4530882.49</v>
      </c>
      <c r="F19" s="234"/>
      <c r="G19" s="477" t="s">
        <v>13</v>
      </c>
      <c r="H19" s="477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7" t="s">
        <v>14</v>
      </c>
      <c r="C20" s="477"/>
      <c r="D20" s="313">
        <f>IF(ESF!D20&lt;ESF!E20,ESF!E20-ESF!D20,0)</f>
        <v>0</v>
      </c>
      <c r="E20" s="313">
        <f>IF(D20&gt;0,0,ESF!D20-ESF!E20)</f>
        <v>4124.66</v>
      </c>
      <c r="F20" s="234"/>
      <c r="G20" s="477" t="s">
        <v>15</v>
      </c>
      <c r="H20" s="477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7" t="s">
        <v>16</v>
      </c>
      <c r="C21" s="477"/>
      <c r="D21" s="313">
        <f>IF(ESF!D21&lt;ESF!E21,ESF!E21-ESF!D21,0)</f>
        <v>0</v>
      </c>
      <c r="E21" s="313">
        <f>IF(D21&gt;0,0,ESF!D21-ESF!E21)</f>
        <v>0</v>
      </c>
      <c r="F21" s="234"/>
      <c r="G21" s="477" t="s">
        <v>17</v>
      </c>
      <c r="H21" s="477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7" t="s">
        <v>18</v>
      </c>
      <c r="C22" s="477"/>
      <c r="D22" s="313">
        <f>IF(ESF!D22&lt;ESF!E22,ESF!E22-ESF!D22,0)</f>
        <v>0</v>
      </c>
      <c r="E22" s="313">
        <f>IF(D22&gt;0,0,ESF!D22-ESF!E22)</f>
        <v>0</v>
      </c>
      <c r="F22" s="234"/>
      <c r="G22" s="477" t="s">
        <v>19</v>
      </c>
      <c r="H22" s="477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7" t="s">
        <v>20</v>
      </c>
      <c r="C23" s="477"/>
      <c r="D23" s="313">
        <f>IF(ESF!D23&lt;ESF!E23,ESF!E23-ESF!D23,0)</f>
        <v>0</v>
      </c>
      <c r="E23" s="313">
        <f>IF(D23&gt;0,0,ESF!D23-ESF!E23)</f>
        <v>0</v>
      </c>
      <c r="F23" s="234"/>
      <c r="G23" s="480" t="s">
        <v>21</v>
      </c>
      <c r="H23" s="480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7" t="s">
        <v>22</v>
      </c>
      <c r="C24" s="477"/>
      <c r="D24" s="313">
        <f>IF(ESF!D24&lt;ESF!E24,ESF!E24-ESF!D24,0)</f>
        <v>0</v>
      </c>
      <c r="E24" s="313">
        <f>IF(D24&gt;0,0,ESF!D24-ESF!E24)</f>
        <v>0</v>
      </c>
      <c r="F24" s="234"/>
      <c r="G24" s="477" t="s">
        <v>23</v>
      </c>
      <c r="H24" s="477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7" t="s">
        <v>24</v>
      </c>
      <c r="H25" s="477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8" t="s">
        <v>27</v>
      </c>
      <c r="C26" s="478"/>
      <c r="D26" s="310">
        <f>SUM(D28:D36)</f>
        <v>26618864.620000001</v>
      </c>
      <c r="E26" s="310">
        <f>SUM(E28:E36)</f>
        <v>30479378.030000001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9" t="s">
        <v>28</v>
      </c>
      <c r="H27" s="479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7" t="s">
        <v>29</v>
      </c>
      <c r="C28" s="477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7" t="s">
        <v>31</v>
      </c>
      <c r="C29" s="477"/>
      <c r="D29" s="313">
        <f>IF(ESF!D32&lt;ESF!E32,ESF!E32-ESF!D32,0)</f>
        <v>0</v>
      </c>
      <c r="E29" s="313">
        <f>IF(D29&gt;0,0,ESF!D32-ESF!E32)</f>
        <v>0</v>
      </c>
      <c r="F29" s="234"/>
      <c r="G29" s="477" t="s">
        <v>30</v>
      </c>
      <c r="H29" s="477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7" t="s">
        <v>33</v>
      </c>
      <c r="C30" s="477"/>
      <c r="D30" s="313">
        <f>IF(ESF!D33&lt;ESF!E33,ESF!E33-ESF!D33,0)</f>
        <v>0</v>
      </c>
      <c r="E30" s="313">
        <f>IF(D30&gt;0,0,ESF!D33-ESF!E33)</f>
        <v>0</v>
      </c>
      <c r="F30" s="234"/>
      <c r="G30" s="477" t="s">
        <v>32</v>
      </c>
      <c r="H30" s="477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7" t="s">
        <v>35</v>
      </c>
      <c r="C31" s="477"/>
      <c r="D31" s="313">
        <f>IF(ESF!D34&lt;ESF!E34,ESF!E34-ESF!D34,0)</f>
        <v>0</v>
      </c>
      <c r="E31" s="313">
        <f>IF(D31&gt;0,0,ESF!D34-ESF!E34)</f>
        <v>30017252.09</v>
      </c>
      <c r="F31" s="234"/>
      <c r="G31" s="477" t="s">
        <v>34</v>
      </c>
      <c r="H31" s="477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7" t="s">
        <v>37</v>
      </c>
      <c r="C32" s="477"/>
      <c r="D32" s="313">
        <f>IF(ESF!D35&lt;ESF!E35,ESF!E35-ESF!D35,0)</f>
        <v>0</v>
      </c>
      <c r="E32" s="313">
        <f>IF(D32&gt;0,0,ESF!D35-ESF!E35)</f>
        <v>462125.94</v>
      </c>
      <c r="F32" s="234"/>
      <c r="G32" s="477" t="s">
        <v>36</v>
      </c>
      <c r="H32" s="477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0" t="s">
        <v>39</v>
      </c>
      <c r="C33" s="480"/>
      <c r="D33" s="313">
        <f>IF(ESF!D36&lt;ESF!E36,ESF!E36-ESF!D36,0)</f>
        <v>26618864.620000001</v>
      </c>
      <c r="E33" s="313">
        <f>IF(D33&gt;0,0,ESF!D36-ESF!E36)</f>
        <v>0</v>
      </c>
      <c r="F33" s="234"/>
      <c r="G33" s="480" t="s">
        <v>38</v>
      </c>
      <c r="H33" s="480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7" t="s">
        <v>41</v>
      </c>
      <c r="C34" s="477"/>
      <c r="D34" s="313">
        <f>IF(ESF!D37&lt;ESF!E37,ESF!E37-ESF!D37,0)</f>
        <v>0</v>
      </c>
      <c r="E34" s="313">
        <f>IF(D34&gt;0,0,ESF!D37-ESF!E37)</f>
        <v>0</v>
      </c>
      <c r="F34" s="234"/>
      <c r="G34" s="477" t="s">
        <v>40</v>
      </c>
      <c r="H34" s="477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80" t="s">
        <v>42</v>
      </c>
      <c r="C35" s="480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7" t="s">
        <v>44</v>
      </c>
      <c r="C36" s="477"/>
      <c r="D36" s="313">
        <f>IF(ESF!D39&lt;ESF!E39,ESF!E39-ESF!D39,0)</f>
        <v>0</v>
      </c>
      <c r="E36" s="313">
        <f>IF(D36&gt;0,0,ESF!D39-ESF!E39)</f>
        <v>0</v>
      </c>
      <c r="F36" s="234"/>
      <c r="G36" s="478" t="s">
        <v>47</v>
      </c>
      <c r="H36" s="478"/>
      <c r="I36" s="310">
        <f>I38+I44+I52</f>
        <v>28059759.710000012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8" t="s">
        <v>49</v>
      </c>
      <c r="H38" s="478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7" t="s">
        <v>50</v>
      </c>
      <c r="H40" s="477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7" t="s">
        <v>51</v>
      </c>
      <c r="H41" s="477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7" t="s">
        <v>52</v>
      </c>
      <c r="H42" s="477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8" t="s">
        <v>53</v>
      </c>
      <c r="H44" s="478"/>
      <c r="I44" s="310">
        <f>SUM(I46:I50)</f>
        <v>28059759.710000012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7" t="s">
        <v>54</v>
      </c>
      <c r="H46" s="477"/>
      <c r="I46" s="313">
        <f>IF(ESF!I52&gt;ESF!J52,ESF!I52-ESF!J52,0)</f>
        <v>10816223.580000013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7" t="s">
        <v>55</v>
      </c>
      <c r="H47" s="477"/>
      <c r="I47" s="313">
        <f>IF(ESF!I53&gt;ESF!J53,ESF!I53-ESF!J53,0)</f>
        <v>17243536.129999999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7" t="s">
        <v>56</v>
      </c>
      <c r="H48" s="477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7" t="s">
        <v>57</v>
      </c>
      <c r="H49" s="477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7" t="s">
        <v>58</v>
      </c>
      <c r="H50" s="477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8" t="s">
        <v>83</v>
      </c>
      <c r="H52" s="478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7" t="s">
        <v>60</v>
      </c>
      <c r="H54" s="477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89" t="s">
        <v>61</v>
      </c>
      <c r="H55" s="489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6" t="s">
        <v>78</v>
      </c>
      <c r="C59" s="486"/>
      <c r="D59" s="486"/>
      <c r="E59" s="486"/>
      <c r="F59" s="486"/>
      <c r="G59" s="486"/>
      <c r="H59" s="486"/>
      <c r="I59" s="486"/>
      <c r="J59" s="48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83" t="s">
        <v>79</v>
      </c>
      <c r="D62" s="483"/>
      <c r="E62" s="276"/>
      <c r="F62" s="276"/>
      <c r="G62" s="483" t="s">
        <v>82</v>
      </c>
      <c r="H62" s="483"/>
      <c r="I62" s="252"/>
      <c r="J62" s="276"/>
    </row>
    <row r="63" spans="1:11" ht="14.1" customHeight="1">
      <c r="B63" s="285"/>
      <c r="C63" s="482" t="s">
        <v>80</v>
      </c>
      <c r="D63" s="482"/>
      <c r="E63" s="286"/>
      <c r="F63" s="286"/>
      <c r="G63" s="482" t="s">
        <v>81</v>
      </c>
      <c r="H63" s="48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8" t="s">
        <v>2</v>
      </c>
      <c r="B2" s="498"/>
      <c r="C2" s="498"/>
      <c r="D2" s="498"/>
      <c r="E2" s="13" t="e">
        <f>ESF!#REF!</f>
        <v>#REF!</v>
      </c>
    </row>
    <row r="3" spans="1:5" ht="79.5">
      <c r="A3" s="498" t="s">
        <v>4</v>
      </c>
      <c r="B3" s="498"/>
      <c r="C3" s="498"/>
      <c r="D3" s="498"/>
      <c r="E3" s="13" t="str">
        <f>ESF!C7</f>
        <v>Poder Ejecutivo / Legislativo / Judicial / Autónomo / Sector Paraestatal</v>
      </c>
    </row>
    <row r="4" spans="1:5">
      <c r="A4" s="498" t="s">
        <v>3</v>
      </c>
      <c r="B4" s="498"/>
      <c r="C4" s="498"/>
      <c r="D4" s="498"/>
      <c r="E4" s="14"/>
    </row>
    <row r="5" spans="1:5">
      <c r="A5" s="498" t="s">
        <v>73</v>
      </c>
      <c r="B5" s="498"/>
      <c r="C5" s="498"/>
      <c r="D5" s="498"/>
      <c r="E5" t="s">
        <v>71</v>
      </c>
    </row>
    <row r="6" spans="1:5">
      <c r="A6" s="6"/>
      <c r="B6" s="6"/>
      <c r="C6" s="503" t="s">
        <v>5</v>
      </c>
      <c r="D6" s="503"/>
      <c r="E6" s="1">
        <v>2013</v>
      </c>
    </row>
    <row r="7" spans="1:5">
      <c r="A7" s="499" t="s">
        <v>69</v>
      </c>
      <c r="B7" s="497" t="s">
        <v>8</v>
      </c>
      <c r="C7" s="493" t="s">
        <v>10</v>
      </c>
      <c r="D7" s="493"/>
      <c r="E7" s="8">
        <f>ESF!D18</f>
        <v>34160664.93</v>
      </c>
    </row>
    <row r="8" spans="1:5">
      <c r="A8" s="499"/>
      <c r="B8" s="497"/>
      <c r="C8" s="493" t="s">
        <v>12</v>
      </c>
      <c r="D8" s="493"/>
      <c r="E8" s="8">
        <f>ESF!D19</f>
        <v>4530882.49</v>
      </c>
    </row>
    <row r="9" spans="1:5">
      <c r="A9" s="499"/>
      <c r="B9" s="497"/>
      <c r="C9" s="493" t="s">
        <v>14</v>
      </c>
      <c r="D9" s="493"/>
      <c r="E9" s="8">
        <f>ESF!D20</f>
        <v>4124.66</v>
      </c>
    </row>
    <row r="10" spans="1:5">
      <c r="A10" s="499"/>
      <c r="B10" s="497"/>
      <c r="C10" s="493" t="s">
        <v>16</v>
      </c>
      <c r="D10" s="493"/>
      <c r="E10" s="8">
        <f>ESF!D21</f>
        <v>0</v>
      </c>
    </row>
    <row r="11" spans="1:5">
      <c r="A11" s="499"/>
      <c r="B11" s="497"/>
      <c r="C11" s="493" t="s">
        <v>18</v>
      </c>
      <c r="D11" s="493"/>
      <c r="E11" s="8">
        <f>ESF!D22</f>
        <v>0</v>
      </c>
    </row>
    <row r="12" spans="1:5">
      <c r="A12" s="499"/>
      <c r="B12" s="497"/>
      <c r="C12" s="493" t="s">
        <v>20</v>
      </c>
      <c r="D12" s="493"/>
      <c r="E12" s="8">
        <f>ESF!D23</f>
        <v>0</v>
      </c>
    </row>
    <row r="13" spans="1:5">
      <c r="A13" s="499"/>
      <c r="B13" s="497"/>
      <c r="C13" s="493" t="s">
        <v>22</v>
      </c>
      <c r="D13" s="493"/>
      <c r="E13" s="8">
        <f>ESF!D24</f>
        <v>0</v>
      </c>
    </row>
    <row r="14" spans="1:5" ht="15.75" thickBot="1">
      <c r="A14" s="499"/>
      <c r="B14" s="4"/>
      <c r="C14" s="494" t="s">
        <v>25</v>
      </c>
      <c r="D14" s="494"/>
      <c r="E14" s="9">
        <f>ESF!D26</f>
        <v>38695672.079999998</v>
      </c>
    </row>
    <row r="15" spans="1:5">
      <c r="A15" s="499"/>
      <c r="B15" s="497" t="s">
        <v>27</v>
      </c>
      <c r="C15" s="493" t="s">
        <v>29</v>
      </c>
      <c r="D15" s="493"/>
      <c r="E15" s="8">
        <f>ESF!D31</f>
        <v>0</v>
      </c>
    </row>
    <row r="16" spans="1:5">
      <c r="A16" s="499"/>
      <c r="B16" s="497"/>
      <c r="C16" s="493" t="s">
        <v>31</v>
      </c>
      <c r="D16" s="493"/>
      <c r="E16" s="8">
        <f>ESF!D32</f>
        <v>0</v>
      </c>
    </row>
    <row r="17" spans="1:5">
      <c r="A17" s="499"/>
      <c r="B17" s="497"/>
      <c r="C17" s="493" t="s">
        <v>33</v>
      </c>
      <c r="D17" s="493"/>
      <c r="E17" s="8">
        <f>ESF!D33</f>
        <v>0</v>
      </c>
    </row>
    <row r="18" spans="1:5">
      <c r="A18" s="499"/>
      <c r="B18" s="497"/>
      <c r="C18" s="493" t="s">
        <v>35</v>
      </c>
      <c r="D18" s="493"/>
      <c r="E18" s="8">
        <f>ESF!D34</f>
        <v>30017252.09</v>
      </c>
    </row>
    <row r="19" spans="1:5">
      <c r="A19" s="499"/>
      <c r="B19" s="497"/>
      <c r="C19" s="493" t="s">
        <v>37</v>
      </c>
      <c r="D19" s="493"/>
      <c r="E19" s="8">
        <f>ESF!D35</f>
        <v>462125.94</v>
      </c>
    </row>
    <row r="20" spans="1:5">
      <c r="A20" s="499"/>
      <c r="B20" s="497"/>
      <c r="C20" s="493" t="s">
        <v>39</v>
      </c>
      <c r="D20" s="493"/>
      <c r="E20" s="8">
        <f>ESF!D36</f>
        <v>-26618864.620000001</v>
      </c>
    </row>
    <row r="21" spans="1:5">
      <c r="A21" s="499"/>
      <c r="B21" s="497"/>
      <c r="C21" s="493" t="s">
        <v>41</v>
      </c>
      <c r="D21" s="493"/>
      <c r="E21" s="8">
        <f>ESF!D37</f>
        <v>0</v>
      </c>
    </row>
    <row r="22" spans="1:5">
      <c r="A22" s="499"/>
      <c r="B22" s="497"/>
      <c r="C22" s="493" t="s">
        <v>42</v>
      </c>
      <c r="D22" s="493"/>
      <c r="E22" s="8">
        <f>ESF!D38</f>
        <v>0</v>
      </c>
    </row>
    <row r="23" spans="1:5">
      <c r="A23" s="499"/>
      <c r="B23" s="497"/>
      <c r="C23" s="493" t="s">
        <v>44</v>
      </c>
      <c r="D23" s="493"/>
      <c r="E23" s="8">
        <f>ESF!D39</f>
        <v>0</v>
      </c>
    </row>
    <row r="24" spans="1:5" ht="15.75" thickBot="1">
      <c r="A24" s="499"/>
      <c r="B24" s="4"/>
      <c r="C24" s="494" t="s">
        <v>46</v>
      </c>
      <c r="D24" s="494"/>
      <c r="E24" s="9">
        <f>ESF!D41</f>
        <v>3860513.41</v>
      </c>
    </row>
    <row r="25" spans="1:5" ht="15.75" thickBot="1">
      <c r="A25" s="499"/>
      <c r="B25" s="2"/>
      <c r="C25" s="494" t="s">
        <v>48</v>
      </c>
      <c r="D25" s="494"/>
      <c r="E25" s="9">
        <f>ESF!D43</f>
        <v>42556185.489999995</v>
      </c>
    </row>
    <row r="26" spans="1:5">
      <c r="A26" s="499" t="s">
        <v>70</v>
      </c>
      <c r="B26" s="497" t="s">
        <v>9</v>
      </c>
      <c r="C26" s="493" t="s">
        <v>11</v>
      </c>
      <c r="D26" s="493"/>
      <c r="E26" s="8">
        <f>ESF!I18</f>
        <v>679430.78</v>
      </c>
    </row>
    <row r="27" spans="1:5">
      <c r="A27" s="499"/>
      <c r="B27" s="497"/>
      <c r="C27" s="493" t="s">
        <v>13</v>
      </c>
      <c r="D27" s="493"/>
      <c r="E27" s="8">
        <f>ESF!I19</f>
        <v>0</v>
      </c>
    </row>
    <row r="28" spans="1:5">
      <c r="A28" s="499"/>
      <c r="B28" s="497"/>
      <c r="C28" s="493" t="s">
        <v>15</v>
      </c>
      <c r="D28" s="493"/>
      <c r="E28" s="8">
        <f>ESF!I20</f>
        <v>0</v>
      </c>
    </row>
    <row r="29" spans="1:5">
      <c r="A29" s="499"/>
      <c r="B29" s="497"/>
      <c r="C29" s="493" t="s">
        <v>17</v>
      </c>
      <c r="D29" s="493"/>
      <c r="E29" s="8">
        <f>ESF!I21</f>
        <v>0</v>
      </c>
    </row>
    <row r="30" spans="1:5">
      <c r="A30" s="499"/>
      <c r="B30" s="497"/>
      <c r="C30" s="493" t="s">
        <v>19</v>
      </c>
      <c r="D30" s="493"/>
      <c r="E30" s="8">
        <f>ESF!I22</f>
        <v>0</v>
      </c>
    </row>
    <row r="31" spans="1:5">
      <c r="A31" s="499"/>
      <c r="B31" s="497"/>
      <c r="C31" s="493" t="s">
        <v>21</v>
      </c>
      <c r="D31" s="493"/>
      <c r="E31" s="8">
        <f>ESF!I23</f>
        <v>0</v>
      </c>
    </row>
    <row r="32" spans="1:5">
      <c r="A32" s="499"/>
      <c r="B32" s="497"/>
      <c r="C32" s="493" t="s">
        <v>23</v>
      </c>
      <c r="D32" s="493"/>
      <c r="E32" s="8">
        <f>ESF!I24</f>
        <v>0</v>
      </c>
    </row>
    <row r="33" spans="1:5">
      <c r="A33" s="499"/>
      <c r="B33" s="497"/>
      <c r="C33" s="493" t="s">
        <v>24</v>
      </c>
      <c r="D33" s="493"/>
      <c r="E33" s="8">
        <f>ESF!I25</f>
        <v>0</v>
      </c>
    </row>
    <row r="34" spans="1:5" ht="15.75" thickBot="1">
      <c r="A34" s="499"/>
      <c r="B34" s="4"/>
      <c r="C34" s="494" t="s">
        <v>26</v>
      </c>
      <c r="D34" s="494"/>
      <c r="E34" s="9">
        <f>ESF!I27</f>
        <v>679430.78</v>
      </c>
    </row>
    <row r="35" spans="1:5">
      <c r="A35" s="499"/>
      <c r="B35" s="497" t="s">
        <v>28</v>
      </c>
      <c r="C35" s="493" t="s">
        <v>30</v>
      </c>
      <c r="D35" s="493"/>
      <c r="E35" s="8">
        <f>ESF!I31</f>
        <v>0</v>
      </c>
    </row>
    <row r="36" spans="1:5">
      <c r="A36" s="499"/>
      <c r="B36" s="497"/>
      <c r="C36" s="493" t="s">
        <v>32</v>
      </c>
      <c r="D36" s="493"/>
      <c r="E36" s="8">
        <f>ESF!I32</f>
        <v>0</v>
      </c>
    </row>
    <row r="37" spans="1:5">
      <c r="A37" s="499"/>
      <c r="B37" s="497"/>
      <c r="C37" s="493" t="s">
        <v>34</v>
      </c>
      <c r="D37" s="493"/>
      <c r="E37" s="8">
        <f>ESF!I33</f>
        <v>0</v>
      </c>
    </row>
    <row r="38" spans="1:5">
      <c r="A38" s="499"/>
      <c r="B38" s="497"/>
      <c r="C38" s="493" t="s">
        <v>36</v>
      </c>
      <c r="D38" s="493"/>
      <c r="E38" s="8">
        <f>ESF!I34</f>
        <v>0</v>
      </c>
    </row>
    <row r="39" spans="1:5">
      <c r="A39" s="499"/>
      <c r="B39" s="497"/>
      <c r="C39" s="493" t="s">
        <v>38</v>
      </c>
      <c r="D39" s="493"/>
      <c r="E39" s="8">
        <f>ESF!I35</f>
        <v>4500</v>
      </c>
    </row>
    <row r="40" spans="1:5">
      <c r="A40" s="499"/>
      <c r="B40" s="497"/>
      <c r="C40" s="493" t="s">
        <v>40</v>
      </c>
      <c r="D40" s="493"/>
      <c r="E40" s="8">
        <f>ESF!I36</f>
        <v>13812495</v>
      </c>
    </row>
    <row r="41" spans="1:5" ht="15.75" thickBot="1">
      <c r="A41" s="499"/>
      <c r="B41" s="2"/>
      <c r="C41" s="494" t="s">
        <v>43</v>
      </c>
      <c r="D41" s="494"/>
      <c r="E41" s="9">
        <f>ESF!I38</f>
        <v>13816995</v>
      </c>
    </row>
    <row r="42" spans="1:5" ht="15.75" thickBot="1">
      <c r="A42" s="499"/>
      <c r="B42" s="2"/>
      <c r="C42" s="494" t="s">
        <v>45</v>
      </c>
      <c r="D42" s="494"/>
      <c r="E42" s="9">
        <f>ESF!I40</f>
        <v>14496425.779999999</v>
      </c>
    </row>
    <row r="43" spans="1:5">
      <c r="A43" s="3"/>
      <c r="B43" s="497" t="s">
        <v>47</v>
      </c>
      <c r="C43" s="495" t="s">
        <v>49</v>
      </c>
      <c r="D43" s="495"/>
      <c r="E43" s="10">
        <f>ESF!I44</f>
        <v>0</v>
      </c>
    </row>
    <row r="44" spans="1:5">
      <c r="A44" s="3"/>
      <c r="B44" s="497"/>
      <c r="C44" s="493" t="s">
        <v>50</v>
      </c>
      <c r="D44" s="493"/>
      <c r="E44" s="8">
        <f>ESF!I46</f>
        <v>0</v>
      </c>
    </row>
    <row r="45" spans="1:5">
      <c r="A45" s="3"/>
      <c r="B45" s="497"/>
      <c r="C45" s="493" t="s">
        <v>51</v>
      </c>
      <c r="D45" s="493"/>
      <c r="E45" s="8">
        <f>ESF!I47</f>
        <v>0</v>
      </c>
    </row>
    <row r="46" spans="1:5">
      <c r="A46" s="3"/>
      <c r="B46" s="497"/>
      <c r="C46" s="493" t="s">
        <v>52</v>
      </c>
      <c r="D46" s="493"/>
      <c r="E46" s="8">
        <f>ESF!I48</f>
        <v>0</v>
      </c>
    </row>
    <row r="47" spans="1:5">
      <c r="A47" s="3"/>
      <c r="B47" s="497"/>
      <c r="C47" s="495" t="s">
        <v>53</v>
      </c>
      <c r="D47" s="495"/>
      <c r="E47" s="10">
        <f>ESF!I50</f>
        <v>28059759.710000012</v>
      </c>
    </row>
    <row r="48" spans="1:5">
      <c r="A48" s="3"/>
      <c r="B48" s="497"/>
      <c r="C48" s="493" t="s">
        <v>54</v>
      </c>
      <c r="D48" s="493"/>
      <c r="E48" s="8">
        <f>ESF!I52</f>
        <v>10816223.580000013</v>
      </c>
    </row>
    <row r="49" spans="1:5">
      <c r="A49" s="3"/>
      <c r="B49" s="497"/>
      <c r="C49" s="493" t="s">
        <v>55</v>
      </c>
      <c r="D49" s="493"/>
      <c r="E49" s="8">
        <f>ESF!I53</f>
        <v>17243536.129999999</v>
      </c>
    </row>
    <row r="50" spans="1:5">
      <c r="A50" s="3"/>
      <c r="B50" s="497"/>
      <c r="C50" s="493" t="s">
        <v>56</v>
      </c>
      <c r="D50" s="493"/>
      <c r="E50" s="8">
        <f>ESF!I54</f>
        <v>0</v>
      </c>
    </row>
    <row r="51" spans="1:5">
      <c r="A51" s="3"/>
      <c r="B51" s="497"/>
      <c r="C51" s="493" t="s">
        <v>57</v>
      </c>
      <c r="D51" s="493"/>
      <c r="E51" s="8">
        <f>ESF!I55</f>
        <v>0</v>
      </c>
    </row>
    <row r="52" spans="1:5">
      <c r="A52" s="3"/>
      <c r="B52" s="497"/>
      <c r="C52" s="493" t="s">
        <v>58</v>
      </c>
      <c r="D52" s="493"/>
      <c r="E52" s="8">
        <f>ESF!I56</f>
        <v>0</v>
      </c>
    </row>
    <row r="53" spans="1:5">
      <c r="A53" s="3"/>
      <c r="B53" s="497"/>
      <c r="C53" s="495" t="s">
        <v>59</v>
      </c>
      <c r="D53" s="495"/>
      <c r="E53" s="10">
        <f>ESF!I58</f>
        <v>0</v>
      </c>
    </row>
    <row r="54" spans="1:5">
      <c r="A54" s="3"/>
      <c r="B54" s="497"/>
      <c r="C54" s="493" t="s">
        <v>60</v>
      </c>
      <c r="D54" s="493"/>
      <c r="E54" s="8">
        <f>ESF!I60</f>
        <v>0</v>
      </c>
    </row>
    <row r="55" spans="1:5">
      <c r="A55" s="3"/>
      <c r="B55" s="497"/>
      <c r="C55" s="493" t="s">
        <v>61</v>
      </c>
      <c r="D55" s="493"/>
      <c r="E55" s="8">
        <f>ESF!I61</f>
        <v>0</v>
      </c>
    </row>
    <row r="56" spans="1:5" ht="15.75" thickBot="1">
      <c r="A56" s="3"/>
      <c r="B56" s="497"/>
      <c r="C56" s="494" t="s">
        <v>62</v>
      </c>
      <c r="D56" s="494"/>
      <c r="E56" s="9">
        <f>ESF!I63</f>
        <v>28059759.710000012</v>
      </c>
    </row>
    <row r="57" spans="1:5" ht="15.75" thickBot="1">
      <c r="A57" s="3"/>
      <c r="B57" s="2"/>
      <c r="C57" s="494" t="s">
        <v>63</v>
      </c>
      <c r="D57" s="494"/>
      <c r="E57" s="9">
        <f>ESF!I65</f>
        <v>42556185.49000001</v>
      </c>
    </row>
    <row r="58" spans="1:5">
      <c r="A58" s="3"/>
      <c r="B58" s="2"/>
      <c r="C58" s="503" t="s">
        <v>5</v>
      </c>
      <c r="D58" s="503"/>
      <c r="E58" s="1">
        <v>2012</v>
      </c>
    </row>
    <row r="59" spans="1:5">
      <c r="A59" s="499" t="s">
        <v>69</v>
      </c>
      <c r="B59" s="497" t="s">
        <v>8</v>
      </c>
      <c r="C59" s="493" t="s">
        <v>10</v>
      </c>
      <c r="D59" s="493"/>
      <c r="E59" s="8">
        <f>ESF!E18</f>
        <v>0</v>
      </c>
    </row>
    <row r="60" spans="1:5">
      <c r="A60" s="499"/>
      <c r="B60" s="497"/>
      <c r="C60" s="493" t="s">
        <v>12</v>
      </c>
      <c r="D60" s="493"/>
      <c r="E60" s="8">
        <f>ESF!E19</f>
        <v>0</v>
      </c>
    </row>
    <row r="61" spans="1:5">
      <c r="A61" s="499"/>
      <c r="B61" s="497"/>
      <c r="C61" s="493" t="s">
        <v>14</v>
      </c>
      <c r="D61" s="493"/>
      <c r="E61" s="8">
        <f>ESF!E20</f>
        <v>0</v>
      </c>
    </row>
    <row r="62" spans="1:5">
      <c r="A62" s="499"/>
      <c r="B62" s="497"/>
      <c r="C62" s="493" t="s">
        <v>16</v>
      </c>
      <c r="D62" s="493"/>
      <c r="E62" s="8">
        <f>ESF!E21</f>
        <v>0</v>
      </c>
    </row>
    <row r="63" spans="1:5">
      <c r="A63" s="499"/>
      <c r="B63" s="497"/>
      <c r="C63" s="493" t="s">
        <v>18</v>
      </c>
      <c r="D63" s="493"/>
      <c r="E63" s="8">
        <f>ESF!E22</f>
        <v>0</v>
      </c>
    </row>
    <row r="64" spans="1:5">
      <c r="A64" s="499"/>
      <c r="B64" s="497"/>
      <c r="C64" s="493" t="s">
        <v>20</v>
      </c>
      <c r="D64" s="493"/>
      <c r="E64" s="8">
        <f>ESF!E23</f>
        <v>0</v>
      </c>
    </row>
    <row r="65" spans="1:5">
      <c r="A65" s="499"/>
      <c r="B65" s="497"/>
      <c r="C65" s="493" t="s">
        <v>22</v>
      </c>
      <c r="D65" s="493"/>
      <c r="E65" s="8">
        <f>ESF!E24</f>
        <v>0</v>
      </c>
    </row>
    <row r="66" spans="1:5" ht="15.75" thickBot="1">
      <c r="A66" s="499"/>
      <c r="B66" s="4"/>
      <c r="C66" s="494" t="s">
        <v>25</v>
      </c>
      <c r="D66" s="494"/>
      <c r="E66" s="9">
        <f>ESF!E26</f>
        <v>0</v>
      </c>
    </row>
    <row r="67" spans="1:5">
      <c r="A67" s="499"/>
      <c r="B67" s="497" t="s">
        <v>27</v>
      </c>
      <c r="C67" s="493" t="s">
        <v>29</v>
      </c>
      <c r="D67" s="493"/>
      <c r="E67" s="8">
        <f>ESF!E31</f>
        <v>0</v>
      </c>
    </row>
    <row r="68" spans="1:5">
      <c r="A68" s="499"/>
      <c r="B68" s="497"/>
      <c r="C68" s="493" t="s">
        <v>31</v>
      </c>
      <c r="D68" s="493"/>
      <c r="E68" s="8">
        <f>ESF!E32</f>
        <v>0</v>
      </c>
    </row>
    <row r="69" spans="1:5">
      <c r="A69" s="499"/>
      <c r="B69" s="497"/>
      <c r="C69" s="493" t="s">
        <v>33</v>
      </c>
      <c r="D69" s="493"/>
      <c r="E69" s="8">
        <f>ESF!E33</f>
        <v>0</v>
      </c>
    </row>
    <row r="70" spans="1:5">
      <c r="A70" s="499"/>
      <c r="B70" s="497"/>
      <c r="C70" s="493" t="s">
        <v>35</v>
      </c>
      <c r="D70" s="493"/>
      <c r="E70" s="8">
        <f>ESF!E34</f>
        <v>0</v>
      </c>
    </row>
    <row r="71" spans="1:5">
      <c r="A71" s="499"/>
      <c r="B71" s="497"/>
      <c r="C71" s="493" t="s">
        <v>37</v>
      </c>
      <c r="D71" s="493"/>
      <c r="E71" s="8">
        <f>ESF!E35</f>
        <v>0</v>
      </c>
    </row>
    <row r="72" spans="1:5">
      <c r="A72" s="499"/>
      <c r="B72" s="497"/>
      <c r="C72" s="493" t="s">
        <v>39</v>
      </c>
      <c r="D72" s="493"/>
      <c r="E72" s="8">
        <f>ESF!E36</f>
        <v>0</v>
      </c>
    </row>
    <row r="73" spans="1:5">
      <c r="A73" s="499"/>
      <c r="B73" s="497"/>
      <c r="C73" s="493" t="s">
        <v>41</v>
      </c>
      <c r="D73" s="493"/>
      <c r="E73" s="8">
        <f>ESF!E37</f>
        <v>0</v>
      </c>
    </row>
    <row r="74" spans="1:5">
      <c r="A74" s="499"/>
      <c r="B74" s="497"/>
      <c r="C74" s="493" t="s">
        <v>42</v>
      </c>
      <c r="D74" s="493"/>
      <c r="E74" s="8">
        <f>ESF!E38</f>
        <v>0</v>
      </c>
    </row>
    <row r="75" spans="1:5">
      <c r="A75" s="499"/>
      <c r="B75" s="497"/>
      <c r="C75" s="493" t="s">
        <v>44</v>
      </c>
      <c r="D75" s="493"/>
      <c r="E75" s="8">
        <f>ESF!E39</f>
        <v>0</v>
      </c>
    </row>
    <row r="76" spans="1:5" ht="15.75" thickBot="1">
      <c r="A76" s="499"/>
      <c r="B76" s="4"/>
      <c r="C76" s="494" t="s">
        <v>46</v>
      </c>
      <c r="D76" s="494"/>
      <c r="E76" s="9">
        <f>ESF!E41</f>
        <v>0</v>
      </c>
    </row>
    <row r="77" spans="1:5" ht="15.75" thickBot="1">
      <c r="A77" s="499"/>
      <c r="B77" s="2"/>
      <c r="C77" s="494" t="s">
        <v>48</v>
      </c>
      <c r="D77" s="494"/>
      <c r="E77" s="9">
        <f>ESF!E43</f>
        <v>0</v>
      </c>
    </row>
    <row r="78" spans="1:5">
      <c r="A78" s="499" t="s">
        <v>70</v>
      </c>
      <c r="B78" s="497" t="s">
        <v>9</v>
      </c>
      <c r="C78" s="493" t="s">
        <v>11</v>
      </c>
      <c r="D78" s="493"/>
      <c r="E78" s="8">
        <f>ESF!J18</f>
        <v>0</v>
      </c>
    </row>
    <row r="79" spans="1:5">
      <c r="A79" s="499"/>
      <c r="B79" s="497"/>
      <c r="C79" s="493" t="s">
        <v>13</v>
      </c>
      <c r="D79" s="493"/>
      <c r="E79" s="8">
        <f>ESF!J19</f>
        <v>0</v>
      </c>
    </row>
    <row r="80" spans="1:5">
      <c r="A80" s="499"/>
      <c r="B80" s="497"/>
      <c r="C80" s="493" t="s">
        <v>15</v>
      </c>
      <c r="D80" s="493"/>
      <c r="E80" s="8">
        <f>ESF!J20</f>
        <v>0</v>
      </c>
    </row>
    <row r="81" spans="1:5">
      <c r="A81" s="499"/>
      <c r="B81" s="497"/>
      <c r="C81" s="493" t="s">
        <v>17</v>
      </c>
      <c r="D81" s="493"/>
      <c r="E81" s="8">
        <f>ESF!J21</f>
        <v>0</v>
      </c>
    </row>
    <row r="82" spans="1:5">
      <c r="A82" s="499"/>
      <c r="B82" s="497"/>
      <c r="C82" s="493" t="s">
        <v>19</v>
      </c>
      <c r="D82" s="493"/>
      <c r="E82" s="8">
        <f>ESF!J22</f>
        <v>0</v>
      </c>
    </row>
    <row r="83" spans="1:5">
      <c r="A83" s="499"/>
      <c r="B83" s="497"/>
      <c r="C83" s="493" t="s">
        <v>21</v>
      </c>
      <c r="D83" s="493"/>
      <c r="E83" s="8">
        <f>ESF!J23</f>
        <v>0</v>
      </c>
    </row>
    <row r="84" spans="1:5">
      <c r="A84" s="499"/>
      <c r="B84" s="497"/>
      <c r="C84" s="493" t="s">
        <v>23</v>
      </c>
      <c r="D84" s="493"/>
      <c r="E84" s="8">
        <f>ESF!J24</f>
        <v>0</v>
      </c>
    </row>
    <row r="85" spans="1:5">
      <c r="A85" s="499"/>
      <c r="B85" s="497"/>
      <c r="C85" s="493" t="s">
        <v>24</v>
      </c>
      <c r="D85" s="493"/>
      <c r="E85" s="8">
        <f>ESF!J25</f>
        <v>0</v>
      </c>
    </row>
    <row r="86" spans="1:5" ht="15.75" thickBot="1">
      <c r="A86" s="499"/>
      <c r="B86" s="4"/>
      <c r="C86" s="494" t="s">
        <v>26</v>
      </c>
      <c r="D86" s="494"/>
      <c r="E86" s="9">
        <f>ESF!J27</f>
        <v>0</v>
      </c>
    </row>
    <row r="87" spans="1:5">
      <c r="A87" s="499"/>
      <c r="B87" s="497" t="s">
        <v>28</v>
      </c>
      <c r="C87" s="493" t="s">
        <v>30</v>
      </c>
      <c r="D87" s="493"/>
      <c r="E87" s="8">
        <f>ESF!J31</f>
        <v>0</v>
      </c>
    </row>
    <row r="88" spans="1:5">
      <c r="A88" s="499"/>
      <c r="B88" s="497"/>
      <c r="C88" s="493" t="s">
        <v>32</v>
      </c>
      <c r="D88" s="493"/>
      <c r="E88" s="8">
        <f>ESF!J32</f>
        <v>0</v>
      </c>
    </row>
    <row r="89" spans="1:5">
      <c r="A89" s="499"/>
      <c r="B89" s="497"/>
      <c r="C89" s="493" t="s">
        <v>34</v>
      </c>
      <c r="D89" s="493"/>
      <c r="E89" s="8">
        <f>ESF!J33</f>
        <v>0</v>
      </c>
    </row>
    <row r="90" spans="1:5">
      <c r="A90" s="499"/>
      <c r="B90" s="497"/>
      <c r="C90" s="493" t="s">
        <v>36</v>
      </c>
      <c r="D90" s="493"/>
      <c r="E90" s="8">
        <f>ESF!J34</f>
        <v>0</v>
      </c>
    </row>
    <row r="91" spans="1:5">
      <c r="A91" s="499"/>
      <c r="B91" s="497"/>
      <c r="C91" s="493" t="s">
        <v>38</v>
      </c>
      <c r="D91" s="493"/>
      <c r="E91" s="8">
        <f>ESF!J35</f>
        <v>0</v>
      </c>
    </row>
    <row r="92" spans="1:5">
      <c r="A92" s="499"/>
      <c r="B92" s="497"/>
      <c r="C92" s="493" t="s">
        <v>40</v>
      </c>
      <c r="D92" s="493"/>
      <c r="E92" s="8">
        <f>ESF!J36</f>
        <v>0</v>
      </c>
    </row>
    <row r="93" spans="1:5" ht="15.75" thickBot="1">
      <c r="A93" s="499"/>
      <c r="B93" s="2"/>
      <c r="C93" s="494" t="s">
        <v>43</v>
      </c>
      <c r="D93" s="494"/>
      <c r="E93" s="9">
        <f>ESF!J38</f>
        <v>0</v>
      </c>
    </row>
    <row r="94" spans="1:5" ht="15.75" thickBot="1">
      <c r="A94" s="499"/>
      <c r="B94" s="2"/>
      <c r="C94" s="494" t="s">
        <v>45</v>
      </c>
      <c r="D94" s="494"/>
      <c r="E94" s="9">
        <f>ESF!J40</f>
        <v>0</v>
      </c>
    </row>
    <row r="95" spans="1:5">
      <c r="A95" s="3"/>
      <c r="B95" s="497" t="s">
        <v>47</v>
      </c>
      <c r="C95" s="495" t="s">
        <v>49</v>
      </c>
      <c r="D95" s="495"/>
      <c r="E95" s="10">
        <f>ESF!J44</f>
        <v>0</v>
      </c>
    </row>
    <row r="96" spans="1:5">
      <c r="A96" s="3"/>
      <c r="B96" s="497"/>
      <c r="C96" s="493" t="s">
        <v>50</v>
      </c>
      <c r="D96" s="493"/>
      <c r="E96" s="8">
        <f>ESF!J46</f>
        <v>0</v>
      </c>
    </row>
    <row r="97" spans="1:5">
      <c r="A97" s="3"/>
      <c r="B97" s="497"/>
      <c r="C97" s="493" t="s">
        <v>51</v>
      </c>
      <c r="D97" s="493"/>
      <c r="E97" s="8">
        <f>ESF!J47</f>
        <v>0</v>
      </c>
    </row>
    <row r="98" spans="1:5">
      <c r="A98" s="3"/>
      <c r="B98" s="497"/>
      <c r="C98" s="493" t="s">
        <v>52</v>
      </c>
      <c r="D98" s="493"/>
      <c r="E98" s="8">
        <f>ESF!J48</f>
        <v>0</v>
      </c>
    </row>
    <row r="99" spans="1:5">
      <c r="A99" s="3"/>
      <c r="B99" s="497"/>
      <c r="C99" s="495" t="s">
        <v>53</v>
      </c>
      <c r="D99" s="495"/>
      <c r="E99" s="10">
        <f>ESF!J50</f>
        <v>0</v>
      </c>
    </row>
    <row r="100" spans="1:5">
      <c r="A100" s="3"/>
      <c r="B100" s="497"/>
      <c r="C100" s="493" t="s">
        <v>54</v>
      </c>
      <c r="D100" s="493"/>
      <c r="E100" s="8">
        <f>ESF!J52</f>
        <v>0</v>
      </c>
    </row>
    <row r="101" spans="1:5">
      <c r="A101" s="3"/>
      <c r="B101" s="497"/>
      <c r="C101" s="493" t="s">
        <v>55</v>
      </c>
      <c r="D101" s="493"/>
      <c r="E101" s="8">
        <f>ESF!J53</f>
        <v>0</v>
      </c>
    </row>
    <row r="102" spans="1:5">
      <c r="A102" s="3"/>
      <c r="B102" s="497"/>
      <c r="C102" s="493" t="s">
        <v>56</v>
      </c>
      <c r="D102" s="493"/>
      <c r="E102" s="8">
        <f>ESF!J54</f>
        <v>0</v>
      </c>
    </row>
    <row r="103" spans="1:5">
      <c r="A103" s="3"/>
      <c r="B103" s="497"/>
      <c r="C103" s="493" t="s">
        <v>57</v>
      </c>
      <c r="D103" s="493"/>
      <c r="E103" s="8">
        <f>ESF!J55</f>
        <v>0</v>
      </c>
    </row>
    <row r="104" spans="1:5">
      <c r="A104" s="3"/>
      <c r="B104" s="497"/>
      <c r="C104" s="493" t="s">
        <v>58</v>
      </c>
      <c r="D104" s="493"/>
      <c r="E104" s="8">
        <f>ESF!J56</f>
        <v>0</v>
      </c>
    </row>
    <row r="105" spans="1:5">
      <c r="A105" s="3"/>
      <c r="B105" s="497"/>
      <c r="C105" s="495" t="s">
        <v>59</v>
      </c>
      <c r="D105" s="495"/>
      <c r="E105" s="10">
        <f>ESF!J58</f>
        <v>0</v>
      </c>
    </row>
    <row r="106" spans="1:5">
      <c r="A106" s="3"/>
      <c r="B106" s="497"/>
      <c r="C106" s="493" t="s">
        <v>60</v>
      </c>
      <c r="D106" s="493"/>
      <c r="E106" s="8">
        <f>ESF!J60</f>
        <v>0</v>
      </c>
    </row>
    <row r="107" spans="1:5">
      <c r="A107" s="3"/>
      <c r="B107" s="497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7"/>
      <c r="C108" s="494" t="s">
        <v>62</v>
      </c>
      <c r="D108" s="494"/>
      <c r="E108" s="9">
        <f>ESF!J63</f>
        <v>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0</v>
      </c>
    </row>
    <row r="110" spans="1:5">
      <c r="A110" s="3"/>
      <c r="B110" s="2"/>
      <c r="C110" s="49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49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49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492"/>
      <c r="D113" s="5" t="s">
        <v>65</v>
      </c>
      <c r="E113" s="10" t="str">
        <f>ESF!G74</f>
        <v>Cargo de quien elabora</v>
      </c>
    </row>
    <row r="114" spans="1:5">
      <c r="A114" s="498" t="s">
        <v>2</v>
      </c>
      <c r="B114" s="498"/>
      <c r="C114" s="498"/>
      <c r="D114" s="498"/>
      <c r="E114" s="13" t="e">
        <f>ECSF!#REF!</f>
        <v>#REF!</v>
      </c>
    </row>
    <row r="115" spans="1:5" ht="79.5">
      <c r="A115" s="498" t="s">
        <v>4</v>
      </c>
      <c r="B115" s="498"/>
      <c r="C115" s="498"/>
      <c r="D115" s="498"/>
      <c r="E115" s="13" t="str">
        <f>ECSF!C7</f>
        <v>Poder Ejecutivo / Legislativo / Judicial / Autónomo / Sector Paraestatal</v>
      </c>
    </row>
    <row r="116" spans="1:5">
      <c r="A116" s="498" t="s">
        <v>3</v>
      </c>
      <c r="B116" s="498"/>
      <c r="C116" s="498"/>
      <c r="D116" s="498"/>
      <c r="E116" s="14"/>
    </row>
    <row r="117" spans="1:5">
      <c r="A117" s="498" t="s">
        <v>73</v>
      </c>
      <c r="B117" s="498"/>
      <c r="C117" s="498"/>
      <c r="D117" s="498"/>
      <c r="E117" t="s">
        <v>72</v>
      </c>
    </row>
    <row r="118" spans="1:5">
      <c r="B118" s="500" t="s">
        <v>67</v>
      </c>
      <c r="C118" s="495" t="s">
        <v>6</v>
      </c>
      <c r="D118" s="495"/>
      <c r="E118" s="11">
        <f>ECSF!D14</f>
        <v>26618864.620000001</v>
      </c>
    </row>
    <row r="119" spans="1:5">
      <c r="B119" s="500"/>
      <c r="C119" s="495" t="s">
        <v>8</v>
      </c>
      <c r="D119" s="495"/>
      <c r="E119" s="11">
        <f>ECSF!D16</f>
        <v>0</v>
      </c>
    </row>
    <row r="120" spans="1:5">
      <c r="B120" s="500"/>
      <c r="C120" s="493" t="s">
        <v>10</v>
      </c>
      <c r="D120" s="493"/>
      <c r="E120" s="12">
        <f>ECSF!D18</f>
        <v>0</v>
      </c>
    </row>
    <row r="121" spans="1:5">
      <c r="B121" s="500"/>
      <c r="C121" s="493" t="s">
        <v>12</v>
      </c>
      <c r="D121" s="493"/>
      <c r="E121" s="12">
        <f>ECSF!D19</f>
        <v>0</v>
      </c>
    </row>
    <row r="122" spans="1:5">
      <c r="B122" s="500"/>
      <c r="C122" s="493" t="s">
        <v>14</v>
      </c>
      <c r="D122" s="493"/>
      <c r="E122" s="12">
        <f>ECSF!D20</f>
        <v>0</v>
      </c>
    </row>
    <row r="123" spans="1:5">
      <c r="B123" s="500"/>
      <c r="C123" s="493" t="s">
        <v>16</v>
      </c>
      <c r="D123" s="493"/>
      <c r="E123" s="12">
        <f>ECSF!D21</f>
        <v>0</v>
      </c>
    </row>
    <row r="124" spans="1:5">
      <c r="B124" s="500"/>
      <c r="C124" s="493" t="s">
        <v>18</v>
      </c>
      <c r="D124" s="493"/>
      <c r="E124" s="12">
        <f>ECSF!D22</f>
        <v>0</v>
      </c>
    </row>
    <row r="125" spans="1:5">
      <c r="B125" s="500"/>
      <c r="C125" s="493" t="s">
        <v>20</v>
      </c>
      <c r="D125" s="493"/>
      <c r="E125" s="12">
        <f>ECSF!D23</f>
        <v>0</v>
      </c>
    </row>
    <row r="126" spans="1:5">
      <c r="B126" s="500"/>
      <c r="C126" s="493" t="s">
        <v>22</v>
      </c>
      <c r="D126" s="493"/>
      <c r="E126" s="12">
        <f>ECSF!D24</f>
        <v>0</v>
      </c>
    </row>
    <row r="127" spans="1:5">
      <c r="B127" s="500"/>
      <c r="C127" s="495" t="s">
        <v>27</v>
      </c>
      <c r="D127" s="495"/>
      <c r="E127" s="11">
        <f>ECSF!D26</f>
        <v>26618864.620000001</v>
      </c>
    </row>
    <row r="128" spans="1:5">
      <c r="B128" s="500"/>
      <c r="C128" s="493" t="s">
        <v>29</v>
      </c>
      <c r="D128" s="493"/>
      <c r="E128" s="12">
        <f>ECSF!D28</f>
        <v>0</v>
      </c>
    </row>
    <row r="129" spans="2:5">
      <c r="B129" s="500"/>
      <c r="C129" s="493" t="s">
        <v>31</v>
      </c>
      <c r="D129" s="493"/>
      <c r="E129" s="12">
        <f>ECSF!D29</f>
        <v>0</v>
      </c>
    </row>
    <row r="130" spans="2:5">
      <c r="B130" s="500"/>
      <c r="C130" s="493" t="s">
        <v>33</v>
      </c>
      <c r="D130" s="493"/>
      <c r="E130" s="12">
        <f>ECSF!D30</f>
        <v>0</v>
      </c>
    </row>
    <row r="131" spans="2:5">
      <c r="B131" s="500"/>
      <c r="C131" s="493" t="s">
        <v>35</v>
      </c>
      <c r="D131" s="493"/>
      <c r="E131" s="12">
        <f>ECSF!D31</f>
        <v>0</v>
      </c>
    </row>
    <row r="132" spans="2:5">
      <c r="B132" s="500"/>
      <c r="C132" s="493" t="s">
        <v>37</v>
      </c>
      <c r="D132" s="493"/>
      <c r="E132" s="12">
        <f>ECSF!D32</f>
        <v>0</v>
      </c>
    </row>
    <row r="133" spans="2:5">
      <c r="B133" s="500"/>
      <c r="C133" s="493" t="s">
        <v>39</v>
      </c>
      <c r="D133" s="493"/>
      <c r="E133" s="12">
        <f>ECSF!D33</f>
        <v>26618864.620000001</v>
      </c>
    </row>
    <row r="134" spans="2:5">
      <c r="B134" s="500"/>
      <c r="C134" s="493" t="s">
        <v>41</v>
      </c>
      <c r="D134" s="493"/>
      <c r="E134" s="12">
        <f>ECSF!D34</f>
        <v>0</v>
      </c>
    </row>
    <row r="135" spans="2:5">
      <c r="B135" s="500"/>
      <c r="C135" s="493" t="s">
        <v>42</v>
      </c>
      <c r="D135" s="493"/>
      <c r="E135" s="12">
        <f>ECSF!D35</f>
        <v>0</v>
      </c>
    </row>
    <row r="136" spans="2:5">
      <c r="B136" s="500"/>
      <c r="C136" s="493" t="s">
        <v>44</v>
      </c>
      <c r="D136" s="493"/>
      <c r="E136" s="12">
        <f>ECSF!D36</f>
        <v>0</v>
      </c>
    </row>
    <row r="137" spans="2:5">
      <c r="B137" s="500"/>
      <c r="C137" s="495" t="s">
        <v>7</v>
      </c>
      <c r="D137" s="495"/>
      <c r="E137" s="11">
        <f>ECSF!I14</f>
        <v>14496425.779999999</v>
      </c>
    </row>
    <row r="138" spans="2:5">
      <c r="B138" s="500"/>
      <c r="C138" s="495" t="s">
        <v>9</v>
      </c>
      <c r="D138" s="495"/>
      <c r="E138" s="11">
        <f>ECSF!I16</f>
        <v>679430.78</v>
      </c>
    </row>
    <row r="139" spans="2:5">
      <c r="B139" s="500"/>
      <c r="C139" s="493" t="s">
        <v>11</v>
      </c>
      <c r="D139" s="493"/>
      <c r="E139" s="12">
        <f>ECSF!I18</f>
        <v>679430.78</v>
      </c>
    </row>
    <row r="140" spans="2:5">
      <c r="B140" s="500"/>
      <c r="C140" s="493" t="s">
        <v>13</v>
      </c>
      <c r="D140" s="493"/>
      <c r="E140" s="12">
        <f>ECSF!I19</f>
        <v>0</v>
      </c>
    </row>
    <row r="141" spans="2:5">
      <c r="B141" s="500"/>
      <c r="C141" s="493" t="s">
        <v>15</v>
      </c>
      <c r="D141" s="493"/>
      <c r="E141" s="12">
        <f>ECSF!I20</f>
        <v>0</v>
      </c>
    </row>
    <row r="142" spans="2:5">
      <c r="B142" s="500"/>
      <c r="C142" s="493" t="s">
        <v>17</v>
      </c>
      <c r="D142" s="493"/>
      <c r="E142" s="12">
        <f>ECSF!I21</f>
        <v>0</v>
      </c>
    </row>
    <row r="143" spans="2:5">
      <c r="B143" s="500"/>
      <c r="C143" s="493" t="s">
        <v>19</v>
      </c>
      <c r="D143" s="493"/>
      <c r="E143" s="12">
        <f>ECSF!I22</f>
        <v>0</v>
      </c>
    </row>
    <row r="144" spans="2:5">
      <c r="B144" s="500"/>
      <c r="C144" s="493" t="s">
        <v>21</v>
      </c>
      <c r="D144" s="493"/>
      <c r="E144" s="12">
        <f>ECSF!I23</f>
        <v>0</v>
      </c>
    </row>
    <row r="145" spans="2:5">
      <c r="B145" s="500"/>
      <c r="C145" s="493" t="s">
        <v>23</v>
      </c>
      <c r="D145" s="493"/>
      <c r="E145" s="12">
        <f>ECSF!I24</f>
        <v>0</v>
      </c>
    </row>
    <row r="146" spans="2:5">
      <c r="B146" s="500"/>
      <c r="C146" s="493" t="s">
        <v>24</v>
      </c>
      <c r="D146" s="493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13816995</v>
      </c>
    </row>
    <row r="148" spans="2:5">
      <c r="B148" s="500"/>
      <c r="C148" s="493" t="s">
        <v>30</v>
      </c>
      <c r="D148" s="493"/>
      <c r="E148" s="12">
        <f>ECSF!I29</f>
        <v>0</v>
      </c>
    </row>
    <row r="149" spans="2:5">
      <c r="B149" s="500"/>
      <c r="C149" s="493" t="s">
        <v>32</v>
      </c>
      <c r="D149" s="493"/>
      <c r="E149" s="12">
        <f>ECSF!I30</f>
        <v>0</v>
      </c>
    </row>
    <row r="150" spans="2:5">
      <c r="B150" s="500"/>
      <c r="C150" s="493" t="s">
        <v>34</v>
      </c>
      <c r="D150" s="493"/>
      <c r="E150" s="12">
        <f>ECSF!I31</f>
        <v>0</v>
      </c>
    </row>
    <row r="151" spans="2:5">
      <c r="B151" s="500"/>
      <c r="C151" s="493" t="s">
        <v>36</v>
      </c>
      <c r="D151" s="493"/>
      <c r="E151" s="12">
        <f>ECSF!I32</f>
        <v>0</v>
      </c>
    </row>
    <row r="152" spans="2:5">
      <c r="B152" s="500"/>
      <c r="C152" s="493" t="s">
        <v>38</v>
      </c>
      <c r="D152" s="493"/>
      <c r="E152" s="12">
        <f>ECSF!I33</f>
        <v>4500</v>
      </c>
    </row>
    <row r="153" spans="2:5">
      <c r="B153" s="500"/>
      <c r="C153" s="493" t="s">
        <v>40</v>
      </c>
      <c r="D153" s="493"/>
      <c r="E153" s="12">
        <f>ECSF!I34</f>
        <v>13812495</v>
      </c>
    </row>
    <row r="154" spans="2:5">
      <c r="B154" s="500"/>
      <c r="C154" s="495" t="s">
        <v>47</v>
      </c>
      <c r="D154" s="495"/>
      <c r="E154" s="11">
        <f>ECSF!I36</f>
        <v>28059759.710000012</v>
      </c>
    </row>
    <row r="155" spans="2:5">
      <c r="B155" s="500"/>
      <c r="C155" s="495" t="s">
        <v>49</v>
      </c>
      <c r="D155" s="495"/>
      <c r="E155" s="11">
        <f>ECSF!I38</f>
        <v>0</v>
      </c>
    </row>
    <row r="156" spans="2:5">
      <c r="B156" s="500"/>
      <c r="C156" s="493" t="s">
        <v>50</v>
      </c>
      <c r="D156" s="493"/>
      <c r="E156" s="12">
        <f>ECSF!I40</f>
        <v>0</v>
      </c>
    </row>
    <row r="157" spans="2:5">
      <c r="B157" s="500"/>
      <c r="C157" s="493" t="s">
        <v>51</v>
      </c>
      <c r="D157" s="493"/>
      <c r="E157" s="12">
        <f>ECSF!I41</f>
        <v>0</v>
      </c>
    </row>
    <row r="158" spans="2:5">
      <c r="B158" s="500"/>
      <c r="C158" s="493" t="s">
        <v>52</v>
      </c>
      <c r="D158" s="493"/>
      <c r="E158" s="12">
        <f>ECSF!I42</f>
        <v>0</v>
      </c>
    </row>
    <row r="159" spans="2:5">
      <c r="B159" s="500"/>
      <c r="C159" s="495" t="s">
        <v>53</v>
      </c>
      <c r="D159" s="495"/>
      <c r="E159" s="11">
        <f>ECSF!I44</f>
        <v>28059759.710000012</v>
      </c>
    </row>
    <row r="160" spans="2:5">
      <c r="B160" s="500"/>
      <c r="C160" s="493" t="s">
        <v>54</v>
      </c>
      <c r="D160" s="493"/>
      <c r="E160" s="12">
        <f>ECSF!I46</f>
        <v>10816223.580000013</v>
      </c>
    </row>
    <row r="161" spans="2:5">
      <c r="B161" s="500"/>
      <c r="C161" s="493" t="s">
        <v>55</v>
      </c>
      <c r="D161" s="493"/>
      <c r="E161" s="12">
        <f>ECSF!I47</f>
        <v>17243536.129999999</v>
      </c>
    </row>
    <row r="162" spans="2:5">
      <c r="B162" s="500"/>
      <c r="C162" s="493" t="s">
        <v>56</v>
      </c>
      <c r="D162" s="493"/>
      <c r="E162" s="12">
        <f>ECSF!I48</f>
        <v>0</v>
      </c>
    </row>
    <row r="163" spans="2:5">
      <c r="B163" s="500"/>
      <c r="C163" s="493" t="s">
        <v>57</v>
      </c>
      <c r="D163" s="493"/>
      <c r="E163" s="12">
        <f>ECSF!I49</f>
        <v>0</v>
      </c>
    </row>
    <row r="164" spans="2:5">
      <c r="B164" s="500"/>
      <c r="C164" s="493" t="s">
        <v>58</v>
      </c>
      <c r="D164" s="493"/>
      <c r="E164" s="12">
        <f>ECSF!I50</f>
        <v>0</v>
      </c>
    </row>
    <row r="165" spans="2:5">
      <c r="B165" s="500"/>
      <c r="C165" s="495" t="s">
        <v>59</v>
      </c>
      <c r="D165" s="495"/>
      <c r="E165" s="11">
        <f>ECSF!I52</f>
        <v>0</v>
      </c>
    </row>
    <row r="166" spans="2:5">
      <c r="B166" s="500"/>
      <c r="C166" s="493" t="s">
        <v>60</v>
      </c>
      <c r="D166" s="493"/>
      <c r="E166" s="12">
        <f>ECSF!I54</f>
        <v>0</v>
      </c>
    </row>
    <row r="167" spans="2:5" ht="15" customHeight="1" thickBot="1">
      <c r="B167" s="501"/>
      <c r="C167" s="493" t="s">
        <v>61</v>
      </c>
      <c r="D167" s="493"/>
      <c r="E167" s="12">
        <f>ECSF!I55</f>
        <v>0</v>
      </c>
    </row>
    <row r="168" spans="2:5">
      <c r="B168" s="500" t="s">
        <v>68</v>
      </c>
      <c r="C168" s="495" t="s">
        <v>6</v>
      </c>
      <c r="D168" s="495"/>
      <c r="E168" s="11">
        <f>ECSF!E14</f>
        <v>69175050.109999999</v>
      </c>
    </row>
    <row r="169" spans="2:5" ht="15" customHeight="1">
      <c r="B169" s="500"/>
      <c r="C169" s="495" t="s">
        <v>8</v>
      </c>
      <c r="D169" s="495"/>
      <c r="E169" s="11">
        <f>ECSF!E16</f>
        <v>38695672.079999998</v>
      </c>
    </row>
    <row r="170" spans="2:5" ht="15" customHeight="1">
      <c r="B170" s="500"/>
      <c r="C170" s="493" t="s">
        <v>10</v>
      </c>
      <c r="D170" s="493"/>
      <c r="E170" s="12">
        <f>ECSF!E18</f>
        <v>34160664.93</v>
      </c>
    </row>
    <row r="171" spans="2:5" ht="15" customHeight="1">
      <c r="B171" s="500"/>
      <c r="C171" s="493" t="s">
        <v>12</v>
      </c>
      <c r="D171" s="493"/>
      <c r="E171" s="12">
        <f>ECSF!E19</f>
        <v>4530882.49</v>
      </c>
    </row>
    <row r="172" spans="2:5">
      <c r="B172" s="500"/>
      <c r="C172" s="493" t="s">
        <v>14</v>
      </c>
      <c r="D172" s="493"/>
      <c r="E172" s="12">
        <f>ECSF!E20</f>
        <v>4124.66</v>
      </c>
    </row>
    <row r="173" spans="2:5">
      <c r="B173" s="500"/>
      <c r="C173" s="493" t="s">
        <v>16</v>
      </c>
      <c r="D173" s="493"/>
      <c r="E173" s="12">
        <f>ECSF!E21</f>
        <v>0</v>
      </c>
    </row>
    <row r="174" spans="2:5" ht="15" customHeight="1">
      <c r="B174" s="500"/>
      <c r="C174" s="493" t="s">
        <v>18</v>
      </c>
      <c r="D174" s="493"/>
      <c r="E174" s="12">
        <f>ECSF!E22</f>
        <v>0</v>
      </c>
    </row>
    <row r="175" spans="2:5" ht="15" customHeight="1">
      <c r="B175" s="500"/>
      <c r="C175" s="493" t="s">
        <v>20</v>
      </c>
      <c r="D175" s="493"/>
      <c r="E175" s="12">
        <f>ECSF!E23</f>
        <v>0</v>
      </c>
    </row>
    <row r="176" spans="2:5">
      <c r="B176" s="500"/>
      <c r="C176" s="493" t="s">
        <v>22</v>
      </c>
      <c r="D176" s="493"/>
      <c r="E176" s="12">
        <f>ECSF!E24</f>
        <v>0</v>
      </c>
    </row>
    <row r="177" spans="2:5" ht="15" customHeight="1">
      <c r="B177" s="500"/>
      <c r="C177" s="495" t="s">
        <v>27</v>
      </c>
      <c r="D177" s="495"/>
      <c r="E177" s="11">
        <f>ECSF!E26</f>
        <v>30479378.030000001</v>
      </c>
    </row>
    <row r="178" spans="2:5">
      <c r="B178" s="500"/>
      <c r="C178" s="493" t="s">
        <v>29</v>
      </c>
      <c r="D178" s="493"/>
      <c r="E178" s="12">
        <f>ECSF!E28</f>
        <v>0</v>
      </c>
    </row>
    <row r="179" spans="2:5" ht="15" customHeight="1">
      <c r="B179" s="500"/>
      <c r="C179" s="493" t="s">
        <v>31</v>
      </c>
      <c r="D179" s="493"/>
      <c r="E179" s="12">
        <f>ECSF!E29</f>
        <v>0</v>
      </c>
    </row>
    <row r="180" spans="2:5" ht="15" customHeight="1">
      <c r="B180" s="500"/>
      <c r="C180" s="493" t="s">
        <v>33</v>
      </c>
      <c r="D180" s="493"/>
      <c r="E180" s="12">
        <f>ECSF!E30</f>
        <v>0</v>
      </c>
    </row>
    <row r="181" spans="2:5" ht="15" customHeight="1">
      <c r="B181" s="500"/>
      <c r="C181" s="493" t="s">
        <v>35</v>
      </c>
      <c r="D181" s="493"/>
      <c r="E181" s="12">
        <f>ECSF!E31</f>
        <v>30017252.09</v>
      </c>
    </row>
    <row r="182" spans="2:5" ht="15" customHeight="1">
      <c r="B182" s="500"/>
      <c r="C182" s="493" t="s">
        <v>37</v>
      </c>
      <c r="D182" s="493"/>
      <c r="E182" s="12">
        <f>ECSF!E32</f>
        <v>462125.94</v>
      </c>
    </row>
    <row r="183" spans="2:5" ht="15" customHeight="1">
      <c r="B183" s="500"/>
      <c r="C183" s="493" t="s">
        <v>39</v>
      </c>
      <c r="D183" s="493"/>
      <c r="E183" s="12">
        <f>ECSF!E33</f>
        <v>0</v>
      </c>
    </row>
    <row r="184" spans="2:5" ht="15" customHeight="1">
      <c r="B184" s="500"/>
      <c r="C184" s="493" t="s">
        <v>41</v>
      </c>
      <c r="D184" s="493"/>
      <c r="E184" s="12">
        <f>ECSF!E34</f>
        <v>0</v>
      </c>
    </row>
    <row r="185" spans="2:5" ht="15" customHeight="1">
      <c r="B185" s="500"/>
      <c r="C185" s="493" t="s">
        <v>42</v>
      </c>
      <c r="D185" s="493"/>
      <c r="E185" s="12">
        <f>ECSF!E35</f>
        <v>0</v>
      </c>
    </row>
    <row r="186" spans="2:5" ht="15" customHeight="1">
      <c r="B186" s="500"/>
      <c r="C186" s="493" t="s">
        <v>44</v>
      </c>
      <c r="D186" s="493"/>
      <c r="E186" s="12">
        <f>ECSF!E36</f>
        <v>0</v>
      </c>
    </row>
    <row r="187" spans="2:5" ht="15" customHeight="1">
      <c r="B187" s="500"/>
      <c r="C187" s="495" t="s">
        <v>7</v>
      </c>
      <c r="D187" s="495"/>
      <c r="E187" s="11">
        <f>ECSF!J14</f>
        <v>0</v>
      </c>
    </row>
    <row r="188" spans="2:5">
      <c r="B188" s="500"/>
      <c r="C188" s="495" t="s">
        <v>9</v>
      </c>
      <c r="D188" s="495"/>
      <c r="E188" s="11">
        <f>ECSF!J16</f>
        <v>0</v>
      </c>
    </row>
    <row r="189" spans="2:5">
      <c r="B189" s="500"/>
      <c r="C189" s="493" t="s">
        <v>11</v>
      </c>
      <c r="D189" s="493"/>
      <c r="E189" s="12">
        <f>ECSF!J18</f>
        <v>0</v>
      </c>
    </row>
    <row r="190" spans="2:5">
      <c r="B190" s="500"/>
      <c r="C190" s="493" t="s">
        <v>13</v>
      </c>
      <c r="D190" s="493"/>
      <c r="E190" s="12">
        <f>ECSF!J19</f>
        <v>0</v>
      </c>
    </row>
    <row r="191" spans="2:5" ht="15" customHeight="1">
      <c r="B191" s="500"/>
      <c r="C191" s="493" t="s">
        <v>15</v>
      </c>
      <c r="D191" s="493"/>
      <c r="E191" s="12">
        <f>ECSF!J20</f>
        <v>0</v>
      </c>
    </row>
    <row r="192" spans="2:5">
      <c r="B192" s="500"/>
      <c r="C192" s="493" t="s">
        <v>17</v>
      </c>
      <c r="D192" s="493"/>
      <c r="E192" s="12">
        <f>ECSF!J21</f>
        <v>0</v>
      </c>
    </row>
    <row r="193" spans="2:5" ht="15" customHeight="1">
      <c r="B193" s="500"/>
      <c r="C193" s="493" t="s">
        <v>19</v>
      </c>
      <c r="D193" s="493"/>
      <c r="E193" s="12">
        <f>ECSF!J22</f>
        <v>0</v>
      </c>
    </row>
    <row r="194" spans="2:5" ht="15" customHeight="1">
      <c r="B194" s="500"/>
      <c r="C194" s="493" t="s">
        <v>21</v>
      </c>
      <c r="D194" s="493"/>
      <c r="E194" s="12">
        <f>ECSF!J23</f>
        <v>0</v>
      </c>
    </row>
    <row r="195" spans="2:5" ht="15" customHeight="1">
      <c r="B195" s="500"/>
      <c r="C195" s="493" t="s">
        <v>23</v>
      </c>
      <c r="D195" s="493"/>
      <c r="E195" s="12">
        <f>ECSF!J24</f>
        <v>0</v>
      </c>
    </row>
    <row r="196" spans="2:5" ht="15" customHeight="1">
      <c r="B196" s="500"/>
      <c r="C196" s="493" t="s">
        <v>24</v>
      </c>
      <c r="D196" s="493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0</v>
      </c>
    </row>
    <row r="198" spans="2:5" ht="15" customHeight="1">
      <c r="B198" s="500"/>
      <c r="C198" s="493" t="s">
        <v>30</v>
      </c>
      <c r="D198" s="493"/>
      <c r="E198" s="12">
        <f>ECSF!J29</f>
        <v>0</v>
      </c>
    </row>
    <row r="199" spans="2:5" ht="15" customHeight="1">
      <c r="B199" s="500"/>
      <c r="C199" s="493" t="s">
        <v>32</v>
      </c>
      <c r="D199" s="493"/>
      <c r="E199" s="12">
        <f>ECSF!J30</f>
        <v>0</v>
      </c>
    </row>
    <row r="200" spans="2:5" ht="15" customHeight="1">
      <c r="B200" s="500"/>
      <c r="C200" s="493" t="s">
        <v>34</v>
      </c>
      <c r="D200" s="493"/>
      <c r="E200" s="12">
        <f>ECSF!J31</f>
        <v>0</v>
      </c>
    </row>
    <row r="201" spans="2:5">
      <c r="B201" s="500"/>
      <c r="C201" s="493" t="s">
        <v>36</v>
      </c>
      <c r="D201" s="493"/>
      <c r="E201" s="12">
        <f>ECSF!J32</f>
        <v>0</v>
      </c>
    </row>
    <row r="202" spans="2:5" ht="15" customHeight="1">
      <c r="B202" s="500"/>
      <c r="C202" s="493" t="s">
        <v>38</v>
      </c>
      <c r="D202" s="493"/>
      <c r="E202" s="12">
        <f>ECSF!J33</f>
        <v>0</v>
      </c>
    </row>
    <row r="203" spans="2:5">
      <c r="B203" s="500"/>
      <c r="C203" s="493" t="s">
        <v>40</v>
      </c>
      <c r="D203" s="493"/>
      <c r="E203" s="12">
        <f>ECSF!J34</f>
        <v>0</v>
      </c>
    </row>
    <row r="204" spans="2:5" ht="15" customHeight="1">
      <c r="B204" s="500"/>
      <c r="C204" s="495" t="s">
        <v>47</v>
      </c>
      <c r="D204" s="495"/>
      <c r="E204" s="11">
        <f>ECSF!J36</f>
        <v>0</v>
      </c>
    </row>
    <row r="205" spans="2:5" ht="15" customHeight="1">
      <c r="B205" s="500"/>
      <c r="C205" s="495" t="s">
        <v>49</v>
      </c>
      <c r="D205" s="495"/>
      <c r="E205" s="11">
        <f>ECSF!J38</f>
        <v>0</v>
      </c>
    </row>
    <row r="206" spans="2:5" ht="15" customHeight="1">
      <c r="B206" s="500"/>
      <c r="C206" s="493" t="s">
        <v>50</v>
      </c>
      <c r="D206" s="493"/>
      <c r="E206" s="12">
        <f>ECSF!J40</f>
        <v>0</v>
      </c>
    </row>
    <row r="207" spans="2:5" ht="15" customHeight="1">
      <c r="B207" s="500"/>
      <c r="C207" s="493" t="s">
        <v>51</v>
      </c>
      <c r="D207" s="493"/>
      <c r="E207" s="12">
        <f>ECSF!J41</f>
        <v>0</v>
      </c>
    </row>
    <row r="208" spans="2:5" ht="15" customHeight="1">
      <c r="B208" s="500"/>
      <c r="C208" s="493" t="s">
        <v>52</v>
      </c>
      <c r="D208" s="493"/>
      <c r="E208" s="12">
        <f>ECSF!J42</f>
        <v>0</v>
      </c>
    </row>
    <row r="209" spans="2:5" ht="15" customHeight="1">
      <c r="B209" s="500"/>
      <c r="C209" s="495" t="s">
        <v>53</v>
      </c>
      <c r="D209" s="495"/>
      <c r="E209" s="11">
        <f>ECSF!J44</f>
        <v>0</v>
      </c>
    </row>
    <row r="210" spans="2:5">
      <c r="B210" s="500"/>
      <c r="C210" s="493" t="s">
        <v>54</v>
      </c>
      <c r="D210" s="493"/>
      <c r="E210" s="12">
        <f>ECSF!J46</f>
        <v>0</v>
      </c>
    </row>
    <row r="211" spans="2:5" ht="15" customHeight="1">
      <c r="B211" s="500"/>
      <c r="C211" s="493" t="s">
        <v>55</v>
      </c>
      <c r="D211" s="493"/>
      <c r="E211" s="12">
        <f>ECSF!J47</f>
        <v>0</v>
      </c>
    </row>
    <row r="212" spans="2:5">
      <c r="B212" s="500"/>
      <c r="C212" s="493" t="s">
        <v>56</v>
      </c>
      <c r="D212" s="493"/>
      <c r="E212" s="12">
        <f>ECSF!J48</f>
        <v>0</v>
      </c>
    </row>
    <row r="213" spans="2:5" ht="15" customHeight="1">
      <c r="B213" s="500"/>
      <c r="C213" s="493" t="s">
        <v>57</v>
      </c>
      <c r="D213" s="493"/>
      <c r="E213" s="12">
        <f>ECSF!J49</f>
        <v>0</v>
      </c>
    </row>
    <row r="214" spans="2:5">
      <c r="B214" s="500"/>
      <c r="C214" s="493" t="s">
        <v>58</v>
      </c>
      <c r="D214" s="493"/>
      <c r="E214" s="12">
        <f>ECSF!J50</f>
        <v>0</v>
      </c>
    </row>
    <row r="215" spans="2:5">
      <c r="B215" s="500"/>
      <c r="C215" s="495" t="s">
        <v>59</v>
      </c>
      <c r="D215" s="495"/>
      <c r="E215" s="11">
        <f>ECSF!J52</f>
        <v>0</v>
      </c>
    </row>
    <row r="216" spans="2:5">
      <c r="B216" s="500"/>
      <c r="C216" s="493" t="s">
        <v>60</v>
      </c>
      <c r="D216" s="493"/>
      <c r="E216" s="12">
        <f>ECSF!J54</f>
        <v>0</v>
      </c>
    </row>
    <row r="217" spans="2:5" ht="15.75" thickBot="1">
      <c r="B217" s="501"/>
      <c r="C217" s="493" t="s">
        <v>61</v>
      </c>
      <c r="D217" s="493"/>
      <c r="E217" s="12">
        <f>ECSF!J55</f>
        <v>0</v>
      </c>
    </row>
    <row r="218" spans="2:5">
      <c r="C218" s="496" t="s">
        <v>75</v>
      </c>
      <c r="D218" s="5" t="s">
        <v>64</v>
      </c>
      <c r="E218" s="15" t="str">
        <f>ECSF!C62</f>
        <v>Nombre de quien autoriza</v>
      </c>
    </row>
    <row r="219" spans="2:5">
      <c r="C219" s="492"/>
      <c r="D219" s="5" t="s">
        <v>65</v>
      </c>
      <c r="E219" s="15" t="str">
        <f>ECSF!C63</f>
        <v>Cargo de quien autoriza</v>
      </c>
    </row>
    <row r="220" spans="2:5">
      <c r="C220" s="492" t="s">
        <v>74</v>
      </c>
      <c r="D220" s="5" t="s">
        <v>64</v>
      </c>
      <c r="E220" s="15" t="str">
        <f>ECSF!G62</f>
        <v>Nombre de quien elabora</v>
      </c>
    </row>
    <row r="221" spans="2:5">
      <c r="C221" s="49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C4" sqref="C4:G4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18"/>
      <c r="D1" s="518"/>
      <c r="E1" s="518"/>
      <c r="F1" s="519"/>
      <c r="G1" s="519"/>
      <c r="H1" s="519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149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427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10" t="s">
        <v>76</v>
      </c>
      <c r="C10" s="510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11"/>
      <c r="C11" s="511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12"/>
      <c r="B12" s="488"/>
      <c r="C12" s="488"/>
      <c r="D12" s="488"/>
      <c r="E12" s="488"/>
      <c r="F12" s="488"/>
      <c r="G12" s="488"/>
      <c r="H12" s="488"/>
      <c r="I12" s="513"/>
    </row>
    <row r="13" spans="1:13" s="23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84"/>
      <c r="K13" s="184"/>
    </row>
    <row r="14" spans="1:13" s="233" customFormat="1">
      <c r="A14" s="262"/>
      <c r="B14" s="517" t="s">
        <v>6</v>
      </c>
      <c r="C14" s="517"/>
      <c r="D14" s="336">
        <f>+D16+D26</f>
        <v>32873399.789999999</v>
      </c>
      <c r="E14" s="336">
        <f>+E16+E26</f>
        <v>181070950.59</v>
      </c>
      <c r="F14" s="336">
        <f>+F16+F26</f>
        <v>171388164.78999999</v>
      </c>
      <c r="G14" s="336">
        <f t="shared" ref="G14:H14" si="0">+G16+G26</f>
        <v>42556185.590000018</v>
      </c>
      <c r="H14" s="336">
        <f t="shared" si="0"/>
        <v>9682785.8000000138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8" t="s">
        <v>8</v>
      </c>
      <c r="C16" s="478"/>
      <c r="D16" s="340">
        <f>SUM(D18:D24)</f>
        <v>27761774.129999999</v>
      </c>
      <c r="E16" s="340">
        <f>SUM(E18:E24)</f>
        <v>180125750.81</v>
      </c>
      <c r="F16" s="340">
        <f>SUM(F18:F24)</f>
        <v>169191852.85999998</v>
      </c>
      <c r="G16" s="340">
        <f>D16+E16-F16</f>
        <v>38695672.080000013</v>
      </c>
      <c r="H16" s="340">
        <f>G16-D16</f>
        <v>10933897.950000014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4" t="s">
        <v>10</v>
      </c>
      <c r="C18" s="504"/>
      <c r="D18" s="345">
        <v>25775515.949999999</v>
      </c>
      <c r="E18" s="345">
        <v>167848610.53999999</v>
      </c>
      <c r="F18" s="345">
        <v>159463461.56</v>
      </c>
      <c r="G18" s="261">
        <f>D18+E18-F18</f>
        <v>34160664.929999977</v>
      </c>
      <c r="H18" s="261">
        <f>G18-D18</f>
        <v>8385148.9799999781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4" t="s">
        <v>12</v>
      </c>
      <c r="C19" s="504"/>
      <c r="D19" s="345">
        <v>1986258.18</v>
      </c>
      <c r="E19" s="345">
        <v>12123383.91</v>
      </c>
      <c r="F19" s="345">
        <v>9578759.5999999996</v>
      </c>
      <c r="G19" s="261">
        <f t="shared" ref="G19:G24" si="1">D19+E19-F19</f>
        <v>4530882.49</v>
      </c>
      <c r="H19" s="261">
        <f t="shared" ref="H19:H24" si="2">G19-D19</f>
        <v>2544624.3100000005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4" t="s">
        <v>14</v>
      </c>
      <c r="C20" s="504"/>
      <c r="D20" s="345">
        <f>+ESF!E20</f>
        <v>0</v>
      </c>
      <c r="E20" s="345">
        <v>153756.35999999999</v>
      </c>
      <c r="F20" s="345">
        <v>149631.70000000001</v>
      </c>
      <c r="G20" s="261">
        <f t="shared" si="1"/>
        <v>4124.6599999999744</v>
      </c>
      <c r="H20" s="261">
        <f t="shared" si="2"/>
        <v>4124.6599999999744</v>
      </c>
      <c r="I20" s="344"/>
      <c r="J20" s="184"/>
      <c r="K20" s="342" t="str">
        <f>IF(G20=ESF!D20," ","Error")</f>
        <v>Error</v>
      </c>
    </row>
    <row r="21" spans="1:14" s="233" customFormat="1" ht="19.5" customHeight="1">
      <c r="A21" s="249"/>
      <c r="B21" s="504" t="s">
        <v>16</v>
      </c>
      <c r="C21" s="504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4" t="s">
        <v>18</v>
      </c>
      <c r="C22" s="504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4" t="s">
        <v>20</v>
      </c>
      <c r="C23" s="504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4" t="s">
        <v>22</v>
      </c>
      <c r="C24" s="504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8" t="s">
        <v>27</v>
      </c>
      <c r="C26" s="478"/>
      <c r="D26" s="340">
        <f>SUM(D28:D36)</f>
        <v>5111625.660000002</v>
      </c>
      <c r="E26" s="340">
        <f>SUM(E28:E36)</f>
        <v>945199.78</v>
      </c>
      <c r="F26" s="340">
        <f>SUM(F28:F36)</f>
        <v>2196311.9300000002</v>
      </c>
      <c r="G26" s="340">
        <f>D26+E26-F26</f>
        <v>3860513.5100000021</v>
      </c>
      <c r="H26" s="340">
        <f>G26-D26</f>
        <v>-1251112.1499999999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4" t="s">
        <v>29</v>
      </c>
      <c r="C28" s="504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4" t="s">
        <v>31</v>
      </c>
      <c r="C29" s="504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4" t="s">
        <v>33</v>
      </c>
      <c r="C30" s="504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4" t="s">
        <v>157</v>
      </c>
      <c r="C31" s="504"/>
      <c r="D31" s="345">
        <v>29700234.359999999</v>
      </c>
      <c r="E31" s="345">
        <v>317017.83</v>
      </c>
      <c r="F31" s="345"/>
      <c r="G31" s="261">
        <f t="shared" si="3"/>
        <v>30017252.189999998</v>
      </c>
      <c r="H31" s="261">
        <f t="shared" si="4"/>
        <v>317017.82999999821</v>
      </c>
      <c r="I31" s="344"/>
      <c r="K31" s="342" t="str">
        <f>IF(G31=ESF!D34," ","error")</f>
        <v>error</v>
      </c>
    </row>
    <row r="32" spans="1:14" ht="19.5" customHeight="1">
      <c r="A32" s="249"/>
      <c r="B32" s="504" t="s">
        <v>37</v>
      </c>
      <c r="C32" s="504"/>
      <c r="D32" s="345">
        <v>462125.94</v>
      </c>
      <c r="E32" s="345"/>
      <c r="F32" s="345"/>
      <c r="G32" s="261">
        <f t="shared" si="3"/>
        <v>462125.94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4" t="s">
        <v>39</v>
      </c>
      <c r="C33" s="504"/>
      <c r="D33" s="345">
        <f>-25296633.06+2</f>
        <v>-25296631.059999999</v>
      </c>
      <c r="E33" s="345">
        <v>628181.94999999995</v>
      </c>
      <c r="F33" s="345">
        <v>1950415.51</v>
      </c>
      <c r="G33" s="261">
        <f t="shared" si="3"/>
        <v>-26618864.620000001</v>
      </c>
      <c r="H33" s="261">
        <f t="shared" si="4"/>
        <v>-1322233.5600000024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4" t="s">
        <v>41</v>
      </c>
      <c r="C34" s="504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4" t="s">
        <v>42</v>
      </c>
      <c r="C35" s="504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4" t="s">
        <v>44</v>
      </c>
      <c r="C36" s="504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7" t="s">
        <v>78</v>
      </c>
      <c r="C40" s="477"/>
      <c r="D40" s="477"/>
      <c r="E40" s="477"/>
      <c r="F40" s="477"/>
      <c r="G40" s="477"/>
      <c r="H40" s="477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08"/>
      <c r="C42" s="508"/>
      <c r="D42" s="276"/>
      <c r="E42" s="509"/>
      <c r="F42" s="509"/>
      <c r="G42" s="509"/>
      <c r="H42" s="50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83" t="s">
        <v>79</v>
      </c>
      <c r="C43" s="483"/>
      <c r="D43" s="290"/>
      <c r="E43" s="483" t="s">
        <v>82</v>
      </c>
      <c r="F43" s="483"/>
      <c r="G43" s="483"/>
      <c r="H43" s="483"/>
      <c r="I43" s="252"/>
      <c r="J43" s="233"/>
      <c r="P43" s="233"/>
      <c r="Q43" s="233"/>
    </row>
    <row r="44" spans="1:17" ht="14.1" customHeight="1">
      <c r="A44" s="233"/>
      <c r="B44" s="482" t="s">
        <v>80</v>
      </c>
      <c r="C44" s="482"/>
      <c r="D44" s="259"/>
      <c r="E44" s="482" t="s">
        <v>81</v>
      </c>
      <c r="F44" s="482"/>
      <c r="G44" s="482"/>
      <c r="H44" s="48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M41" sqref="M41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7" t="s">
        <v>428</v>
      </c>
      <c r="D4" s="527"/>
      <c r="E4" s="527"/>
      <c r="F4" s="527"/>
      <c r="G4" s="527"/>
      <c r="H4" s="527"/>
      <c r="I4" s="355"/>
      <c r="J4" s="355"/>
    </row>
    <row r="5" spans="1:17" ht="14.1" customHeight="1">
      <c r="B5" s="355"/>
      <c r="C5" s="527" t="s">
        <v>158</v>
      </c>
      <c r="D5" s="527"/>
      <c r="E5" s="527"/>
      <c r="F5" s="527"/>
      <c r="G5" s="527"/>
      <c r="H5" s="527"/>
      <c r="I5" s="355"/>
      <c r="J5" s="355"/>
    </row>
    <row r="6" spans="1:17" ht="14.1" customHeight="1">
      <c r="B6" s="355"/>
      <c r="C6" s="527" t="s">
        <v>427</v>
      </c>
      <c r="D6" s="527"/>
      <c r="E6" s="527"/>
      <c r="F6" s="527"/>
      <c r="G6" s="527"/>
      <c r="H6" s="527"/>
      <c r="I6" s="355"/>
      <c r="J6" s="355"/>
    </row>
    <row r="7" spans="1:17" ht="14.1" customHeight="1">
      <c r="B7" s="355"/>
      <c r="C7" s="527" t="s">
        <v>1</v>
      </c>
      <c r="D7" s="527"/>
      <c r="E7" s="527"/>
      <c r="F7" s="527"/>
      <c r="G7" s="527"/>
      <c r="H7" s="527"/>
      <c r="I7" s="355"/>
      <c r="J7" s="355"/>
    </row>
    <row r="8" spans="1:17" ht="6" customHeight="1">
      <c r="A8" s="356"/>
      <c r="B8" s="528"/>
      <c r="C8" s="528"/>
      <c r="D8" s="529"/>
      <c r="E8" s="529"/>
      <c r="F8" s="529"/>
      <c r="G8" s="529"/>
      <c r="H8" s="529"/>
      <c r="I8" s="529"/>
      <c r="J8" s="357"/>
    </row>
    <row r="9" spans="1:17" ht="20.100000000000001" customHeight="1">
      <c r="A9" s="356"/>
      <c r="B9" s="358" t="s">
        <v>4</v>
      </c>
      <c r="C9" s="476" t="s">
        <v>384</v>
      </c>
      <c r="D9" s="476"/>
      <c r="E9" s="476"/>
      <c r="F9" s="476"/>
      <c r="G9" s="476"/>
      <c r="H9" s="476"/>
      <c r="I9" s="476"/>
      <c r="J9" s="357"/>
    </row>
    <row r="10" spans="1:17" ht="5.0999999999999996" customHeight="1">
      <c r="A10" s="35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5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60"/>
      <c r="B12" s="531" t="s">
        <v>159</v>
      </c>
      <c r="C12" s="531"/>
      <c r="D12" s="531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6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65"/>
      <c r="B15" s="523" t="s">
        <v>164</v>
      </c>
      <c r="C15" s="523"/>
      <c r="D15" s="523"/>
      <c r="E15" s="366"/>
      <c r="F15" s="366"/>
      <c r="G15" s="366"/>
      <c r="H15" s="366"/>
      <c r="I15" s="366"/>
      <c r="J15" s="367"/>
    </row>
    <row r="16" spans="1:17">
      <c r="A16" s="368"/>
      <c r="B16" s="521" t="s">
        <v>165</v>
      </c>
      <c r="C16" s="521"/>
      <c r="D16" s="521"/>
      <c r="E16" s="369"/>
      <c r="F16" s="369"/>
      <c r="G16" s="369"/>
      <c r="H16" s="369"/>
      <c r="I16" s="369"/>
      <c r="J16" s="370"/>
    </row>
    <row r="17" spans="1:10">
      <c r="A17" s="368"/>
      <c r="B17" s="523" t="s">
        <v>166</v>
      </c>
      <c r="C17" s="523"/>
      <c r="D17" s="523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22" t="s">
        <v>167</v>
      </c>
      <c r="D18" s="522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22" t="s">
        <v>168</v>
      </c>
      <c r="D19" s="522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22" t="s">
        <v>169</v>
      </c>
      <c r="D20" s="522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3" t="s">
        <v>170</v>
      </c>
      <c r="C22" s="523"/>
      <c r="D22" s="523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22" t="s">
        <v>171</v>
      </c>
      <c r="D23" s="522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22" t="s">
        <v>172</v>
      </c>
      <c r="D24" s="522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22" t="s">
        <v>168</v>
      </c>
      <c r="D25" s="522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22" t="s">
        <v>169</v>
      </c>
      <c r="D26" s="522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4" t="s">
        <v>173</v>
      </c>
      <c r="C28" s="524"/>
      <c r="D28" s="52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21" t="s">
        <v>174</v>
      </c>
      <c r="C30" s="521"/>
      <c r="D30" s="521"/>
      <c r="E30" s="369"/>
      <c r="F30" s="382"/>
      <c r="G30" s="382"/>
      <c r="H30" s="383"/>
      <c r="I30" s="383"/>
      <c r="J30" s="372"/>
    </row>
    <row r="31" spans="1:10">
      <c r="A31" s="368"/>
      <c r="B31" s="523" t="s">
        <v>166</v>
      </c>
      <c r="C31" s="523"/>
      <c r="D31" s="523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22" t="s">
        <v>167</v>
      </c>
      <c r="D32" s="522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22" t="s">
        <v>168</v>
      </c>
      <c r="D33" s="522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22" t="s">
        <v>169</v>
      </c>
      <c r="D34" s="522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3" t="s">
        <v>170</v>
      </c>
      <c r="C36" s="523"/>
      <c r="D36" s="523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22" t="s">
        <v>171</v>
      </c>
      <c r="D37" s="522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22" t="s">
        <v>172</v>
      </c>
      <c r="D38" s="522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22" t="s">
        <v>168</v>
      </c>
      <c r="D39" s="522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22" t="s">
        <v>169</v>
      </c>
      <c r="D40" s="522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4" t="s">
        <v>175</v>
      </c>
      <c r="C42" s="524"/>
      <c r="D42" s="52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3" t="s">
        <v>176</v>
      </c>
      <c r="C44" s="523"/>
      <c r="D44" s="523"/>
      <c r="E44" s="369"/>
      <c r="F44" s="375"/>
      <c r="G44" s="375"/>
      <c r="H44" s="392">
        <v>1400881.01</v>
      </c>
      <c r="I44" s="392">
        <v>679430.78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20" t="s">
        <v>177</v>
      </c>
      <c r="C46" s="520"/>
      <c r="D46" s="520"/>
      <c r="E46" s="394"/>
      <c r="F46" s="395"/>
      <c r="G46" s="395"/>
      <c r="H46" s="396">
        <f>H28+H42+H44</f>
        <v>1400881.01</v>
      </c>
      <c r="I46" s="396">
        <f>I28+I42+I44</f>
        <v>679430.78</v>
      </c>
      <c r="J46" s="397"/>
    </row>
    <row r="47" spans="1:10" ht="6" customHeight="1">
      <c r="B47" s="521"/>
      <c r="C47" s="521"/>
      <c r="D47" s="521"/>
      <c r="E47" s="521"/>
      <c r="F47" s="521"/>
      <c r="G47" s="521"/>
      <c r="H47" s="521"/>
      <c r="I47" s="521"/>
      <c r="J47" s="521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22" t="s">
        <v>78</v>
      </c>
      <c r="C49" s="522"/>
      <c r="D49" s="522"/>
      <c r="E49" s="522"/>
      <c r="F49" s="522"/>
      <c r="G49" s="522"/>
      <c r="H49" s="522"/>
      <c r="I49" s="522"/>
      <c r="J49" s="522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85"/>
      <c r="D51" s="485"/>
      <c r="E51" s="402"/>
      <c r="F51" s="208"/>
      <c r="G51" s="484"/>
      <c r="H51" s="484"/>
      <c r="I51" s="402"/>
      <c r="J51" s="402"/>
    </row>
    <row r="52" spans="1:10" s="194" customFormat="1" ht="14.1" customHeight="1">
      <c r="A52" s="208"/>
      <c r="B52" s="383"/>
      <c r="C52" s="483" t="s">
        <v>79</v>
      </c>
      <c r="D52" s="483"/>
      <c r="E52" s="402"/>
      <c r="F52" s="402"/>
      <c r="G52" s="483" t="s">
        <v>82</v>
      </c>
      <c r="H52" s="483"/>
      <c r="I52" s="369"/>
      <c r="J52" s="402"/>
    </row>
    <row r="53" spans="1:10" s="194" customFormat="1" ht="14.1" customHeight="1">
      <c r="A53" s="208"/>
      <c r="B53" s="405"/>
      <c r="C53" s="482" t="s">
        <v>80</v>
      </c>
      <c r="D53" s="482"/>
      <c r="E53" s="406"/>
      <c r="F53" s="406"/>
      <c r="G53" s="482" t="s">
        <v>81</v>
      </c>
      <c r="H53" s="482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A32" sqref="A32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7"/>
      <c r="E1" s="537"/>
      <c r="F1" s="538"/>
      <c r="G1" s="538"/>
      <c r="H1" s="538"/>
      <c r="I1" s="538"/>
    </row>
    <row r="2" spans="1:9" s="233" customFormat="1" ht="6" customHeight="1">
      <c r="B2" s="234"/>
    </row>
    <row r="3" spans="1:9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136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427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137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238"/>
      <c r="B8" s="239" t="s">
        <v>4</v>
      </c>
      <c r="C8" s="476" t="s">
        <v>384</v>
      </c>
      <c r="D8" s="476"/>
      <c r="E8" s="476"/>
      <c r="F8" s="476"/>
      <c r="G8" s="476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0" t="s">
        <v>76</v>
      </c>
      <c r="C11" s="490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8" t="s">
        <v>58</v>
      </c>
      <c r="C14" s="478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5" t="s">
        <v>143</v>
      </c>
      <c r="C16" s="535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7" t="s">
        <v>144</v>
      </c>
      <c r="C17" s="477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7" t="s">
        <v>51</v>
      </c>
      <c r="C18" s="477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7" t="s">
        <v>145</v>
      </c>
      <c r="C19" s="477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5" t="s">
        <v>146</v>
      </c>
      <c r="C21" s="535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7" t="s">
        <v>147</v>
      </c>
      <c r="C22" s="477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7" t="s">
        <v>55</v>
      </c>
      <c r="C23" s="477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7" t="s">
        <v>148</v>
      </c>
      <c r="C24" s="477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7" t="s">
        <v>57</v>
      </c>
      <c r="C25" s="477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4" t="s">
        <v>432</v>
      </c>
      <c r="C27" s="534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5" t="s">
        <v>433</v>
      </c>
      <c r="C29" s="535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7" t="s">
        <v>50</v>
      </c>
      <c r="C30" s="477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7" t="s">
        <v>51</v>
      </c>
      <c r="C31" s="477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7" t="s">
        <v>145</v>
      </c>
      <c r="C32" s="477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5" t="s">
        <v>146</v>
      </c>
      <c r="C34" s="535"/>
      <c r="D34" s="419">
        <f>SUM(D35:D38)</f>
        <v>0</v>
      </c>
      <c r="E34" s="419">
        <f>SUM(E35:E38)</f>
        <v>17243536.129999999</v>
      </c>
      <c r="F34" s="419">
        <f>SUM(F35:F38)</f>
        <v>10816223.580000013</v>
      </c>
      <c r="G34" s="419">
        <f>SUM(G35:G38)</f>
        <v>0</v>
      </c>
      <c r="H34" s="419">
        <f>SUM(D34:G34)</f>
        <v>28059759.710000012</v>
      </c>
      <c r="I34" s="414"/>
    </row>
    <row r="35" spans="1:11">
      <c r="A35" s="249"/>
      <c r="B35" s="477" t="s">
        <v>147</v>
      </c>
      <c r="C35" s="477"/>
      <c r="D35" s="420">
        <v>0</v>
      </c>
      <c r="E35" s="420">
        <v>0</v>
      </c>
      <c r="F35" s="420">
        <f>+ESF!I52</f>
        <v>10816223.580000013</v>
      </c>
      <c r="G35" s="420">
        <v>0</v>
      </c>
      <c r="H35" s="418">
        <f>SUM(D35:G35)</f>
        <v>10816223.580000013</v>
      </c>
      <c r="I35" s="414"/>
    </row>
    <row r="36" spans="1:11">
      <c r="A36" s="249"/>
      <c r="B36" s="477" t="s">
        <v>55</v>
      </c>
      <c r="C36" s="477"/>
      <c r="D36" s="420">
        <v>0</v>
      </c>
      <c r="E36" s="420">
        <f>+ESF!I53-E23</f>
        <v>17243536.129999999</v>
      </c>
      <c r="F36" s="420">
        <v>0</v>
      </c>
      <c r="G36" s="420">
        <v>0</v>
      </c>
      <c r="H36" s="418">
        <f>SUM(D36:G36)</f>
        <v>17243536.129999999</v>
      </c>
      <c r="I36" s="414"/>
    </row>
    <row r="37" spans="1:11">
      <c r="A37" s="249"/>
      <c r="B37" s="477" t="s">
        <v>148</v>
      </c>
      <c r="C37" s="477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7" t="s">
        <v>57</v>
      </c>
      <c r="C38" s="477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3" t="s">
        <v>434</v>
      </c>
      <c r="C40" s="533"/>
      <c r="D40" s="424">
        <f>D27+D29+D34</f>
        <v>0</v>
      </c>
      <c r="E40" s="424">
        <f>E27+E29+E34</f>
        <v>17243536.129999999</v>
      </c>
      <c r="F40" s="424">
        <f>F29+F34</f>
        <v>10816223.580000013</v>
      </c>
      <c r="G40" s="424">
        <f>G27+G29+G34</f>
        <v>0</v>
      </c>
      <c r="H40" s="424">
        <f>SUM(D40:G40)</f>
        <v>28059759.710000012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6" t="s">
        <v>78</v>
      </c>
      <c r="C43" s="486"/>
      <c r="D43" s="486"/>
      <c r="E43" s="486"/>
      <c r="F43" s="486"/>
      <c r="G43" s="486"/>
      <c r="H43" s="486"/>
      <c r="I43" s="48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85"/>
      <c r="D45" s="485"/>
      <c r="E45" s="276"/>
      <c r="F45" s="233"/>
      <c r="G45" s="484"/>
      <c r="H45" s="484"/>
      <c r="I45" s="276"/>
      <c r="J45" s="276"/>
    </row>
    <row r="46" spans="1:11" ht="14.1" customHeight="1">
      <c r="A46" s="233"/>
      <c r="B46" s="283"/>
      <c r="C46" s="483" t="s">
        <v>79</v>
      </c>
      <c r="D46" s="483"/>
      <c r="E46" s="276"/>
      <c r="F46" s="276"/>
      <c r="G46" s="483" t="s">
        <v>82</v>
      </c>
      <c r="H46" s="483"/>
      <c r="I46" s="252"/>
      <c r="J46" s="276"/>
    </row>
    <row r="47" spans="1:11" ht="14.1" customHeight="1">
      <c r="A47" s="233"/>
      <c r="B47" s="285"/>
      <c r="C47" s="482" t="s">
        <v>80</v>
      </c>
      <c r="D47" s="482"/>
      <c r="E47" s="286"/>
      <c r="F47" s="286"/>
      <c r="G47" s="482" t="s">
        <v>81</v>
      </c>
      <c r="H47" s="482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tabSelected="1" showWhiteSpace="0" workbookViewId="0">
      <selection activeCell="D4" sqref="D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1" t="s">
        <v>428</v>
      </c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291"/>
      <c r="Q1" s="291"/>
    </row>
    <row r="2" spans="1:17" ht="15" customHeight="1">
      <c r="B2" s="291"/>
      <c r="C2" s="291"/>
      <c r="D2" s="291"/>
      <c r="E2" s="491" t="s">
        <v>178</v>
      </c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291"/>
      <c r="Q2" s="291"/>
    </row>
    <row r="3" spans="1:17" ht="15" customHeight="1">
      <c r="B3" s="291"/>
      <c r="C3" s="291"/>
      <c r="D3" s="291"/>
      <c r="E3" s="491" t="s">
        <v>429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291"/>
      <c r="Q3" s="291"/>
    </row>
    <row r="4" spans="1:17" ht="16.5" customHeight="1">
      <c r="B4" s="291"/>
      <c r="C4" s="291"/>
      <c r="D4" s="291"/>
      <c r="E4" s="491" t="s">
        <v>1</v>
      </c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4" t="s">
        <v>76</v>
      </c>
      <c r="C9" s="544"/>
      <c r="D9" s="544"/>
      <c r="E9" s="544"/>
      <c r="F9" s="302"/>
      <c r="G9" s="301">
        <v>2017</v>
      </c>
      <c r="H9" s="301">
        <v>2016</v>
      </c>
      <c r="I9" s="435"/>
      <c r="J9" s="544" t="s">
        <v>76</v>
      </c>
      <c r="K9" s="544"/>
      <c r="L9" s="544"/>
      <c r="M9" s="544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157121872.90000001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39" t="s">
        <v>89</v>
      </c>
      <c r="E15" s="539"/>
      <c r="F15" s="539"/>
      <c r="G15" s="440">
        <v>0</v>
      </c>
      <c r="H15" s="440">
        <v>0</v>
      </c>
      <c r="I15" s="234"/>
      <c r="J15" s="234"/>
      <c r="K15" s="233"/>
      <c r="L15" s="541" t="s">
        <v>33</v>
      </c>
      <c r="M15" s="541"/>
      <c r="N15" s="541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39" t="s">
        <v>204</v>
      </c>
      <c r="E16" s="539"/>
      <c r="F16" s="539"/>
      <c r="G16" s="440"/>
      <c r="H16" s="440"/>
      <c r="I16" s="234"/>
      <c r="J16" s="234"/>
      <c r="K16" s="233"/>
      <c r="L16" s="541" t="s">
        <v>35</v>
      </c>
      <c r="M16" s="541"/>
      <c r="N16" s="541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39" t="s">
        <v>181</v>
      </c>
      <c r="E17" s="539"/>
      <c r="F17" s="539"/>
      <c r="G17" s="440">
        <v>0</v>
      </c>
      <c r="H17" s="440">
        <v>0</v>
      </c>
      <c r="I17" s="234"/>
      <c r="J17" s="234"/>
      <c r="K17" s="437"/>
      <c r="L17" s="541" t="s">
        <v>208</v>
      </c>
      <c r="M17" s="541"/>
      <c r="N17" s="541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39" t="s">
        <v>95</v>
      </c>
      <c r="E18" s="539"/>
      <c r="F18" s="539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39" t="s">
        <v>96</v>
      </c>
      <c r="E19" s="539"/>
      <c r="F19" s="539"/>
      <c r="G19" s="440">
        <v>614200.17000000004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30479378.030000001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39" t="s">
        <v>97</v>
      </c>
      <c r="E20" s="539"/>
      <c r="F20" s="539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39" t="s">
        <v>99</v>
      </c>
      <c r="E21" s="539"/>
      <c r="F21" s="539"/>
      <c r="G21" s="440">
        <v>0</v>
      </c>
      <c r="H21" s="440">
        <v>0</v>
      </c>
      <c r="I21" s="234"/>
      <c r="J21" s="234"/>
      <c r="K21" s="437"/>
      <c r="L21" s="541" t="s">
        <v>35</v>
      </c>
      <c r="M21" s="541"/>
      <c r="N21" s="541"/>
      <c r="O21" s="440">
        <v>30017252.09</v>
      </c>
      <c r="P21" s="440">
        <v>0</v>
      </c>
      <c r="Q21" s="248"/>
    </row>
    <row r="22" spans="1:17" ht="28.5" customHeight="1">
      <c r="A22" s="249"/>
      <c r="B22" s="234"/>
      <c r="C22" s="441"/>
      <c r="D22" s="539" t="s">
        <v>101</v>
      </c>
      <c r="E22" s="539"/>
      <c r="F22" s="539"/>
      <c r="G22" s="440">
        <v>0</v>
      </c>
      <c r="H22" s="440">
        <v>0</v>
      </c>
      <c r="I22" s="234"/>
      <c r="J22" s="234"/>
      <c r="K22" s="233"/>
      <c r="L22" s="541" t="s">
        <v>209</v>
      </c>
      <c r="M22" s="541"/>
      <c r="N22" s="541"/>
      <c r="O22" s="440">
        <v>462125.94</v>
      </c>
      <c r="P22" s="440">
        <v>0</v>
      </c>
      <c r="Q22" s="248"/>
    </row>
    <row r="23" spans="1:17" ht="15" customHeight="1">
      <c r="A23" s="249"/>
      <c r="B23" s="234"/>
      <c r="C23" s="441"/>
      <c r="D23" s="539" t="s">
        <v>106</v>
      </c>
      <c r="E23" s="539"/>
      <c r="F23" s="539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-30479378.030000001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39" t="s">
        <v>205</v>
      </c>
      <c r="E24" s="539"/>
      <c r="F24" s="539"/>
      <c r="G24" s="440">
        <v>156487420.02000001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39" t="s">
        <v>206</v>
      </c>
      <c r="E25" s="539"/>
      <c r="F25" s="346"/>
      <c r="G25" s="440">
        <v>20252.71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146305649.31999999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39" t="s">
        <v>184</v>
      </c>
      <c r="E28" s="539"/>
      <c r="F28" s="539"/>
      <c r="G28" s="440">
        <v>95901438.049999997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18238987.579999998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39" t="s">
        <v>92</v>
      </c>
      <c r="E29" s="539"/>
      <c r="F29" s="539"/>
      <c r="G29" s="440">
        <v>2607448.0299999998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39" t="s">
        <v>94</v>
      </c>
      <c r="E30" s="539"/>
      <c r="F30" s="539"/>
      <c r="G30" s="440">
        <v>39559994.18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39" t="s">
        <v>98</v>
      </c>
      <c r="E32" s="539"/>
      <c r="F32" s="539"/>
      <c r="G32" s="440">
        <v>0</v>
      </c>
      <c r="H32" s="440">
        <v>0</v>
      </c>
      <c r="I32" s="234"/>
      <c r="J32" s="234"/>
      <c r="K32" s="442"/>
      <c r="L32" s="541" t="s">
        <v>424</v>
      </c>
      <c r="M32" s="541"/>
      <c r="N32" s="541"/>
      <c r="O32" s="440">
        <v>18238987.579999998</v>
      </c>
      <c r="P32" s="440">
        <v>0</v>
      </c>
      <c r="Q32" s="248"/>
    </row>
    <row r="33" spans="1:17" ht="15" customHeight="1">
      <c r="A33" s="249"/>
      <c r="B33" s="234"/>
      <c r="C33" s="442"/>
      <c r="D33" s="539" t="s">
        <v>187</v>
      </c>
      <c r="E33" s="539"/>
      <c r="F33" s="539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39" t="s">
        <v>189</v>
      </c>
      <c r="E34" s="539"/>
      <c r="F34" s="539"/>
      <c r="G34" s="440">
        <v>6914535.5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4448502.79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39" t="s">
        <v>103</v>
      </c>
      <c r="E35" s="539"/>
      <c r="F35" s="539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39" t="s">
        <v>105</v>
      </c>
      <c r="E36" s="539"/>
      <c r="F36" s="539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39" t="s">
        <v>107</v>
      </c>
      <c r="E37" s="539"/>
      <c r="F37" s="539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39" t="s">
        <v>108</v>
      </c>
      <c r="E38" s="539"/>
      <c r="F38" s="539"/>
      <c r="G38" s="440">
        <v>0</v>
      </c>
      <c r="H38" s="440">
        <v>0</v>
      </c>
      <c r="I38" s="234"/>
      <c r="J38" s="234"/>
      <c r="K38" s="442"/>
      <c r="L38" s="541" t="s">
        <v>425</v>
      </c>
      <c r="M38" s="541"/>
      <c r="N38" s="541"/>
      <c r="O38" s="440">
        <v>4448502.79</v>
      </c>
      <c r="P38" s="440">
        <v>0</v>
      </c>
      <c r="Q38" s="248"/>
    </row>
    <row r="39" spans="1:17" ht="15" customHeight="1">
      <c r="A39" s="249"/>
      <c r="B39" s="234"/>
      <c r="C39" s="442"/>
      <c r="D39" s="539" t="s">
        <v>109</v>
      </c>
      <c r="E39" s="539"/>
      <c r="F39" s="539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39" t="s">
        <v>111</v>
      </c>
      <c r="E40" s="539"/>
      <c r="F40" s="539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13790484.789999999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39" t="s">
        <v>191</v>
      </c>
      <c r="E42" s="539"/>
      <c r="F42" s="539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39" t="s">
        <v>144</v>
      </c>
      <c r="E43" s="539"/>
      <c r="F43" s="539"/>
      <c r="G43" s="440">
        <v>0</v>
      </c>
      <c r="H43" s="440">
        <v>0</v>
      </c>
      <c r="I43" s="234"/>
      <c r="J43" s="542" t="s">
        <v>194</v>
      </c>
      <c r="K43" s="542"/>
      <c r="L43" s="542"/>
      <c r="M43" s="542"/>
      <c r="N43" s="542"/>
      <c r="O43" s="443">
        <f>G48+O23+O40</f>
        <v>-5872669.659999989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39" t="s">
        <v>118</v>
      </c>
      <c r="E44" s="539"/>
      <c r="F44" s="539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39" t="s">
        <v>207</v>
      </c>
      <c r="E46" s="539"/>
      <c r="F46" s="539"/>
      <c r="G46" s="440">
        <v>1322233.56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2" t="s">
        <v>199</v>
      </c>
      <c r="K47" s="542"/>
      <c r="L47" s="542"/>
      <c r="M47" s="542"/>
      <c r="N47" s="542"/>
      <c r="O47" s="443"/>
      <c r="P47" s="443">
        <v>0</v>
      </c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10816223.580000013</v>
      </c>
      <c r="H48" s="443">
        <f>H14-H27</f>
        <v>0</v>
      </c>
      <c r="I48" s="445"/>
      <c r="J48" s="542" t="s">
        <v>200</v>
      </c>
      <c r="K48" s="542"/>
      <c r="L48" s="542"/>
      <c r="M48" s="542"/>
      <c r="N48" s="542"/>
      <c r="O48" s="443">
        <v>34160664.93</v>
      </c>
      <c r="P48" s="443">
        <f>+P43+P47</f>
        <v>0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3"/>
      <c r="E55" s="543"/>
      <c r="F55" s="543"/>
      <c r="G55" s="543"/>
      <c r="H55" s="275"/>
      <c r="I55" s="276"/>
      <c r="J55" s="276"/>
      <c r="K55" s="233"/>
      <c r="L55" s="509"/>
      <c r="M55" s="509"/>
      <c r="N55" s="509"/>
      <c r="O55" s="509"/>
      <c r="P55" s="233"/>
      <c r="Q55" s="233"/>
    </row>
    <row r="56" spans="1:17" ht="14.1" customHeight="1">
      <c r="A56" s="233"/>
      <c r="B56" s="283"/>
      <c r="C56" s="233"/>
      <c r="D56" s="483" t="s">
        <v>79</v>
      </c>
      <c r="E56" s="483"/>
      <c r="F56" s="483"/>
      <c r="G56" s="483"/>
      <c r="H56" s="233"/>
      <c r="I56" s="252"/>
      <c r="J56" s="233"/>
      <c r="K56" s="290"/>
      <c r="L56" s="483" t="s">
        <v>82</v>
      </c>
      <c r="M56" s="483"/>
      <c r="N56" s="483"/>
      <c r="O56" s="483"/>
      <c r="P56" s="233"/>
      <c r="Q56" s="233"/>
    </row>
    <row r="57" spans="1:17" ht="14.1" customHeight="1">
      <c r="A57" s="233"/>
      <c r="B57" s="285"/>
      <c r="C57" s="233"/>
      <c r="D57" s="482" t="s">
        <v>80</v>
      </c>
      <c r="E57" s="482"/>
      <c r="F57" s="482"/>
      <c r="G57" s="482"/>
      <c r="H57" s="233"/>
      <c r="I57" s="252"/>
      <c r="J57" s="233"/>
      <c r="L57" s="482" t="s">
        <v>81</v>
      </c>
      <c r="M57" s="482"/>
      <c r="N57" s="482"/>
      <c r="O57" s="482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2"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1:10">
      <c r="B3" s="548" t="s">
        <v>239</v>
      </c>
      <c r="C3" s="549"/>
      <c r="D3" s="549"/>
      <c r="E3" s="549"/>
      <c r="F3" s="549"/>
      <c r="G3" s="549"/>
      <c r="H3" s="549"/>
      <c r="I3" s="549"/>
      <c r="J3" s="550"/>
    </row>
    <row r="4" spans="1:10">
      <c r="B4" s="548" t="s">
        <v>210</v>
      </c>
      <c r="C4" s="549"/>
      <c r="D4" s="549"/>
      <c r="E4" s="549"/>
      <c r="F4" s="549"/>
      <c r="G4" s="549"/>
      <c r="H4" s="549"/>
      <c r="I4" s="549"/>
      <c r="J4" s="550"/>
    </row>
    <row r="5" spans="1:10">
      <c r="B5" s="551" t="s">
        <v>211</v>
      </c>
      <c r="C5" s="552"/>
      <c r="D5" s="552"/>
      <c r="E5" s="552"/>
      <c r="F5" s="552"/>
      <c r="G5" s="552"/>
      <c r="H5" s="552"/>
      <c r="I5" s="552"/>
      <c r="J5" s="55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4" t="s">
        <v>212</v>
      </c>
      <c r="C7" s="554"/>
      <c r="D7" s="554"/>
      <c r="E7" s="554" t="s">
        <v>213</v>
      </c>
      <c r="F7" s="554"/>
      <c r="G7" s="554"/>
      <c r="H7" s="554"/>
      <c r="I7" s="554"/>
      <c r="J7" s="555" t="s">
        <v>214</v>
      </c>
    </row>
    <row r="8" spans="1:10" ht="22.5">
      <c r="A8" s="80"/>
      <c r="B8" s="554"/>
      <c r="C8" s="554"/>
      <c r="D8" s="554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4"/>
      <c r="C9" s="554"/>
      <c r="D9" s="554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6" t="s">
        <v>89</v>
      </c>
      <c r="C11" s="557"/>
      <c r="D11" s="55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6" t="s">
        <v>204</v>
      </c>
      <c r="C12" s="557"/>
      <c r="D12" s="558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6" t="s">
        <v>93</v>
      </c>
      <c r="C13" s="557"/>
      <c r="D13" s="558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6" t="s">
        <v>95</v>
      </c>
      <c r="C14" s="557"/>
      <c r="D14" s="558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6" t="s">
        <v>225</v>
      </c>
      <c r="C15" s="557"/>
      <c r="D15" s="558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57" t="s">
        <v>226</v>
      </c>
      <c r="D16" s="558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57" t="s">
        <v>227</v>
      </c>
      <c r="D17" s="558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6" t="s">
        <v>228</v>
      </c>
      <c r="C18" s="557"/>
      <c r="D18" s="558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57" t="s">
        <v>226</v>
      </c>
      <c r="D19" s="558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57" t="s">
        <v>227</v>
      </c>
      <c r="D20" s="558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6" t="s">
        <v>229</v>
      </c>
      <c r="C21" s="557"/>
      <c r="D21" s="558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6" t="s">
        <v>106</v>
      </c>
      <c r="C22" s="557"/>
      <c r="D22" s="558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6" t="s">
        <v>230</v>
      </c>
      <c r="C23" s="557"/>
      <c r="D23" s="558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6" t="s">
        <v>231</v>
      </c>
      <c r="C24" s="557"/>
      <c r="D24" s="558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9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1" t="s">
        <v>426</v>
      </c>
      <c r="I27" s="562"/>
      <c r="J27" s="56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4" t="s">
        <v>213</v>
      </c>
      <c r="F29" s="554"/>
      <c r="G29" s="554"/>
      <c r="H29" s="554"/>
      <c r="I29" s="554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57" t="s">
        <v>89</v>
      </c>
      <c r="D34" s="55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57" t="s">
        <v>93</v>
      </c>
      <c r="D35" s="558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57" t="s">
        <v>95</v>
      </c>
      <c r="D36" s="558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57" t="s">
        <v>225</v>
      </c>
      <c r="D37" s="558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57" t="s">
        <v>228</v>
      </c>
      <c r="D40" s="558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57" t="s">
        <v>106</v>
      </c>
      <c r="D43" s="558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57" t="s">
        <v>230</v>
      </c>
      <c r="D44" s="558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57" t="s">
        <v>204</v>
      </c>
      <c r="D47" s="558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57" t="s">
        <v>229</v>
      </c>
      <c r="D48" s="558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57" t="s">
        <v>230</v>
      </c>
      <c r="D49" s="558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57" t="s">
        <v>231</v>
      </c>
      <c r="D52" s="558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64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61" t="s">
        <v>426</v>
      </c>
      <c r="I55" s="562"/>
      <c r="J55" s="565"/>
    </row>
    <row r="56" spans="1:11">
      <c r="A56" s="83"/>
      <c r="B56" s="563"/>
      <c r="C56" s="563"/>
      <c r="D56" s="563"/>
      <c r="E56" s="563"/>
      <c r="F56" s="563"/>
      <c r="G56" s="563"/>
      <c r="H56" s="563"/>
      <c r="I56" s="563"/>
      <c r="J56" s="563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2017-09-12T20:28:45Z</cp:lastPrinted>
  <dcterms:created xsi:type="dcterms:W3CDTF">2014-01-27T16:27:43Z</dcterms:created>
  <dcterms:modified xsi:type="dcterms:W3CDTF">2017-09-13T21:37:12Z</dcterms:modified>
</cp:coreProperties>
</file>