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4385" yWindow="-15" windowWidth="14430" windowHeight="11760" tabRatio="750" activeTab="4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  <sheet name="Hoja1" sheetId="24" r:id="rId2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4519"/>
</workbook>
</file>

<file path=xl/calcChain.xml><?xml version="1.0" encoding="utf-8"?>
<calcChain xmlns="http://schemas.openxmlformats.org/spreadsheetml/2006/main">
  <c r="D33" i="8"/>
  <c r="I18" i="1"/>
  <c r="I12" i="5"/>
  <c r="C27" i="20"/>
  <c r="D9"/>
  <c r="C9"/>
  <c r="C31"/>
  <c r="E11"/>
  <c r="D11"/>
  <c r="C11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G15"/>
  <c r="J15" s="1"/>
  <c r="G14"/>
  <c r="J14" s="1"/>
  <c r="I14"/>
  <c r="H14"/>
  <c r="F14"/>
  <c r="E14"/>
  <c r="J13"/>
  <c r="G13"/>
  <c r="G12"/>
  <c r="J12" s="1"/>
  <c r="G11"/>
  <c r="I11"/>
  <c r="I41" s="1"/>
  <c r="H11"/>
  <c r="H41" s="1"/>
  <c r="F11"/>
  <c r="F41" s="1"/>
  <c r="E11"/>
  <c r="E41" s="1"/>
  <c r="C33" i="18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H48" i="16"/>
  <c r="H50" s="1"/>
  <c r="I43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G50" s="1"/>
  <c r="E12"/>
  <c r="E48" s="1"/>
  <c r="E50" s="1"/>
  <c r="D12"/>
  <c r="D48" s="1"/>
  <c r="D50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E38"/>
  <c r="D38"/>
  <c r="F38" s="1"/>
  <c r="H28"/>
  <c r="G28"/>
  <c r="E28"/>
  <c r="D28"/>
  <c r="F28" s="1"/>
  <c r="I77"/>
  <c r="I72"/>
  <c r="I67"/>
  <c r="I63"/>
  <c r="I59"/>
  <c r="I54"/>
  <c r="I53"/>
  <c r="I50"/>
  <c r="I46"/>
  <c r="I45"/>
  <c r="I44"/>
  <c r="I37"/>
  <c r="I36"/>
  <c r="I35"/>
  <c r="I29"/>
  <c r="I27"/>
  <c r="I26"/>
  <c r="I21"/>
  <c r="I20"/>
  <c r="I19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F45"/>
  <c r="F44"/>
  <c r="F43"/>
  <c r="I43" s="1"/>
  <c r="F42"/>
  <c r="I42" s="1"/>
  <c r="F41"/>
  <c r="I41" s="1"/>
  <c r="F40"/>
  <c r="I40" s="1"/>
  <c r="F39"/>
  <c r="I39" s="1"/>
  <c r="F37"/>
  <c r="F36"/>
  <c r="F35"/>
  <c r="F34"/>
  <c r="I34" s="1"/>
  <c r="F33"/>
  <c r="I33" s="1"/>
  <c r="F32"/>
  <c r="I32" s="1"/>
  <c r="F31"/>
  <c r="I31" s="1"/>
  <c r="F30"/>
  <c r="I30" s="1"/>
  <c r="F29"/>
  <c r="F27"/>
  <c r="F26"/>
  <c r="F25"/>
  <c r="I25" s="1"/>
  <c r="F24"/>
  <c r="I24" s="1"/>
  <c r="F23"/>
  <c r="I23" s="1"/>
  <c r="F22"/>
  <c r="I22" s="1"/>
  <c r="F21"/>
  <c r="F20"/>
  <c r="F19"/>
  <c r="H18"/>
  <c r="G18"/>
  <c r="G82" s="1"/>
  <c r="E18"/>
  <c r="E82" s="1"/>
  <c r="D18"/>
  <c r="F18" s="1"/>
  <c r="I18" s="1"/>
  <c r="I15"/>
  <c r="I11"/>
  <c r="H10"/>
  <c r="H82" s="1"/>
  <c r="G10"/>
  <c r="F17"/>
  <c r="I17" s="1"/>
  <c r="F16"/>
  <c r="I16" s="1"/>
  <c r="F15"/>
  <c r="F14"/>
  <c r="I14" s="1"/>
  <c r="F13"/>
  <c r="I13" s="1"/>
  <c r="F12"/>
  <c r="I12" s="1"/>
  <c r="F11"/>
  <c r="E10"/>
  <c r="D10"/>
  <c r="F10" s="1"/>
  <c r="I10" s="1"/>
  <c r="E21" i="14"/>
  <c r="D21"/>
  <c r="F16"/>
  <c r="I16" s="1"/>
  <c r="F14"/>
  <c r="I14" s="1"/>
  <c r="F12"/>
  <c r="F18" s="1"/>
  <c r="H18"/>
  <c r="H21" s="1"/>
  <c r="G18"/>
  <c r="G21" s="1"/>
  <c r="E18"/>
  <c r="D18"/>
  <c r="I20" i="13"/>
  <c r="I16"/>
  <c r="I12"/>
  <c r="F20"/>
  <c r="F19"/>
  <c r="I19" s="1"/>
  <c r="F18"/>
  <c r="I18" s="1"/>
  <c r="F17"/>
  <c r="I17" s="1"/>
  <c r="F16"/>
  <c r="F15"/>
  <c r="I15" s="1"/>
  <c r="F14"/>
  <c r="I14" s="1"/>
  <c r="F13"/>
  <c r="I13" s="1"/>
  <c r="F12"/>
  <c r="H22"/>
  <c r="H84" i="15" s="1"/>
  <c r="G22" i="13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E27" i="20" s="1"/>
  <c r="E31" s="1"/>
  <c r="I46" i="12"/>
  <c r="E9" i="20" s="1"/>
  <c r="I40" i="12"/>
  <c r="I37"/>
  <c r="I33" s="1"/>
  <c r="E8" i="20" s="1"/>
  <c r="E7" s="1"/>
  <c r="E15" s="1"/>
  <c r="E19" s="1"/>
  <c r="E23" s="1"/>
  <c r="H51" i="12"/>
  <c r="D27" i="20" s="1"/>
  <c r="D31" s="1"/>
  <c r="H46" i="12"/>
  <c r="H40"/>
  <c r="H37"/>
  <c r="H54" s="1"/>
  <c r="F51"/>
  <c r="F54" s="1"/>
  <c r="F46"/>
  <c r="F40"/>
  <c r="F37"/>
  <c r="E51"/>
  <c r="E46"/>
  <c r="E40"/>
  <c r="J40" s="1"/>
  <c r="E37"/>
  <c r="E33" s="1"/>
  <c r="C8" i="20" s="1"/>
  <c r="C7" s="1"/>
  <c r="C15" s="1"/>
  <c r="C19" s="1"/>
  <c r="C23" s="1"/>
  <c r="J24" i="12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H26" s="1"/>
  <c r="F18"/>
  <c r="F15"/>
  <c r="F26" s="1"/>
  <c r="E18"/>
  <c r="G18" s="1"/>
  <c r="E15"/>
  <c r="I12" i="16" l="1"/>
  <c r="E84" i="15"/>
  <c r="G84"/>
  <c r="G41" i="19"/>
  <c r="I22" i="13"/>
  <c r="I18" i="14"/>
  <c r="I21" s="1"/>
  <c r="J37" i="12"/>
  <c r="J33" s="1"/>
  <c r="J54" s="1"/>
  <c r="F12" i="16"/>
  <c r="J11" i="19"/>
  <c r="H33" i="12"/>
  <c r="D8" i="20" s="1"/>
  <c r="D7" s="1"/>
  <c r="D15" s="1"/>
  <c r="D19" s="1"/>
  <c r="D23" s="1"/>
  <c r="D33" i="17"/>
  <c r="G37" i="12"/>
  <c r="G33" s="1"/>
  <c r="J23" i="19"/>
  <c r="J51" i="12"/>
  <c r="I12" i="14"/>
  <c r="I26" i="12"/>
  <c r="D82" i="15"/>
  <c r="D84" s="1"/>
  <c r="E54" i="12"/>
  <c r="I16" i="16"/>
  <c r="F22" i="13"/>
  <c r="F21" i="14" s="1"/>
  <c r="J18" i="12"/>
  <c r="J30" i="19"/>
  <c r="J27"/>
  <c r="F48" i="16"/>
  <c r="I42"/>
  <c r="I48" s="1"/>
  <c r="F74" i="15"/>
  <c r="I70"/>
  <c r="I58"/>
  <c r="I38"/>
  <c r="I28"/>
  <c r="J15" i="12"/>
  <c r="G26"/>
  <c r="E26"/>
  <c r="E23" i="7"/>
  <c r="E36" s="1"/>
  <c r="I29" i="2"/>
  <c r="E148" i="3" s="1"/>
  <c r="D36" i="8"/>
  <c r="G36" s="1"/>
  <c r="H36" s="1"/>
  <c r="D35"/>
  <c r="G35" s="1"/>
  <c r="H35" s="1"/>
  <c r="G34"/>
  <c r="H34" s="1"/>
  <c r="G33"/>
  <c r="G32"/>
  <c r="H32" s="1"/>
  <c r="G31"/>
  <c r="H31" s="1"/>
  <c r="D30"/>
  <c r="G30" s="1"/>
  <c r="H30" s="1"/>
  <c r="D29"/>
  <c r="G29" s="1"/>
  <c r="D28"/>
  <c r="G28" s="1"/>
  <c r="H28" s="1"/>
  <c r="D24"/>
  <c r="G19"/>
  <c r="D20"/>
  <c r="G20" s="1"/>
  <c r="H20" s="1"/>
  <c r="D21"/>
  <c r="G21" s="1"/>
  <c r="H21" s="1"/>
  <c r="D22"/>
  <c r="G22" s="1"/>
  <c r="H22" s="1"/>
  <c r="D23"/>
  <c r="G23" s="1"/>
  <c r="G18"/>
  <c r="P35" i="10"/>
  <c r="P34" s="1"/>
  <c r="O35"/>
  <c r="O34" s="1"/>
  <c r="P29"/>
  <c r="P28" s="1"/>
  <c r="O29"/>
  <c r="O28" s="1"/>
  <c r="H27"/>
  <c r="G27"/>
  <c r="P19"/>
  <c r="O19"/>
  <c r="P14"/>
  <c r="O14"/>
  <c r="H14"/>
  <c r="G14"/>
  <c r="I36" i="9"/>
  <c r="H36"/>
  <c r="I31"/>
  <c r="H31"/>
  <c r="H42" s="1"/>
  <c r="I22"/>
  <c r="H22"/>
  <c r="I17"/>
  <c r="H17"/>
  <c r="H28" s="1"/>
  <c r="F26" i="8"/>
  <c r="E26"/>
  <c r="G24"/>
  <c r="H24" s="1"/>
  <c r="F16"/>
  <c r="F14" s="1"/>
  <c r="E16"/>
  <c r="E14" s="1"/>
  <c r="H38" i="7"/>
  <c r="H37"/>
  <c r="G34"/>
  <c r="D34"/>
  <c r="H32"/>
  <c r="H31"/>
  <c r="H30"/>
  <c r="G29"/>
  <c r="F29"/>
  <c r="E29"/>
  <c r="D29"/>
  <c r="H29" s="1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J17"/>
  <c r="J12"/>
  <c r="E12"/>
  <c r="E33" s="1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I41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J24" s="1"/>
  <c r="E195" i="3" s="1"/>
  <c r="I25" i="2"/>
  <c r="E146" i="3" s="1"/>
  <c r="J21" i="2"/>
  <c r="E192" i="3" s="1"/>
  <c r="E144"/>
  <c r="E163"/>
  <c r="J48" i="2"/>
  <c r="E212" i="3" s="1"/>
  <c r="J22" i="2"/>
  <c r="E193" i="3" s="1"/>
  <c r="E143"/>
  <c r="J40" i="2"/>
  <c r="E206" i="3" s="1"/>
  <c r="J50" i="2"/>
  <c r="E214" i="3"/>
  <c r="E164"/>
  <c r="J32" i="2"/>
  <c r="E201" i="3" s="1"/>
  <c r="E151"/>
  <c r="J25" i="2"/>
  <c r="E196" i="3" s="1"/>
  <c r="E140"/>
  <c r="J34" i="2"/>
  <c r="E203" i="3" s="1"/>
  <c r="E153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34" s="1"/>
  <c r="E184" i="3" s="1"/>
  <c r="D35" i="2"/>
  <c r="E135" i="3" s="1"/>
  <c r="D36" i="2"/>
  <c r="E36" s="1"/>
  <c r="E186" i="3" s="1"/>
  <c r="D28" i="2"/>
  <c r="E28" s="1"/>
  <c r="E178" i="3" s="1"/>
  <c r="D19" i="2"/>
  <c r="E19" s="1"/>
  <c r="E171" i="3" s="1"/>
  <c r="D20" i="2"/>
  <c r="E122" i="3" s="1"/>
  <c r="D21" i="2"/>
  <c r="D22"/>
  <c r="E124" i="3" s="1"/>
  <c r="D23" i="2"/>
  <c r="D24"/>
  <c r="E24" s="1"/>
  <c r="E176" i="3" s="1"/>
  <c r="E21" i="2"/>
  <c r="E173" i="3"/>
  <c r="E123"/>
  <c r="E20" i="2"/>
  <c r="E172" i="3" s="1"/>
  <c r="E35" i="2"/>
  <c r="E185" i="3" s="1"/>
  <c r="E30" i="2"/>
  <c r="E180" i="3" s="1"/>
  <c r="E23" i="2"/>
  <c r="E175" i="3" s="1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26" l="1"/>
  <c r="K20" i="8"/>
  <c r="E139" i="3"/>
  <c r="E121"/>
  <c r="E145"/>
  <c r="E134"/>
  <c r="E132"/>
  <c r="I51" i="5"/>
  <c r="H29" i="8"/>
  <c r="K29"/>
  <c r="E34" i="7"/>
  <c r="E40" s="1"/>
  <c r="H36"/>
  <c r="J53" i="5"/>
  <c r="J52" i="1" s="1"/>
  <c r="F22" i="7" s="1"/>
  <c r="H22" s="1"/>
  <c r="J38" i="2"/>
  <c r="E205" i="3" s="1"/>
  <c r="E136"/>
  <c r="J29" i="2"/>
  <c r="E198" i="3" s="1"/>
  <c r="J51" i="5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J41" i="19"/>
  <c r="E158" i="3"/>
  <c r="G40" i="7"/>
  <c r="I50" i="16"/>
  <c r="I28" i="9"/>
  <c r="I46" s="1"/>
  <c r="J26" i="12"/>
  <c r="F50" i="16"/>
  <c r="J54" i="2"/>
  <c r="D33" i="5"/>
  <c r="I53" s="1"/>
  <c r="I52" i="1" s="1"/>
  <c r="F35" i="7" s="1"/>
  <c r="H35" s="1"/>
  <c r="D27"/>
  <c r="D40" s="1"/>
  <c r="G54" i="12"/>
  <c r="I74" i="15"/>
  <c r="I82" s="1"/>
  <c r="I84" s="1"/>
  <c r="F82"/>
  <c r="F84" s="1"/>
  <c r="P23" i="10"/>
  <c r="O23"/>
  <c r="H19" i="8"/>
  <c r="K19"/>
  <c r="K23"/>
  <c r="H23"/>
  <c r="K31"/>
  <c r="K24"/>
  <c r="K34"/>
  <c r="K21"/>
  <c r="K30"/>
  <c r="K36"/>
  <c r="O40" i="10"/>
  <c r="G48"/>
  <c r="H48"/>
  <c r="I40" i="1"/>
  <c r="E43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K22" i="8"/>
  <c r="K28"/>
  <c r="D26"/>
  <c r="G26" s="1"/>
  <c r="H26" s="1"/>
  <c r="E22" i="2"/>
  <c r="D16"/>
  <c r="E119" i="3" s="1"/>
  <c r="E100"/>
  <c r="H46" i="9"/>
  <c r="D14" i="8" l="1"/>
  <c r="F21" i="7"/>
  <c r="H21" s="1"/>
  <c r="J52" i="2"/>
  <c r="E215" i="3" s="1"/>
  <c r="E216"/>
  <c r="G16" i="8"/>
  <c r="G14" s="1"/>
  <c r="F34" i="7"/>
  <c r="F40" s="1"/>
  <c r="H40" s="1"/>
  <c r="J50" i="1"/>
  <c r="E99" i="3" s="1"/>
  <c r="O43" i="10"/>
  <c r="F27" i="7"/>
  <c r="H27" s="1"/>
  <c r="P43" i="10"/>
  <c r="P48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J63" i="1"/>
  <c r="I50"/>
  <c r="E48" i="3"/>
  <c r="I46" i="2"/>
  <c r="H34" i="7" l="1"/>
  <c r="H16" i="8"/>
  <c r="H14" s="1"/>
  <c r="O54" i="10"/>
  <c r="K27" i="7"/>
  <c r="E197" i="3"/>
  <c r="E169"/>
  <c r="E14" i="2"/>
  <c r="E168" i="3" s="1"/>
  <c r="J65" i="1"/>
  <c r="E108" i="3"/>
  <c r="E160"/>
  <c r="I44" i="2"/>
  <c r="J46"/>
  <c r="E47" i="3"/>
  <c r="I63" i="1"/>
  <c r="K40" i="7" s="1"/>
  <c r="E109" i="3" l="1"/>
  <c r="E210"/>
  <c r="J44" i="2"/>
  <c r="E159" i="3"/>
  <c r="I36" i="2"/>
  <c r="E154" i="3" s="1"/>
  <c r="E56"/>
  <c r="I65" i="1"/>
  <c r="E57" i="3" l="1"/>
  <c r="J36" i="2"/>
  <c r="E204" i="3" s="1"/>
  <c r="E209"/>
</calcChain>
</file>

<file path=xl/sharedStrings.xml><?xml version="1.0" encoding="utf-8"?>
<sst xmlns="http://schemas.openxmlformats.org/spreadsheetml/2006/main" count="1016" uniqueCount="435">
  <si>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</si>
  <si>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</si>
  <si>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</si>
  <si>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</si>
  <si>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</si>
  <si>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</si>
  <si>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</si>
  <si>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</si>
  <si>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</si>
  <si>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</si>
  <si>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</si>
  <si>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</si>
  <si>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</si>
  <si>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</si>
  <si>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</si>
  <si>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</si>
  <si>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</si>
  <si>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</si>
  <si>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</si>
  <si>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</si>
  <si>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</si>
  <si>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</si>
  <si>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</si>
  <si>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</si>
  <si>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</si>
  <si>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</si>
  <si>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</si>
  <si>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</si>
  <si>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</si>
  <si>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</si>
  <si>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</si>
  <si>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</si>
  <si>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</si>
  <si>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</si>
  <si>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</si>
  <si>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</si>
  <si>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</si>
  <si>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</si>
  <si>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</si>
  <si>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</si>
  <si>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</si>
  <si>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</si>
  <si>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</si>
  <si>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</si>
  <si>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</si>
  <si>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</si>
  <si>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</si>
  <si>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</si>
  <si>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</si>
  <si>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</si>
  <si>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</si>
  <si>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</si>
  <si>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</si>
  <si>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</si>
  <si>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</si>
  <si>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</si>
  <si>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</si>
  <si>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</si>
  <si>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</si>
  <si>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</si>
  <si>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</si>
  <si>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</si>
  <si>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</si>
  <si>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</si>
  <si>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</si>
  <si>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</si>
  <si>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</si>
  <si>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</si>
  <si>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</si>
  <si>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</si>
  <si>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</si>
  <si>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</si>
  <si>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</si>
  <si>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</si>
  <si>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</si>
  <si>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</si>
  <si>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</si>
  <si>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</si>
  <si>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</si>
  <si>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</si>
  <si>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</si>
  <si>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</si>
  <si>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</si>
  <si>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</si>
  <si>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</si>
  <si>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</si>
  <si>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</si>
  <si>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</si>
  <si>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</si>
  <si>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</si>
  <si>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</si>
  <si>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</si>
  <si>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</si>
  <si>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</si>
  <si>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</si>
  <si>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</si>
  <si>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</si>
  <si>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</si>
  <si>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</si>
  <si>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</si>
  <si>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</si>
  <si>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</si>
  <si>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</si>
  <si>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</si>
  <si>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</si>
  <si>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</si>
  <si>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</si>
  <si>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</si>
  <si>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</si>
  <si>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</si>
  <si>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</si>
  <si>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</si>
  <si>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</si>
  <si>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</si>
  <si>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</si>
  <si>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</si>
  <si>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</si>
  <si>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</si>
  <si>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</si>
  <si>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</si>
  <si>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</si>
  <si>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</si>
  <si>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</si>
  <si>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</si>
  <si>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</si>
  <si>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</si>
  <si>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</si>
  <si>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</si>
  <si>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</si>
  <si>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</si>
  <si>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</si>
  <si>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</si>
  <si>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</si>
  <si>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</si>
  <si>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</si>
  <si>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</si>
  <si>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</si>
  <si>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</si>
  <si>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</si>
  <si>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</si>
  <si>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</si>
  <si>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</si>
  <si>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</si>
  <si>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</si>
  <si>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</si>
  <si>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</si>
  <si>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</si>
  <si>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</si>
  <si>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</si>
  <si>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</si>
  <si>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</si>
  <si>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</si>
  <si>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</si>
  <si>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</si>
  <si>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</si>
  <si>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</si>
  <si>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</si>
  <si>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</si>
  <si>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</si>
  <si>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</si>
  <si>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</si>
  <si>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</si>
  <si>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</si>
  <si>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</si>
  <si>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</si>
  <si>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</si>
  <si>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</si>
  <si>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</si>
  <si>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</si>
  <si>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</si>
  <si>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</si>
  <si>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</si>
  <si>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</si>
  <si>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</si>
  <si>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</si>
  <si>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</si>
  <si>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</si>
  <si>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</si>
  <si>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</si>
  <si>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</si>
  <si>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</si>
  <si>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</si>
  <si>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</si>
  <si>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</si>
  <si>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</si>
  <si>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</si>
  <si>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</si>
  <si>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</si>
  <si>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</si>
  <si>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</si>
  <si>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</si>
  <si>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</si>
  <si>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</si>
  <si>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</si>
  <si>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</si>
  <si>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</si>
  <si>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</si>
  <si>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</si>
  <si>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</si>
  <si>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</si>
  <si>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</si>
  <si>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</si>
  <si>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</si>
  <si>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</si>
  <si>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</si>
  <si>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</si>
  <si>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</si>
  <si>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</si>
  <si>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</si>
  <si>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</si>
  <si>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</si>
  <si>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</si>
  <si>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</si>
  <si>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</si>
  <si>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</si>
  <si>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</si>
  <si>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</si>
  <si>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</si>
  <si>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</si>
  <si>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</si>
  <si>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</si>
  <si>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</si>
  <si>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</si>
  <si>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</si>
  <si>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</si>
  <si>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</si>
  <si>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</si>
  <si>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</si>
  <si>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</si>
  <si>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</si>
  <si>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</si>
  <si>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</si>
  <si>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</si>
  <si>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</si>
  <si>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</si>
  <si>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</si>
  <si>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</si>
  <si>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</si>
  <si>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</si>
  <si>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</si>
  <si>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</si>
  <si>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</si>
  <si>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</si>
  <si>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</si>
  <si>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</si>
  <si>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</si>
  <si>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</si>
  <si>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</si>
  <si>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</si>
  <si>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</si>
  <si>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</si>
  <si>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</si>
  <si>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</si>
  <si>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</si>
  <si>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</si>
  <si>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</si>
  <si>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</si>
  <si>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</si>
  <si>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</si>
  <si>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</si>
  <si>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</si>
  <si>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</si>
  <si>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</si>
  <si>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</si>
  <si>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</si>
  <si>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</si>
  <si>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</si>
  <si>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</si>
  <si>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</si>
  <si>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</si>
  <si>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</si>
  <si>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</si>
  <si>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</si>
  <si>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</si>
  <si>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</si>
  <si>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</si>
  <si>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</si>
  <si>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</si>
  <si>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</si>
  <si>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</si>
  <si>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</si>
  <si>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</si>
  <si>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</si>
  <si>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</si>
  <si>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</si>
  <si>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</si>
  <si>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</si>
  <si>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</si>
  <si>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</si>
  <si>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</si>
  <si>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</si>
  <si>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</si>
  <si>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</si>
  <si>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</si>
  <si>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</si>
  <si>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</si>
  <si>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</si>
  <si>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</si>
  <si>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</si>
  <si>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</si>
  <si>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</si>
  <si>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</si>
  <si>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</si>
  <si>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</si>
  <si>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</si>
  <si>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</si>
  <si>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</si>
  <si>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</si>
  <si>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</si>
  <si>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</si>
  <si>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</si>
  <si>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</si>
  <si>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</si>
  <si>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</si>
  <si>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</si>
  <si>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</si>
  <si>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</si>
  <si>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</si>
  <si>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</si>
  <si>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</si>
  <si>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</si>
  <si>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</si>
  <si>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</si>
  <si>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</si>
  <si>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</si>
  <si>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</si>
  <si>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</si>
  <si>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</si>
  <si>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</si>
  <si>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</si>
  <si>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</si>
  <si>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</si>
  <si>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</si>
  <si>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</si>
  <si>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</si>
  <si>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</si>
  <si>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</si>
  <si>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</si>
  <si>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</si>
  <si>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</si>
  <si>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</si>
  <si>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</si>
  <si>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</si>
  <si>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</si>
  <si>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</si>
  <si>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</si>
  <si>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</si>
  <si>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</si>
  <si>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</si>
  <si>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</si>
  <si>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</si>
  <si>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</si>
  <si>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</si>
  <si>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</si>
  <si>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</si>
  <si>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</si>
  <si>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</si>
  <si>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</si>
  <si>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</si>
  <si>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</si>
  <si>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</si>
  <si>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</si>
  <si>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</si>
  <si>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</si>
  <si>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</si>
  <si>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</si>
  <si>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</si>
  <si>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</si>
  <si>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</si>
  <si>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</si>
  <si>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</si>
  <si>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</si>
  <si>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</si>
  <si>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</si>
  <si>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</si>
  <si>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</si>
  <si>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</si>
  <si>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</si>
  <si>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</si>
  <si>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</si>
  <si>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</si>
  <si>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</si>
  <si>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</si>
  <si>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</si>
  <si>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</si>
  <si>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</si>
  <si>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</si>
  <si>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</si>
  <si>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</si>
  <si>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</si>
  <si>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</si>
  <si>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</si>
  <si>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</si>
  <si>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</si>
  <si>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</si>
  <si>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</si>
  <si>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</si>
  <si>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</si>
  <si>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</si>
  <si>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</si>
  <si>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</si>
  <si>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</si>
  <si>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</si>
  <si>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</si>
  <si>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</si>
  <si>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</si>
  <si>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</si>
  <si>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</si>
  <si>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</si>
  <si>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</si>
  <si>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</si>
  <si>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</si>
  <si>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</si>
  <si>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</si>
  <si>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</si>
  <si>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</si>
  <si>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</si>
  <si>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</si>
  <si>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</si>
  <si>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</si>
  <si>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</si>
  <si>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</si>
  <si>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</si>
  <si>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</si>
  <si>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</si>
  <si>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</si>
  <si>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</si>
  <si>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Del 1 de enero al 30 de junio de 2017</t>
  </si>
  <si>
    <t>Cuenta Pública 2017</t>
  </si>
  <si>
    <t>Del 1 de enero al 30 de junio de 2017 y 2016</t>
  </si>
  <si>
    <t>Al 30 de junio de 2017 y 2016</t>
  </si>
  <si>
    <t>Cuenta  Pública 2017</t>
  </si>
  <si>
    <t>Hacienda Pública/Patrimonio Neto Final del Ejercicio 2016</t>
  </si>
  <si>
    <t>Cambios en la Hacienda Pública/Patrimonio Neto del Ejercicio 2016</t>
  </si>
  <si>
    <t>Saldo Neto en la Hacienda Pública / Patrimonio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</si>
</sst>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2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" fontId="55" fillId="0" borderId="0" xfId="0" applyNumberFormat="1" applyFont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34636</xdr:colOff>
      <xdr:row>0</xdr:row>
      <xdr:rowOff>60613</xdr:rowOff>
    </xdr:from>
    <xdr:to>
      <xdr:col>2</xdr:col>
      <xdr:colOff>445943</xdr:colOff>
      <xdr:row>5</xdr:row>
      <xdr:rowOff>137679</xdr:rowOff>
    </xdr:to>
    <xdr:pic>
      <xdr:nvPicPr>
        <xdr:cNvPr id="3" name="1 Imagen" descr="C:\Users\dbarrera\Documents\2015\LogoLXIV-5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68" y="60613"/>
          <a:ext cx="11906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zoomScale="90" zoomScaleNormal="90" workbookViewId="0">
      <selection activeCell="C2" sqref="C2:I2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8" t="s">
        <v>431</v>
      </c>
      <c r="D1" s="468"/>
      <c r="E1" s="468"/>
      <c r="F1" s="468"/>
      <c r="G1" s="468"/>
      <c r="H1" s="468"/>
      <c r="I1" s="468"/>
      <c r="J1" s="21"/>
      <c r="K1" s="21"/>
    </row>
    <row r="2" spans="1:11" ht="12.75">
      <c r="B2" s="19"/>
      <c r="C2" s="468" t="s">
        <v>84</v>
      </c>
      <c r="D2" s="468"/>
      <c r="E2" s="468"/>
      <c r="F2" s="468"/>
      <c r="G2" s="468"/>
      <c r="H2" s="468"/>
      <c r="I2" s="468"/>
      <c r="J2" s="19"/>
      <c r="K2" s="19"/>
    </row>
    <row r="3" spans="1:11" ht="12.75">
      <c r="B3" s="19"/>
      <c r="C3" s="468" t="s">
        <v>429</v>
      </c>
      <c r="D3" s="468"/>
      <c r="E3" s="468"/>
      <c r="F3" s="468"/>
      <c r="G3" s="468"/>
      <c r="H3" s="468"/>
      <c r="I3" s="468"/>
      <c r="J3" s="19"/>
      <c r="K3" s="19"/>
    </row>
    <row r="4" spans="1:11" ht="12.75">
      <c r="B4" s="19"/>
      <c r="C4" s="468" t="s">
        <v>1</v>
      </c>
      <c r="D4" s="468"/>
      <c r="E4" s="468"/>
      <c r="F4" s="468"/>
      <c r="G4" s="468"/>
      <c r="H4" s="468"/>
      <c r="I4" s="468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9" t="s">
        <v>384</v>
      </c>
      <c r="D6" s="469"/>
      <c r="E6" s="469"/>
      <c r="F6" s="469"/>
      <c r="G6" s="469"/>
      <c r="H6" s="469"/>
      <c r="I6" s="469"/>
      <c r="J6" s="469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67" t="s">
        <v>76</v>
      </c>
      <c r="C9" s="467"/>
      <c r="D9" s="55">
        <v>2017</v>
      </c>
      <c r="E9" s="55">
        <v>2016</v>
      </c>
      <c r="F9" s="58"/>
      <c r="G9" s="467" t="s">
        <v>76</v>
      </c>
      <c r="H9" s="467"/>
      <c r="I9" s="55">
        <v>2017</v>
      </c>
      <c r="J9" s="55">
        <v>2016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6" t="s">
        <v>85</v>
      </c>
      <c r="C11" s="466"/>
      <c r="D11" s="49"/>
      <c r="E11" s="49"/>
      <c r="F11" s="31"/>
      <c r="G11" s="466" t="s">
        <v>86</v>
      </c>
      <c r="H11" s="466"/>
      <c r="I11" s="49"/>
      <c r="J11" s="49"/>
      <c r="K11" s="62"/>
    </row>
    <row r="12" spans="1:11" ht="12.75">
      <c r="A12" s="33"/>
      <c r="B12" s="464" t="s">
        <v>87</v>
      </c>
      <c r="C12" s="464"/>
      <c r="D12" s="50">
        <f>SUM(D13:D20)</f>
        <v>614200.17000000004</v>
      </c>
      <c r="E12" s="50">
        <f>SUM(E13:E20)</f>
        <v>0</v>
      </c>
      <c r="F12" s="31"/>
      <c r="G12" s="466" t="s">
        <v>88</v>
      </c>
      <c r="H12" s="466"/>
      <c r="I12" s="50">
        <f>I13+I14+I15+I21</f>
        <v>144983415.75999999</v>
      </c>
      <c r="J12" s="50">
        <f>SUM(J13:J15)</f>
        <v>0</v>
      </c>
      <c r="K12" s="64"/>
    </row>
    <row r="13" spans="1:11">
      <c r="A13" s="32"/>
      <c r="B13" s="463" t="s">
        <v>89</v>
      </c>
      <c r="C13" s="463"/>
      <c r="D13" s="65">
        <v>0</v>
      </c>
      <c r="E13" s="65">
        <v>0</v>
      </c>
      <c r="F13" s="31"/>
      <c r="G13" s="463" t="s">
        <v>90</v>
      </c>
      <c r="H13" s="463"/>
      <c r="I13" s="455">
        <v>95901438.049999997</v>
      </c>
      <c r="J13" s="65">
        <v>0</v>
      </c>
      <c r="K13" s="64"/>
    </row>
    <row r="14" spans="1:11">
      <c r="A14" s="32"/>
      <c r="B14" s="463" t="s">
        <v>91</v>
      </c>
      <c r="C14" s="463"/>
      <c r="D14" s="65">
        <v>0</v>
      </c>
      <c r="E14" s="65">
        <v>0</v>
      </c>
      <c r="F14" s="31"/>
      <c r="G14" s="463" t="s">
        <v>92</v>
      </c>
      <c r="H14" s="463"/>
      <c r="I14" s="455">
        <v>2607448.0299999998</v>
      </c>
      <c r="J14" s="65">
        <v>0</v>
      </c>
      <c r="K14" s="64"/>
    </row>
    <row r="15" spans="1:11" ht="12" customHeight="1">
      <c r="A15" s="32"/>
      <c r="B15" s="463" t="s">
        <v>93</v>
      </c>
      <c r="C15" s="463"/>
      <c r="D15" s="65">
        <v>0</v>
      </c>
      <c r="E15" s="65">
        <v>0</v>
      </c>
      <c r="F15" s="31"/>
      <c r="G15" s="463" t="s">
        <v>94</v>
      </c>
      <c r="H15" s="463"/>
      <c r="I15" s="455">
        <v>39559994.18</v>
      </c>
      <c r="J15" s="65">
        <v>0</v>
      </c>
      <c r="K15" s="64"/>
    </row>
    <row r="16" spans="1:11" ht="12.75">
      <c r="A16" s="32"/>
      <c r="B16" s="463" t="s">
        <v>95</v>
      </c>
      <c r="C16" s="463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63" t="s">
        <v>96</v>
      </c>
      <c r="C17" s="463"/>
      <c r="D17" s="65">
        <v>614200.17000000004</v>
      </c>
      <c r="E17" s="65">
        <v>0</v>
      </c>
      <c r="F17" s="31"/>
      <c r="G17" s="466" t="s">
        <v>202</v>
      </c>
      <c r="H17" s="466"/>
      <c r="I17" s="50"/>
      <c r="J17" s="50">
        <f>SUM(J18:J26)</f>
        <v>0</v>
      </c>
      <c r="K17" s="64"/>
    </row>
    <row r="18" spans="1:11">
      <c r="A18" s="32"/>
      <c r="B18" s="463" t="s">
        <v>97</v>
      </c>
      <c r="C18" s="463"/>
      <c r="D18" s="65">
        <v>0</v>
      </c>
      <c r="E18" s="65">
        <v>0</v>
      </c>
      <c r="F18" s="31"/>
      <c r="G18" s="463" t="s">
        <v>98</v>
      </c>
      <c r="H18" s="463"/>
      <c r="I18" s="65">
        <v>0</v>
      </c>
      <c r="J18" s="65">
        <v>0</v>
      </c>
      <c r="K18" s="64"/>
    </row>
    <row r="19" spans="1:11">
      <c r="A19" s="32"/>
      <c r="B19" s="463" t="s">
        <v>99</v>
      </c>
      <c r="C19" s="463"/>
      <c r="D19" s="65">
        <v>0</v>
      </c>
      <c r="E19" s="65">
        <v>0</v>
      </c>
      <c r="F19" s="31"/>
      <c r="G19" s="463" t="s">
        <v>100</v>
      </c>
      <c r="H19" s="463"/>
      <c r="I19" s="65">
        <v>0</v>
      </c>
      <c r="J19" s="65">
        <v>0</v>
      </c>
      <c r="K19" s="64"/>
    </row>
    <row r="20" spans="1:11" ht="52.5" customHeight="1">
      <c r="A20" s="32"/>
      <c r="B20" s="465" t="s">
        <v>101</v>
      </c>
      <c r="C20" s="465"/>
      <c r="D20" s="65">
        <v>0</v>
      </c>
      <c r="E20" s="65">
        <v>0</v>
      </c>
      <c r="F20" s="31"/>
      <c r="G20" s="463" t="s">
        <v>102</v>
      </c>
      <c r="H20" s="463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63" t="s">
        <v>103</v>
      </c>
      <c r="H21" s="463"/>
      <c r="I21" s="455">
        <v>6914535.5</v>
      </c>
      <c r="J21" s="65">
        <v>0</v>
      </c>
      <c r="K21" s="64"/>
    </row>
    <row r="22" spans="1:11" ht="29.25" customHeight="1">
      <c r="A22" s="33"/>
      <c r="B22" s="464" t="s">
        <v>104</v>
      </c>
      <c r="C22" s="464"/>
      <c r="D22" s="50">
        <v>156487420.02000001</v>
      </c>
      <c r="E22" s="50">
        <f>SUM(E23:E24)</f>
        <v>0</v>
      </c>
      <c r="F22" s="31"/>
      <c r="G22" s="463" t="s">
        <v>105</v>
      </c>
      <c r="H22" s="463"/>
      <c r="I22" s="65">
        <v>0</v>
      </c>
      <c r="J22" s="65">
        <v>0</v>
      </c>
      <c r="K22" s="64"/>
    </row>
    <row r="23" spans="1:11">
      <c r="A23" s="32"/>
      <c r="B23" s="463" t="s">
        <v>106</v>
      </c>
      <c r="C23" s="463"/>
      <c r="D23" s="53">
        <v>0</v>
      </c>
      <c r="E23" s="53">
        <v>0</v>
      </c>
      <c r="F23" s="31"/>
      <c r="G23" s="463" t="s">
        <v>107</v>
      </c>
      <c r="H23" s="463"/>
      <c r="I23" s="65">
        <v>0</v>
      </c>
      <c r="J23" s="65">
        <v>0</v>
      </c>
      <c r="K23" s="64"/>
    </row>
    <row r="24" spans="1:11">
      <c r="A24" s="32"/>
      <c r="B24" s="463" t="s">
        <v>201</v>
      </c>
      <c r="C24" s="463"/>
      <c r="D24" s="65">
        <v>0</v>
      </c>
      <c r="E24" s="65">
        <v>0</v>
      </c>
      <c r="F24" s="31"/>
      <c r="G24" s="463" t="s">
        <v>108</v>
      </c>
      <c r="H24" s="463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3" t="s">
        <v>109</v>
      </c>
      <c r="H25" s="463"/>
      <c r="I25" s="65">
        <v>0</v>
      </c>
      <c r="J25" s="65">
        <v>0</v>
      </c>
      <c r="K25" s="64"/>
    </row>
    <row r="26" spans="1:11" ht="12.75">
      <c r="A26" s="32"/>
      <c r="B26" s="464" t="s">
        <v>110</v>
      </c>
      <c r="C26" s="464"/>
      <c r="D26" s="50">
        <f>SUM(D27:D31)</f>
        <v>20252.71</v>
      </c>
      <c r="E26" s="50">
        <f>SUM(E27:E31)</f>
        <v>0</v>
      </c>
      <c r="F26" s="31"/>
      <c r="G26" s="463" t="s">
        <v>111</v>
      </c>
      <c r="H26" s="463"/>
      <c r="I26" s="65">
        <v>0</v>
      </c>
      <c r="J26" s="65">
        <v>0</v>
      </c>
      <c r="K26" s="64"/>
    </row>
    <row r="27" spans="1:11" ht="12.75">
      <c r="A27" s="32"/>
      <c r="B27" s="463" t="s">
        <v>112</v>
      </c>
      <c r="C27" s="463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3" t="s">
        <v>113</v>
      </c>
      <c r="C28" s="463"/>
      <c r="D28" s="65">
        <v>0</v>
      </c>
      <c r="E28" s="65">
        <v>0</v>
      </c>
      <c r="F28" s="31"/>
      <c r="G28" s="464" t="s">
        <v>106</v>
      </c>
      <c r="H28" s="464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5" t="s">
        <v>114</v>
      </c>
      <c r="C29" s="465"/>
      <c r="D29" s="65">
        <v>0</v>
      </c>
      <c r="E29" s="65">
        <v>0</v>
      </c>
      <c r="F29" s="31"/>
      <c r="G29" s="463" t="s">
        <v>115</v>
      </c>
      <c r="H29" s="463"/>
      <c r="I29" s="65">
        <v>0</v>
      </c>
      <c r="J29" s="65">
        <v>0</v>
      </c>
      <c r="K29" s="64"/>
    </row>
    <row r="30" spans="1:11">
      <c r="A30" s="32"/>
      <c r="B30" s="463" t="s">
        <v>116</v>
      </c>
      <c r="C30" s="463"/>
      <c r="D30" s="65">
        <v>0</v>
      </c>
      <c r="E30" s="65">
        <v>0</v>
      </c>
      <c r="F30" s="31"/>
      <c r="G30" s="463" t="s">
        <v>50</v>
      </c>
      <c r="H30" s="463"/>
      <c r="I30" s="65">
        <v>0</v>
      </c>
      <c r="J30" s="65">
        <v>0</v>
      </c>
      <c r="K30" s="64"/>
    </row>
    <row r="31" spans="1:11">
      <c r="A31" s="32"/>
      <c r="B31" s="463" t="s">
        <v>117</v>
      </c>
      <c r="C31" s="463"/>
      <c r="D31" s="65">
        <v>20252.71</v>
      </c>
      <c r="E31" s="65">
        <v>0</v>
      </c>
      <c r="F31" s="31"/>
      <c r="G31" s="463" t="s">
        <v>118</v>
      </c>
      <c r="H31" s="463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2" t="s">
        <v>119</v>
      </c>
      <c r="C33" s="462"/>
      <c r="D33" s="68">
        <f>D12+D22+D26</f>
        <v>157121872.90000001</v>
      </c>
      <c r="E33" s="68">
        <f>E12+E22+E26</f>
        <v>0</v>
      </c>
      <c r="F33" s="69"/>
      <c r="G33" s="466" t="s">
        <v>120</v>
      </c>
      <c r="H33" s="466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2"/>
      <c r="C34" s="462"/>
      <c r="D34" s="49"/>
      <c r="E34" s="49"/>
      <c r="F34" s="31"/>
      <c r="G34" s="463" t="s">
        <v>121</v>
      </c>
      <c r="H34" s="463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3" t="s">
        <v>122</v>
      </c>
      <c r="H35" s="463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3" t="s">
        <v>123</v>
      </c>
      <c r="H36" s="463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3" t="s">
        <v>124</v>
      </c>
      <c r="H37" s="463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3" t="s">
        <v>125</v>
      </c>
      <c r="H38" s="463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4" t="s">
        <v>126</v>
      </c>
      <c r="H40" s="464"/>
      <c r="I40" s="54">
        <f>SUM(I41:I46)</f>
        <v>1322233.56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5" t="s">
        <v>127</v>
      </c>
      <c r="H41" s="465"/>
      <c r="I41" s="455">
        <v>1322233.56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3" t="s">
        <v>128</v>
      </c>
      <c r="H42" s="463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3" t="s">
        <v>129</v>
      </c>
      <c r="H43" s="463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5" t="s">
        <v>203</v>
      </c>
      <c r="H44" s="465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3" t="s">
        <v>130</v>
      </c>
      <c r="H45" s="463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3" t="s">
        <v>131</v>
      </c>
      <c r="H46" s="463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4" t="s">
        <v>132</v>
      </c>
      <c r="H48" s="464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63" t="s">
        <v>133</v>
      </c>
      <c r="H49" s="463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2" t="s">
        <v>134</v>
      </c>
      <c r="H51" s="462"/>
      <c r="I51" s="71">
        <f>I12+I17+I28+I33+I40+I48</f>
        <v>146305649.31999999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57" t="s">
        <v>135</v>
      </c>
      <c r="H53" s="457"/>
      <c r="I53" s="71">
        <f>D33-I51</f>
        <v>10816223.580000013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58" t="s">
        <v>78</v>
      </c>
      <c r="C58" s="458"/>
      <c r="D58" s="458"/>
      <c r="E58" s="458"/>
      <c r="F58" s="458"/>
      <c r="G58" s="458"/>
      <c r="H58" s="458"/>
      <c r="I58" s="458"/>
      <c r="J58" s="458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59"/>
      <c r="D60" s="459"/>
      <c r="E60" s="44"/>
      <c r="G60" s="460"/>
      <c r="H60" s="460"/>
      <c r="I60" s="44"/>
      <c r="J60" s="44"/>
    </row>
    <row r="61" spans="1:11" ht="14.1" customHeight="1">
      <c r="B61" s="46"/>
      <c r="C61" s="461" t="s">
        <v>79</v>
      </c>
      <c r="D61" s="461"/>
      <c r="E61" s="44"/>
      <c r="F61" s="44"/>
      <c r="G61" s="461" t="s">
        <v>82</v>
      </c>
      <c r="H61" s="461"/>
      <c r="I61" s="35"/>
      <c r="J61" s="44"/>
    </row>
    <row r="62" spans="1:11" ht="14.1" customHeight="1">
      <c r="B62" s="47"/>
      <c r="C62" s="456" t="s">
        <v>80</v>
      </c>
      <c r="D62" s="456"/>
      <c r="E62" s="48"/>
      <c r="F62" s="48"/>
      <c r="G62" s="456" t="s">
        <v>81</v>
      </c>
      <c r="H62" s="456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C25" sqref="C24:C25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250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241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2:9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411</v>
      </c>
      <c r="D12" s="132"/>
      <c r="E12" s="132"/>
      <c r="F12" s="132">
        <f>+D12+E12</f>
        <v>0</v>
      </c>
      <c r="G12" s="132"/>
      <c r="H12" s="132"/>
      <c r="I12" s="132">
        <f>+F12-G12</f>
        <v>0</v>
      </c>
    </row>
    <row r="13" spans="2:9">
      <c r="B13" s="122"/>
      <c r="C13" s="123" t="s">
        <v>412</v>
      </c>
      <c r="D13" s="132"/>
      <c r="E13" s="132"/>
      <c r="F13" s="132">
        <f t="shared" ref="F13:F20" si="0">+D13+E13</f>
        <v>0</v>
      </c>
      <c r="G13" s="132"/>
      <c r="H13" s="132"/>
      <c r="I13" s="132">
        <f t="shared" ref="I13:I20" si="1">+F13-G13</f>
        <v>0</v>
      </c>
    </row>
    <row r="14" spans="2:9">
      <c r="B14" s="122"/>
      <c r="C14" s="123" t="s">
        <v>413</v>
      </c>
      <c r="D14" s="132"/>
      <c r="E14" s="132"/>
      <c r="F14" s="132">
        <f t="shared" si="0"/>
        <v>0</v>
      </c>
      <c r="G14" s="132"/>
      <c r="H14" s="132"/>
      <c r="I14" s="132">
        <f t="shared" si="1"/>
        <v>0</v>
      </c>
    </row>
    <row r="15" spans="2:9">
      <c r="B15" s="122"/>
      <c r="C15" s="123" t="s">
        <v>414</v>
      </c>
      <c r="D15" s="132"/>
      <c r="E15" s="132"/>
      <c r="F15" s="132">
        <f t="shared" si="0"/>
        <v>0</v>
      </c>
      <c r="G15" s="132"/>
      <c r="H15" s="132"/>
      <c r="I15" s="132">
        <f t="shared" si="1"/>
        <v>0</v>
      </c>
    </row>
    <row r="16" spans="2:9">
      <c r="B16" s="122"/>
      <c r="C16" s="123" t="s">
        <v>415</v>
      </c>
      <c r="D16" s="132"/>
      <c r="E16" s="132"/>
      <c r="F16" s="132">
        <f t="shared" si="0"/>
        <v>0</v>
      </c>
      <c r="G16" s="132"/>
      <c r="H16" s="132"/>
      <c r="I16" s="132">
        <f t="shared" si="1"/>
        <v>0</v>
      </c>
    </row>
    <row r="17" spans="1:10">
      <c r="B17" s="122"/>
      <c r="C17" s="123" t="s">
        <v>416</v>
      </c>
      <c r="D17" s="132"/>
      <c r="E17" s="132"/>
      <c r="F17" s="132">
        <f t="shared" si="0"/>
        <v>0</v>
      </c>
      <c r="G17" s="132"/>
      <c r="H17" s="132"/>
      <c r="I17" s="132">
        <f t="shared" si="1"/>
        <v>0</v>
      </c>
    </row>
    <row r="18" spans="1:10">
      <c r="B18" s="122"/>
      <c r="C18" s="123" t="s">
        <v>417</v>
      </c>
      <c r="D18" s="132"/>
      <c r="E18" s="132"/>
      <c r="F18" s="132">
        <f t="shared" si="0"/>
        <v>0</v>
      </c>
      <c r="G18" s="132"/>
      <c r="H18" s="132"/>
      <c r="I18" s="132">
        <f t="shared" si="1"/>
        <v>0</v>
      </c>
    </row>
    <row r="19" spans="1:10">
      <c r="B19" s="122"/>
      <c r="C19" s="123" t="s">
        <v>418</v>
      </c>
      <c r="D19" s="132"/>
      <c r="E19" s="132"/>
      <c r="F19" s="132">
        <f t="shared" si="0"/>
        <v>0</v>
      </c>
      <c r="G19" s="132"/>
      <c r="H19" s="132"/>
      <c r="I19" s="132">
        <f t="shared" si="1"/>
        <v>0</v>
      </c>
    </row>
    <row r="20" spans="1:10">
      <c r="B20" s="122"/>
      <c r="C20" s="123" t="s">
        <v>419</v>
      </c>
      <c r="D20" s="132"/>
      <c r="E20" s="132"/>
      <c r="F20" s="132">
        <f t="shared" si="0"/>
        <v>0</v>
      </c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249</v>
      </c>
      <c r="D22" s="131">
        <f>SUM(D12:D20)</f>
        <v>0</v>
      </c>
      <c r="E22" s="131">
        <f t="shared" ref="E22:I22" si="2">SUM(E12:E20)</f>
        <v>0</v>
      </c>
      <c r="F22" s="131">
        <f t="shared" si="2"/>
        <v>0</v>
      </c>
      <c r="G22" s="131">
        <f t="shared" si="2"/>
        <v>0</v>
      </c>
      <c r="H22" s="131">
        <f t="shared" si="2"/>
        <v>0</v>
      </c>
      <c r="I22" s="131">
        <f t="shared" si="2"/>
        <v>0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D18" sqref="D18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384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251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8" t="s">
        <v>76</v>
      </c>
      <c r="C8" s="569"/>
      <c r="D8" s="567" t="s">
        <v>252</v>
      </c>
      <c r="E8" s="567"/>
      <c r="F8" s="567"/>
      <c r="G8" s="567"/>
      <c r="H8" s="567"/>
      <c r="I8" s="567" t="s">
        <v>243</v>
      </c>
    </row>
    <row r="9" spans="2:9" ht="22.5">
      <c r="B9" s="570"/>
      <c r="C9" s="571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72"/>
      <c r="C10" s="573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253</v>
      </c>
      <c r="D12" s="142"/>
      <c r="E12" s="142"/>
      <c r="F12" s="142">
        <f>+D12+E12</f>
        <v>0</v>
      </c>
      <c r="G12" s="142"/>
      <c r="H12" s="142"/>
      <c r="I12" s="142">
        <f>+F12-G12</f>
        <v>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254</v>
      </c>
      <c r="D14" s="142"/>
      <c r="E14" s="142"/>
      <c r="F14" s="142">
        <f>+D14+E14</f>
        <v>0</v>
      </c>
      <c r="G14" s="142"/>
      <c r="H14" s="142"/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255</v>
      </c>
      <c r="D16" s="142"/>
      <c r="E16" s="142"/>
      <c r="F16" s="142">
        <f>+D16+E16</f>
        <v>0</v>
      </c>
      <c r="G16" s="142"/>
      <c r="H16" s="142"/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249</v>
      </c>
      <c r="D18" s="141">
        <f>+D12+D14+D16</f>
        <v>0</v>
      </c>
      <c r="E18" s="141">
        <f t="shared" ref="E18:I18" si="0">+E12+E14+E16</f>
        <v>0</v>
      </c>
      <c r="F18" s="141">
        <f t="shared" si="0"/>
        <v>0</v>
      </c>
      <c r="G18" s="141">
        <f t="shared" si="0"/>
        <v>0</v>
      </c>
      <c r="H18" s="141">
        <f t="shared" si="0"/>
        <v>0</v>
      </c>
      <c r="I18" s="141">
        <f t="shared" si="0"/>
        <v>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I82" sqref="I82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45" t="s">
        <v>195</v>
      </c>
      <c r="C1" s="546"/>
      <c r="D1" s="546"/>
      <c r="E1" s="546"/>
      <c r="F1" s="546"/>
      <c r="G1" s="546"/>
      <c r="H1" s="546"/>
      <c r="I1" s="547"/>
    </row>
    <row r="2" spans="2:9">
      <c r="B2" s="548" t="s">
        <v>384</v>
      </c>
      <c r="C2" s="549"/>
      <c r="D2" s="549"/>
      <c r="E2" s="549"/>
      <c r="F2" s="549"/>
      <c r="G2" s="549"/>
      <c r="H2" s="549"/>
      <c r="I2" s="550"/>
    </row>
    <row r="3" spans="2:9">
      <c r="B3" s="548" t="s">
        <v>240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281</v>
      </c>
      <c r="C4" s="549"/>
      <c r="D4" s="549"/>
      <c r="E4" s="549"/>
      <c r="F4" s="549"/>
      <c r="G4" s="549"/>
      <c r="H4" s="549"/>
      <c r="I4" s="550"/>
    </row>
    <row r="5" spans="2:9">
      <c r="B5" s="551" t="s">
        <v>211</v>
      </c>
      <c r="C5" s="552"/>
      <c r="D5" s="552"/>
      <c r="E5" s="552"/>
      <c r="F5" s="552"/>
      <c r="G5" s="552"/>
      <c r="H5" s="552"/>
      <c r="I5" s="553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66" t="s">
        <v>76</v>
      </c>
      <c r="C7" s="566"/>
      <c r="D7" s="567" t="s">
        <v>242</v>
      </c>
      <c r="E7" s="567"/>
      <c r="F7" s="567"/>
      <c r="G7" s="567"/>
      <c r="H7" s="567"/>
      <c r="I7" s="567" t="s">
        <v>243</v>
      </c>
    </row>
    <row r="8" spans="2:9" ht="22.5">
      <c r="B8" s="566"/>
      <c r="C8" s="566"/>
      <c r="D8" s="118" t="s">
        <v>244</v>
      </c>
      <c r="E8" s="118" t="s">
        <v>245</v>
      </c>
      <c r="F8" s="118" t="s">
        <v>217</v>
      </c>
      <c r="G8" s="118" t="s">
        <v>218</v>
      </c>
      <c r="H8" s="118" t="s">
        <v>246</v>
      </c>
      <c r="I8" s="567"/>
    </row>
    <row r="9" spans="2:9" ht="11.25" customHeight="1">
      <c r="B9" s="566"/>
      <c r="C9" s="566"/>
      <c r="D9" s="118">
        <v>1</v>
      </c>
      <c r="E9" s="118">
        <v>2</v>
      </c>
      <c r="F9" s="118" t="s">
        <v>247</v>
      </c>
      <c r="G9" s="118">
        <v>4</v>
      </c>
      <c r="H9" s="118">
        <v>5</v>
      </c>
      <c r="I9" s="118" t="s">
        <v>248</v>
      </c>
    </row>
    <row r="10" spans="2:9">
      <c r="B10" s="574" t="s">
        <v>184</v>
      </c>
      <c r="C10" s="575"/>
      <c r="D10" s="147">
        <f>SUM(D11:D17)</f>
        <v>0</v>
      </c>
      <c r="E10" s="147">
        <f>SUM(E11:E17)</f>
        <v>0</v>
      </c>
      <c r="F10" s="147">
        <f>+D10+E10</f>
        <v>0</v>
      </c>
      <c r="G10" s="147">
        <f t="shared" ref="G10:H10" si="0">SUM(G11:G17)</f>
        <v>0</v>
      </c>
      <c r="H10" s="147">
        <f t="shared" si="0"/>
        <v>0</v>
      </c>
      <c r="I10" s="147">
        <f>+F10-G10</f>
        <v>0</v>
      </c>
    </row>
    <row r="11" spans="2:9">
      <c r="B11" s="145"/>
      <c r="C11" s="146" t="s">
        <v>256</v>
      </c>
      <c r="D11" s="142"/>
      <c r="E11" s="142"/>
      <c r="F11" s="142">
        <f t="shared" ref="F11:F74" si="1">+D11+E11</f>
        <v>0</v>
      </c>
      <c r="G11" s="142"/>
      <c r="H11" s="142"/>
      <c r="I11" s="142">
        <f t="shared" ref="I11:I74" si="2">+F11-G11</f>
        <v>0</v>
      </c>
    </row>
    <row r="12" spans="2:9">
      <c r="B12" s="145"/>
      <c r="C12" s="146" t="s">
        <v>257</v>
      </c>
      <c r="D12" s="142"/>
      <c r="E12" s="142"/>
      <c r="F12" s="142">
        <f t="shared" si="1"/>
        <v>0</v>
      </c>
      <c r="G12" s="142"/>
      <c r="H12" s="142"/>
      <c r="I12" s="142">
        <f t="shared" si="2"/>
        <v>0</v>
      </c>
    </row>
    <row r="13" spans="2:9">
      <c r="B13" s="145"/>
      <c r="C13" s="146" t="s">
        <v>258</v>
      </c>
      <c r="D13" s="142"/>
      <c r="E13" s="142"/>
      <c r="F13" s="142">
        <f t="shared" si="1"/>
        <v>0</v>
      </c>
      <c r="G13" s="142"/>
      <c r="H13" s="142"/>
      <c r="I13" s="142">
        <f t="shared" si="2"/>
        <v>0</v>
      </c>
    </row>
    <row r="14" spans="2:9">
      <c r="B14" s="145"/>
      <c r="C14" s="146" t="s">
        <v>259</v>
      </c>
      <c r="D14" s="142"/>
      <c r="E14" s="142"/>
      <c r="F14" s="142">
        <f t="shared" si="1"/>
        <v>0</v>
      </c>
      <c r="G14" s="142"/>
      <c r="H14" s="142"/>
      <c r="I14" s="142">
        <f t="shared" si="2"/>
        <v>0</v>
      </c>
    </row>
    <row r="15" spans="2:9">
      <c r="B15" s="145"/>
      <c r="C15" s="146" t="s">
        <v>260</v>
      </c>
      <c r="D15" s="142"/>
      <c r="E15" s="142"/>
      <c r="F15" s="142">
        <f t="shared" si="1"/>
        <v>0</v>
      </c>
      <c r="G15" s="142"/>
      <c r="H15" s="142"/>
      <c r="I15" s="142">
        <f t="shared" si="2"/>
        <v>0</v>
      </c>
    </row>
    <row r="16" spans="2:9">
      <c r="B16" s="145"/>
      <c r="C16" s="146" t="s">
        <v>261</v>
      </c>
      <c r="D16" s="142"/>
      <c r="E16" s="142"/>
      <c r="F16" s="142">
        <f t="shared" si="1"/>
        <v>0</v>
      </c>
      <c r="G16" s="142"/>
      <c r="H16" s="142"/>
      <c r="I16" s="142">
        <f t="shared" si="2"/>
        <v>0</v>
      </c>
    </row>
    <row r="17" spans="2:9">
      <c r="B17" s="145"/>
      <c r="C17" s="146" t="s">
        <v>262</v>
      </c>
      <c r="D17" s="142"/>
      <c r="E17" s="142"/>
      <c r="F17" s="142">
        <f t="shared" si="1"/>
        <v>0</v>
      </c>
      <c r="G17" s="142"/>
      <c r="H17" s="142"/>
      <c r="I17" s="142">
        <f t="shared" si="2"/>
        <v>0</v>
      </c>
    </row>
    <row r="18" spans="2:9">
      <c r="B18" s="574" t="s">
        <v>92</v>
      </c>
      <c r="C18" s="575"/>
      <c r="D18" s="147">
        <f>SUM(D19:D27)</f>
        <v>0</v>
      </c>
      <c r="E18" s="147">
        <f>SUM(E19:E27)</f>
        <v>0</v>
      </c>
      <c r="F18" s="147">
        <f t="shared" si="1"/>
        <v>0</v>
      </c>
      <c r="G18" s="147">
        <f t="shared" ref="G18:H18" si="3">SUM(G19:G27)</f>
        <v>0</v>
      </c>
      <c r="H18" s="147">
        <f t="shared" si="3"/>
        <v>0</v>
      </c>
      <c r="I18" s="147">
        <f t="shared" si="2"/>
        <v>0</v>
      </c>
    </row>
    <row r="19" spans="2:9">
      <c r="B19" s="145"/>
      <c r="C19" s="146" t="s">
        <v>263</v>
      </c>
      <c r="D19" s="142"/>
      <c r="E19" s="142"/>
      <c r="F19" s="142">
        <f t="shared" si="1"/>
        <v>0</v>
      </c>
      <c r="G19" s="142"/>
      <c r="H19" s="142"/>
      <c r="I19" s="142">
        <f t="shared" si="2"/>
        <v>0</v>
      </c>
    </row>
    <row r="20" spans="2:9">
      <c r="B20" s="145"/>
      <c r="C20" s="146" t="s">
        <v>264</v>
      </c>
      <c r="D20" s="142"/>
      <c r="E20" s="142"/>
      <c r="F20" s="142">
        <f t="shared" si="1"/>
        <v>0</v>
      </c>
      <c r="G20" s="142"/>
      <c r="H20" s="142"/>
      <c r="I20" s="142">
        <f t="shared" si="2"/>
        <v>0</v>
      </c>
    </row>
    <row r="21" spans="2:9">
      <c r="B21" s="145"/>
      <c r="C21" s="146" t="s">
        <v>265</v>
      </c>
      <c r="D21" s="142"/>
      <c r="E21" s="142"/>
      <c r="F21" s="142">
        <f t="shared" si="1"/>
        <v>0</v>
      </c>
      <c r="G21" s="142"/>
      <c r="H21" s="142"/>
      <c r="I21" s="142">
        <f t="shared" si="2"/>
        <v>0</v>
      </c>
    </row>
    <row r="22" spans="2:9">
      <c r="B22" s="145"/>
      <c r="C22" s="146" t="s">
        <v>266</v>
      </c>
      <c r="D22" s="142"/>
      <c r="E22" s="142"/>
      <c r="F22" s="142">
        <f t="shared" si="1"/>
        <v>0</v>
      </c>
      <c r="G22" s="142"/>
      <c r="H22" s="142"/>
      <c r="I22" s="142">
        <f t="shared" si="2"/>
        <v>0</v>
      </c>
    </row>
    <row r="23" spans="2:9">
      <c r="B23" s="145"/>
      <c r="C23" s="146" t="s">
        <v>267</v>
      </c>
      <c r="D23" s="142"/>
      <c r="E23" s="142"/>
      <c r="F23" s="142">
        <f t="shared" si="1"/>
        <v>0</v>
      </c>
      <c r="G23" s="142"/>
      <c r="H23" s="142"/>
      <c r="I23" s="142">
        <f t="shared" si="2"/>
        <v>0</v>
      </c>
    </row>
    <row r="24" spans="2:9">
      <c r="B24" s="145"/>
      <c r="C24" s="146" t="s">
        <v>268</v>
      </c>
      <c r="D24" s="142"/>
      <c r="E24" s="142"/>
      <c r="F24" s="142">
        <f t="shared" si="1"/>
        <v>0</v>
      </c>
      <c r="G24" s="142"/>
      <c r="H24" s="142"/>
      <c r="I24" s="142">
        <f t="shared" si="2"/>
        <v>0</v>
      </c>
    </row>
    <row r="25" spans="2:9">
      <c r="B25" s="145"/>
      <c r="C25" s="146" t="s">
        <v>269</v>
      </c>
      <c r="D25" s="142"/>
      <c r="E25" s="142"/>
      <c r="F25" s="142">
        <f t="shared" si="1"/>
        <v>0</v>
      </c>
      <c r="G25" s="142"/>
      <c r="H25" s="142"/>
      <c r="I25" s="142">
        <f t="shared" si="2"/>
        <v>0</v>
      </c>
    </row>
    <row r="26" spans="2:9">
      <c r="B26" s="145"/>
      <c r="C26" s="146" t="s">
        <v>270</v>
      </c>
      <c r="D26" s="142"/>
      <c r="E26" s="142"/>
      <c r="F26" s="142">
        <f t="shared" si="1"/>
        <v>0</v>
      </c>
      <c r="G26" s="142"/>
      <c r="H26" s="142"/>
      <c r="I26" s="142">
        <f t="shared" si="2"/>
        <v>0</v>
      </c>
    </row>
    <row r="27" spans="2:9">
      <c r="B27" s="145"/>
      <c r="C27" s="146" t="s">
        <v>271</v>
      </c>
      <c r="D27" s="142"/>
      <c r="E27" s="142"/>
      <c r="F27" s="142">
        <f t="shared" si="1"/>
        <v>0</v>
      </c>
      <c r="G27" s="142"/>
      <c r="H27" s="142"/>
      <c r="I27" s="142">
        <f t="shared" si="2"/>
        <v>0</v>
      </c>
    </row>
    <row r="28" spans="2:9">
      <c r="B28" s="574" t="s">
        <v>94</v>
      </c>
      <c r="C28" s="575"/>
      <c r="D28" s="147">
        <f>SUM(D29:D37)</f>
        <v>0</v>
      </c>
      <c r="E28" s="147">
        <f t="shared" ref="E28" si="4">SUM(E29:E37)</f>
        <v>0</v>
      </c>
      <c r="F28" s="147">
        <f t="shared" si="1"/>
        <v>0</v>
      </c>
      <c r="G28" s="147">
        <f t="shared" ref="G28" si="5">SUM(G29:G37)</f>
        <v>0</v>
      </c>
      <c r="H28" s="147">
        <f t="shared" ref="H28" si="6">SUM(H29:H37)</f>
        <v>0</v>
      </c>
      <c r="I28" s="147">
        <f t="shared" si="2"/>
        <v>0</v>
      </c>
    </row>
    <row r="29" spans="2:9">
      <c r="B29" s="145"/>
      <c r="C29" s="146" t="s">
        <v>272</v>
      </c>
      <c r="D29" s="142"/>
      <c r="E29" s="142"/>
      <c r="F29" s="142">
        <f t="shared" si="1"/>
        <v>0</v>
      </c>
      <c r="G29" s="142"/>
      <c r="H29" s="142"/>
      <c r="I29" s="142">
        <f t="shared" si="2"/>
        <v>0</v>
      </c>
    </row>
    <row r="30" spans="2:9">
      <c r="B30" s="145"/>
      <c r="C30" s="146" t="s">
        <v>273</v>
      </c>
      <c r="D30" s="142"/>
      <c r="E30" s="142"/>
      <c r="F30" s="142">
        <f t="shared" si="1"/>
        <v>0</v>
      </c>
      <c r="G30" s="142"/>
      <c r="H30" s="142"/>
      <c r="I30" s="142">
        <f t="shared" si="2"/>
        <v>0</v>
      </c>
    </row>
    <row r="31" spans="2:9">
      <c r="B31" s="145"/>
      <c r="C31" s="146" t="s">
        <v>274</v>
      </c>
      <c r="D31" s="142"/>
      <c r="E31" s="142"/>
      <c r="F31" s="142">
        <f t="shared" si="1"/>
        <v>0</v>
      </c>
      <c r="G31" s="142"/>
      <c r="H31" s="142"/>
      <c r="I31" s="142">
        <f t="shared" si="2"/>
        <v>0</v>
      </c>
    </row>
    <row r="32" spans="2:9">
      <c r="B32" s="145"/>
      <c r="C32" s="146" t="s">
        <v>275</v>
      </c>
      <c r="D32" s="142"/>
      <c r="E32" s="142"/>
      <c r="F32" s="142">
        <f t="shared" si="1"/>
        <v>0</v>
      </c>
      <c r="G32" s="142"/>
      <c r="H32" s="142"/>
      <c r="I32" s="142">
        <f t="shared" si="2"/>
        <v>0</v>
      </c>
    </row>
    <row r="33" spans="2:9">
      <c r="B33" s="145"/>
      <c r="C33" s="146" t="s">
        <v>276</v>
      </c>
      <c r="D33" s="142"/>
      <c r="E33" s="142"/>
      <c r="F33" s="142">
        <f t="shared" si="1"/>
        <v>0</v>
      </c>
      <c r="G33" s="142"/>
      <c r="H33" s="142"/>
      <c r="I33" s="142">
        <f t="shared" si="2"/>
        <v>0</v>
      </c>
    </row>
    <row r="34" spans="2:9">
      <c r="B34" s="145"/>
      <c r="C34" s="146" t="s">
        <v>277</v>
      </c>
      <c r="D34" s="142"/>
      <c r="E34" s="142"/>
      <c r="F34" s="142">
        <f t="shared" si="1"/>
        <v>0</v>
      </c>
      <c r="G34" s="142"/>
      <c r="H34" s="142"/>
      <c r="I34" s="142">
        <f t="shared" si="2"/>
        <v>0</v>
      </c>
    </row>
    <row r="35" spans="2:9">
      <c r="B35" s="145"/>
      <c r="C35" s="146" t="s">
        <v>278</v>
      </c>
      <c r="D35" s="142"/>
      <c r="E35" s="142"/>
      <c r="F35" s="142">
        <f t="shared" si="1"/>
        <v>0</v>
      </c>
      <c r="G35" s="142"/>
      <c r="H35" s="142"/>
      <c r="I35" s="142">
        <f t="shared" si="2"/>
        <v>0</v>
      </c>
    </row>
    <row r="36" spans="2:9">
      <c r="B36" s="145"/>
      <c r="C36" s="146" t="s">
        <v>279</v>
      </c>
      <c r="D36" s="142"/>
      <c r="E36" s="142"/>
      <c r="F36" s="142">
        <f t="shared" si="1"/>
        <v>0</v>
      </c>
      <c r="G36" s="142"/>
      <c r="H36" s="142"/>
      <c r="I36" s="142">
        <f t="shared" si="2"/>
        <v>0</v>
      </c>
    </row>
    <row r="37" spans="2:9">
      <c r="B37" s="145"/>
      <c r="C37" s="146" t="s">
        <v>280</v>
      </c>
      <c r="D37" s="142"/>
      <c r="E37" s="142"/>
      <c r="F37" s="142">
        <f t="shared" si="1"/>
        <v>0</v>
      </c>
      <c r="G37" s="142"/>
      <c r="H37" s="142"/>
      <c r="I37" s="142">
        <f t="shared" si="2"/>
        <v>0</v>
      </c>
    </row>
    <row r="38" spans="2:9">
      <c r="B38" s="574" t="s">
        <v>230</v>
      </c>
      <c r="C38" s="575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98</v>
      </c>
      <c r="D39" s="142"/>
      <c r="E39" s="142"/>
      <c r="F39" s="142">
        <f t="shared" si="1"/>
        <v>0</v>
      </c>
      <c r="G39" s="142"/>
      <c r="H39" s="142"/>
      <c r="I39" s="142">
        <f t="shared" si="2"/>
        <v>0</v>
      </c>
    </row>
    <row r="40" spans="2:9">
      <c r="B40" s="145"/>
      <c r="C40" s="146" t="s">
        <v>100</v>
      </c>
      <c r="D40" s="142"/>
      <c r="E40" s="142"/>
      <c r="F40" s="142">
        <f t="shared" si="1"/>
        <v>0</v>
      </c>
      <c r="G40" s="142"/>
      <c r="H40" s="142"/>
      <c r="I40" s="142">
        <f t="shared" si="2"/>
        <v>0</v>
      </c>
    </row>
    <row r="41" spans="2:9">
      <c r="B41" s="145"/>
      <c r="C41" s="146" t="s">
        <v>102</v>
      </c>
      <c r="D41" s="142"/>
      <c r="E41" s="142"/>
      <c r="F41" s="142">
        <f t="shared" si="1"/>
        <v>0</v>
      </c>
      <c r="G41" s="142"/>
      <c r="H41" s="142"/>
      <c r="I41" s="142">
        <f t="shared" si="2"/>
        <v>0</v>
      </c>
    </row>
    <row r="42" spans="2:9">
      <c r="B42" s="145"/>
      <c r="C42" s="146" t="s">
        <v>103</v>
      </c>
      <c r="D42" s="142"/>
      <c r="E42" s="142"/>
      <c r="F42" s="142">
        <f t="shared" si="1"/>
        <v>0</v>
      </c>
      <c r="G42" s="142"/>
      <c r="H42" s="142"/>
      <c r="I42" s="142">
        <f t="shared" si="2"/>
        <v>0</v>
      </c>
    </row>
    <row r="43" spans="2:9">
      <c r="B43" s="145"/>
      <c r="C43" s="146" t="s">
        <v>105</v>
      </c>
      <c r="D43" s="142"/>
      <c r="E43" s="142"/>
      <c r="F43" s="142">
        <f t="shared" si="1"/>
        <v>0</v>
      </c>
      <c r="G43" s="142"/>
      <c r="H43" s="142"/>
      <c r="I43" s="142">
        <f t="shared" si="2"/>
        <v>0</v>
      </c>
    </row>
    <row r="44" spans="2:9">
      <c r="B44" s="145"/>
      <c r="C44" s="146" t="s">
        <v>282</v>
      </c>
      <c r="D44" s="142"/>
      <c r="E44" s="142"/>
      <c r="F44" s="142">
        <f t="shared" si="1"/>
        <v>0</v>
      </c>
      <c r="G44" s="142"/>
      <c r="H44" s="142"/>
      <c r="I44" s="142">
        <f t="shared" si="2"/>
        <v>0</v>
      </c>
    </row>
    <row r="45" spans="2:9">
      <c r="B45" s="145"/>
      <c r="C45" s="146" t="s">
        <v>108</v>
      </c>
      <c r="D45" s="142"/>
      <c r="E45" s="142"/>
      <c r="F45" s="142">
        <f t="shared" si="1"/>
        <v>0</v>
      </c>
      <c r="G45" s="142"/>
      <c r="H45" s="142"/>
      <c r="I45" s="142">
        <f t="shared" si="2"/>
        <v>0</v>
      </c>
    </row>
    <row r="46" spans="2:9">
      <c r="B46" s="145"/>
      <c r="C46" s="146" t="s">
        <v>109</v>
      </c>
      <c r="D46" s="142"/>
      <c r="E46" s="142"/>
      <c r="F46" s="142">
        <f t="shared" si="1"/>
        <v>0</v>
      </c>
      <c r="G46" s="142"/>
      <c r="H46" s="142"/>
      <c r="I46" s="142">
        <f t="shared" si="2"/>
        <v>0</v>
      </c>
    </row>
    <row r="47" spans="2:9">
      <c r="B47" s="145"/>
      <c r="C47" s="146" t="s">
        <v>111</v>
      </c>
      <c r="D47" s="142"/>
      <c r="E47" s="142"/>
      <c r="F47" s="142">
        <f t="shared" si="1"/>
        <v>0</v>
      </c>
      <c r="G47" s="142"/>
      <c r="H47" s="142"/>
      <c r="I47" s="142">
        <f t="shared" si="2"/>
        <v>0</v>
      </c>
    </row>
    <row r="48" spans="2:9">
      <c r="B48" s="574" t="s">
        <v>283</v>
      </c>
      <c r="C48" s="575"/>
      <c r="D48" s="147">
        <f>SUM(D49:D57)</f>
        <v>0</v>
      </c>
      <c r="E48" s="147">
        <f>SUM(E49:E57)</f>
        <v>0</v>
      </c>
      <c r="F48" s="147">
        <f t="shared" si="1"/>
        <v>0</v>
      </c>
      <c r="G48" s="147">
        <f t="shared" ref="G48:H48" si="8">SUM(G49:G57)</f>
        <v>0</v>
      </c>
      <c r="H48" s="147">
        <f t="shared" si="8"/>
        <v>0</v>
      </c>
      <c r="I48" s="147">
        <f t="shared" si="2"/>
        <v>0</v>
      </c>
    </row>
    <row r="49" spans="2:9">
      <c r="B49" s="145"/>
      <c r="C49" s="146" t="s">
        <v>284</v>
      </c>
      <c r="D49" s="142"/>
      <c r="E49" s="142"/>
      <c r="F49" s="142">
        <f t="shared" si="1"/>
        <v>0</v>
      </c>
      <c r="G49" s="142"/>
      <c r="H49" s="142"/>
      <c r="I49" s="142">
        <f t="shared" si="2"/>
        <v>0</v>
      </c>
    </row>
    <row r="50" spans="2:9">
      <c r="B50" s="145"/>
      <c r="C50" s="146" t="s">
        <v>285</v>
      </c>
      <c r="D50" s="142"/>
      <c r="E50" s="142"/>
      <c r="F50" s="142">
        <f t="shared" si="1"/>
        <v>0</v>
      </c>
      <c r="G50" s="142"/>
      <c r="H50" s="142"/>
      <c r="I50" s="142">
        <f t="shared" si="2"/>
        <v>0</v>
      </c>
    </row>
    <row r="51" spans="2:9">
      <c r="B51" s="145"/>
      <c r="C51" s="146" t="s">
        <v>286</v>
      </c>
      <c r="D51" s="142"/>
      <c r="E51" s="142"/>
      <c r="F51" s="142">
        <f t="shared" si="1"/>
        <v>0</v>
      </c>
      <c r="G51" s="142"/>
      <c r="H51" s="142"/>
      <c r="I51" s="142">
        <f t="shared" si="2"/>
        <v>0</v>
      </c>
    </row>
    <row r="52" spans="2:9">
      <c r="B52" s="145"/>
      <c r="C52" s="146" t="s">
        <v>287</v>
      </c>
      <c r="D52" s="142"/>
      <c r="E52" s="142"/>
      <c r="F52" s="142">
        <f t="shared" si="1"/>
        <v>0</v>
      </c>
      <c r="G52" s="142"/>
      <c r="H52" s="142"/>
      <c r="I52" s="142">
        <f t="shared" si="2"/>
        <v>0</v>
      </c>
    </row>
    <row r="53" spans="2:9">
      <c r="B53" s="145"/>
      <c r="C53" s="146" t="s">
        <v>288</v>
      </c>
      <c r="D53" s="142"/>
      <c r="E53" s="142"/>
      <c r="F53" s="142">
        <f t="shared" si="1"/>
        <v>0</v>
      </c>
      <c r="G53" s="142"/>
      <c r="H53" s="142"/>
      <c r="I53" s="142">
        <f t="shared" si="2"/>
        <v>0</v>
      </c>
    </row>
    <row r="54" spans="2:9">
      <c r="B54" s="145"/>
      <c r="C54" s="146" t="s">
        <v>289</v>
      </c>
      <c r="D54" s="142"/>
      <c r="E54" s="142"/>
      <c r="F54" s="142">
        <f t="shared" si="1"/>
        <v>0</v>
      </c>
      <c r="G54" s="142"/>
      <c r="H54" s="142"/>
      <c r="I54" s="142">
        <f t="shared" si="2"/>
        <v>0</v>
      </c>
    </row>
    <row r="55" spans="2:9">
      <c r="B55" s="145"/>
      <c r="C55" s="146" t="s">
        <v>290</v>
      </c>
      <c r="D55" s="142"/>
      <c r="E55" s="142"/>
      <c r="F55" s="142">
        <f t="shared" si="1"/>
        <v>0</v>
      </c>
      <c r="G55" s="142"/>
      <c r="H55" s="142"/>
      <c r="I55" s="142">
        <f t="shared" si="2"/>
        <v>0</v>
      </c>
    </row>
    <row r="56" spans="2:9">
      <c r="B56" s="145"/>
      <c r="C56" s="146" t="s">
        <v>291</v>
      </c>
      <c r="D56" s="142"/>
      <c r="E56" s="142"/>
      <c r="F56" s="142">
        <f t="shared" si="1"/>
        <v>0</v>
      </c>
      <c r="G56" s="142"/>
      <c r="H56" s="142"/>
      <c r="I56" s="142">
        <f t="shared" si="2"/>
        <v>0</v>
      </c>
    </row>
    <row r="57" spans="2:9">
      <c r="B57" s="145"/>
      <c r="C57" s="146" t="s">
        <v>37</v>
      </c>
      <c r="D57" s="142"/>
      <c r="E57" s="142"/>
      <c r="F57" s="142">
        <f t="shared" si="1"/>
        <v>0</v>
      </c>
      <c r="G57" s="142"/>
      <c r="H57" s="142"/>
      <c r="I57" s="142">
        <f t="shared" si="2"/>
        <v>0</v>
      </c>
    </row>
    <row r="58" spans="2:9">
      <c r="B58" s="574" t="s">
        <v>132</v>
      </c>
      <c r="C58" s="575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292</v>
      </c>
      <c r="D59" s="142"/>
      <c r="E59" s="142"/>
      <c r="F59" s="142">
        <f t="shared" si="1"/>
        <v>0</v>
      </c>
      <c r="G59" s="142"/>
      <c r="H59" s="142"/>
      <c r="I59" s="142">
        <f t="shared" si="2"/>
        <v>0</v>
      </c>
    </row>
    <row r="60" spans="2:9">
      <c r="B60" s="145"/>
      <c r="C60" s="146" t="s">
        <v>293</v>
      </c>
      <c r="D60" s="142"/>
      <c r="E60" s="142"/>
      <c r="F60" s="142">
        <f t="shared" si="1"/>
        <v>0</v>
      </c>
      <c r="G60" s="142"/>
      <c r="H60" s="142"/>
      <c r="I60" s="142">
        <f t="shared" si="2"/>
        <v>0</v>
      </c>
    </row>
    <row r="61" spans="2:9">
      <c r="B61" s="145"/>
      <c r="C61" s="146" t="s">
        <v>294</v>
      </c>
      <c r="D61" s="142"/>
      <c r="E61" s="142"/>
      <c r="F61" s="142">
        <f t="shared" si="1"/>
        <v>0</v>
      </c>
      <c r="G61" s="142"/>
      <c r="H61" s="142"/>
      <c r="I61" s="142">
        <f t="shared" si="2"/>
        <v>0</v>
      </c>
    </row>
    <row r="62" spans="2:9">
      <c r="B62" s="574" t="s">
        <v>295</v>
      </c>
      <c r="C62" s="575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296</v>
      </c>
      <c r="D63" s="142"/>
      <c r="E63" s="142"/>
      <c r="F63" s="142">
        <f t="shared" si="1"/>
        <v>0</v>
      </c>
      <c r="G63" s="142"/>
      <c r="H63" s="142"/>
      <c r="I63" s="142">
        <f t="shared" si="2"/>
        <v>0</v>
      </c>
    </row>
    <row r="64" spans="2:9">
      <c r="B64" s="145"/>
      <c r="C64" s="146" t="s">
        <v>297</v>
      </c>
      <c r="D64" s="142"/>
      <c r="E64" s="142"/>
      <c r="F64" s="142">
        <f t="shared" si="1"/>
        <v>0</v>
      </c>
      <c r="G64" s="142"/>
      <c r="H64" s="142"/>
      <c r="I64" s="142">
        <f t="shared" si="2"/>
        <v>0</v>
      </c>
    </row>
    <row r="65" spans="2:9">
      <c r="B65" s="145"/>
      <c r="C65" s="146" t="s">
        <v>298</v>
      </c>
      <c r="D65" s="142"/>
      <c r="E65" s="142"/>
      <c r="F65" s="142">
        <f t="shared" si="1"/>
        <v>0</v>
      </c>
      <c r="G65" s="142"/>
      <c r="H65" s="142"/>
      <c r="I65" s="142">
        <f t="shared" si="2"/>
        <v>0</v>
      </c>
    </row>
    <row r="66" spans="2:9">
      <c r="B66" s="145"/>
      <c r="C66" s="146" t="s">
        <v>299</v>
      </c>
      <c r="D66" s="142"/>
      <c r="E66" s="142"/>
      <c r="F66" s="142">
        <f t="shared" si="1"/>
        <v>0</v>
      </c>
      <c r="G66" s="142"/>
      <c r="H66" s="142"/>
      <c r="I66" s="142">
        <f t="shared" si="2"/>
        <v>0</v>
      </c>
    </row>
    <row r="67" spans="2:9">
      <c r="B67" s="145"/>
      <c r="C67" s="146" t="s">
        <v>300</v>
      </c>
      <c r="D67" s="142"/>
      <c r="E67" s="142"/>
      <c r="F67" s="142">
        <f t="shared" si="1"/>
        <v>0</v>
      </c>
      <c r="G67" s="142"/>
      <c r="H67" s="142"/>
      <c r="I67" s="142">
        <f t="shared" si="2"/>
        <v>0</v>
      </c>
    </row>
    <row r="68" spans="2:9">
      <c r="B68" s="145"/>
      <c r="C68" s="146" t="s">
        <v>301</v>
      </c>
      <c r="D68" s="142"/>
      <c r="E68" s="142"/>
      <c r="F68" s="142">
        <f t="shared" si="1"/>
        <v>0</v>
      </c>
      <c r="G68" s="142"/>
      <c r="H68" s="142"/>
      <c r="I68" s="142">
        <f t="shared" si="2"/>
        <v>0</v>
      </c>
    </row>
    <row r="69" spans="2:9">
      <c r="B69" s="145"/>
      <c r="C69" s="146" t="s">
        <v>302</v>
      </c>
      <c r="D69" s="142"/>
      <c r="E69" s="142"/>
      <c r="F69" s="142">
        <f t="shared" si="1"/>
        <v>0</v>
      </c>
      <c r="G69" s="142"/>
      <c r="H69" s="142"/>
      <c r="I69" s="142">
        <f t="shared" si="2"/>
        <v>0</v>
      </c>
    </row>
    <row r="70" spans="2:9">
      <c r="B70" s="556" t="s">
        <v>106</v>
      </c>
      <c r="C70" s="557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115</v>
      </c>
      <c r="D71" s="142"/>
      <c r="E71" s="142"/>
      <c r="F71" s="142">
        <f t="shared" si="1"/>
        <v>0</v>
      </c>
      <c r="G71" s="142"/>
      <c r="H71" s="142"/>
      <c r="I71" s="142">
        <f t="shared" si="2"/>
        <v>0</v>
      </c>
    </row>
    <row r="72" spans="2:9">
      <c r="B72" s="145"/>
      <c r="C72" s="146" t="s">
        <v>50</v>
      </c>
      <c r="D72" s="142"/>
      <c r="E72" s="142"/>
      <c r="F72" s="142">
        <f t="shared" si="1"/>
        <v>0</v>
      </c>
      <c r="G72" s="142"/>
      <c r="H72" s="142"/>
      <c r="I72" s="142">
        <f t="shared" si="2"/>
        <v>0</v>
      </c>
    </row>
    <row r="73" spans="2:9">
      <c r="B73" s="145"/>
      <c r="C73" s="146" t="s">
        <v>118</v>
      </c>
      <c r="D73" s="142"/>
      <c r="E73" s="142"/>
      <c r="F73" s="142">
        <f t="shared" si="1"/>
        <v>0</v>
      </c>
      <c r="G73" s="142"/>
      <c r="H73" s="142"/>
      <c r="I73" s="142">
        <f t="shared" si="2"/>
        <v>0</v>
      </c>
    </row>
    <row r="74" spans="2:9">
      <c r="B74" s="574" t="s">
        <v>303</v>
      </c>
      <c r="C74" s="575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304</v>
      </c>
      <c r="D75" s="142"/>
      <c r="E75" s="142"/>
      <c r="F75" s="142">
        <f t="shared" ref="F75:F81" si="15">+D75+E75</f>
        <v>0</v>
      </c>
      <c r="G75" s="142"/>
      <c r="H75" s="142"/>
      <c r="I75" s="142">
        <f t="shared" ref="I75:I81" si="16">+F75-G75</f>
        <v>0</v>
      </c>
    </row>
    <row r="76" spans="2:9">
      <c r="B76" s="145"/>
      <c r="C76" s="146" t="s">
        <v>121</v>
      </c>
      <c r="D76" s="142"/>
      <c r="E76" s="142"/>
      <c r="F76" s="142">
        <f t="shared" si="15"/>
        <v>0</v>
      </c>
      <c r="G76" s="142"/>
      <c r="H76" s="142"/>
      <c r="I76" s="142">
        <f t="shared" si="16"/>
        <v>0</v>
      </c>
    </row>
    <row r="77" spans="2:9">
      <c r="B77" s="145"/>
      <c r="C77" s="146" t="s">
        <v>122</v>
      </c>
      <c r="D77" s="142"/>
      <c r="E77" s="142"/>
      <c r="F77" s="142">
        <f t="shared" si="15"/>
        <v>0</v>
      </c>
      <c r="G77" s="142"/>
      <c r="H77" s="142"/>
      <c r="I77" s="142">
        <f t="shared" si="16"/>
        <v>0</v>
      </c>
    </row>
    <row r="78" spans="2:9">
      <c r="B78" s="145"/>
      <c r="C78" s="146" t="s">
        <v>123</v>
      </c>
      <c r="D78" s="142"/>
      <c r="E78" s="142"/>
      <c r="F78" s="142">
        <f t="shared" si="15"/>
        <v>0</v>
      </c>
      <c r="G78" s="142"/>
      <c r="H78" s="142"/>
      <c r="I78" s="142">
        <f t="shared" si="16"/>
        <v>0</v>
      </c>
    </row>
    <row r="79" spans="2:9">
      <c r="B79" s="145"/>
      <c r="C79" s="146" t="s">
        <v>124</v>
      </c>
      <c r="D79" s="142"/>
      <c r="E79" s="142"/>
      <c r="F79" s="142">
        <f t="shared" si="15"/>
        <v>0</v>
      </c>
      <c r="G79" s="142"/>
      <c r="H79" s="142"/>
      <c r="I79" s="142">
        <f t="shared" si="16"/>
        <v>0</v>
      </c>
    </row>
    <row r="80" spans="2:9">
      <c r="B80" s="145"/>
      <c r="C80" s="146" t="s">
        <v>125</v>
      </c>
      <c r="D80" s="142"/>
      <c r="E80" s="142"/>
      <c r="F80" s="142">
        <f t="shared" si="15"/>
        <v>0</v>
      </c>
      <c r="G80" s="142"/>
      <c r="H80" s="142"/>
      <c r="I80" s="142">
        <f t="shared" si="16"/>
        <v>0</v>
      </c>
    </row>
    <row r="81" spans="1:10">
      <c r="B81" s="145"/>
      <c r="C81" s="146" t="s">
        <v>305</v>
      </c>
      <c r="D81" s="142"/>
      <c r="E81" s="142"/>
      <c r="F81" s="142">
        <f t="shared" si="15"/>
        <v>0</v>
      </c>
      <c r="G81" s="142"/>
      <c r="H81" s="142"/>
      <c r="I81" s="142">
        <f t="shared" si="16"/>
        <v>0</v>
      </c>
    </row>
    <row r="82" spans="1:10" s="130" customFormat="1">
      <c r="A82" s="127"/>
      <c r="B82" s="148"/>
      <c r="C82" s="149" t="s">
        <v>249</v>
      </c>
      <c r="D82" s="150">
        <f>+D10+D18+D28+D38+D48+D58+D62+D70+D74</f>
        <v>0</v>
      </c>
      <c r="E82" s="150">
        <f t="shared" ref="E82:I82" si="17">+E10+E18+E28+E38+E48+E58+E62+E70+E74</f>
        <v>0</v>
      </c>
      <c r="F82" s="150">
        <f t="shared" si="17"/>
        <v>0</v>
      </c>
      <c r="G82" s="150">
        <f t="shared" si="17"/>
        <v>0</v>
      </c>
      <c r="H82" s="150">
        <f t="shared" si="17"/>
        <v>0</v>
      </c>
      <c r="I82" s="150">
        <f t="shared" si="17"/>
        <v>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6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12" sqref="H12"/>
    </sheetView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45" t="s">
        <v>195</v>
      </c>
      <c r="C2" s="546"/>
      <c r="D2" s="546"/>
      <c r="E2" s="546"/>
      <c r="F2" s="546"/>
      <c r="G2" s="546"/>
      <c r="H2" s="546"/>
      <c r="I2" s="547"/>
    </row>
    <row r="3" spans="1:10">
      <c r="B3" s="548" t="s">
        <v>384</v>
      </c>
      <c r="C3" s="549"/>
      <c r="D3" s="549"/>
      <c r="E3" s="549"/>
      <c r="F3" s="549"/>
      <c r="G3" s="549"/>
      <c r="H3" s="549"/>
      <c r="I3" s="550"/>
    </row>
    <row r="4" spans="1:10">
      <c r="B4" s="548" t="s">
        <v>240</v>
      </c>
      <c r="C4" s="549"/>
      <c r="D4" s="549"/>
      <c r="E4" s="549"/>
      <c r="F4" s="549"/>
      <c r="G4" s="549"/>
      <c r="H4" s="549"/>
      <c r="I4" s="550"/>
    </row>
    <row r="5" spans="1:10">
      <c r="B5" s="548" t="s">
        <v>306</v>
      </c>
      <c r="C5" s="549"/>
      <c r="D5" s="549"/>
      <c r="E5" s="549"/>
      <c r="F5" s="549"/>
      <c r="G5" s="549"/>
      <c r="H5" s="549"/>
      <c r="I5" s="550"/>
    </row>
    <row r="6" spans="1:10">
      <c r="B6" s="551" t="s">
        <v>307</v>
      </c>
      <c r="C6" s="552"/>
      <c r="D6" s="552"/>
      <c r="E6" s="552"/>
      <c r="F6" s="552"/>
      <c r="G6" s="552"/>
      <c r="H6" s="552"/>
      <c r="I6" s="553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1:10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1:10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76" t="s">
        <v>308</v>
      </c>
      <c r="C12" s="577"/>
      <c r="D12" s="163">
        <f>SUM(D13:D20)</f>
        <v>0</v>
      </c>
      <c r="E12" s="163">
        <f t="shared" ref="E12:I12" si="0">SUM(E13:E20)</f>
        <v>0</v>
      </c>
      <c r="F12" s="163">
        <f t="shared" si="0"/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52"/>
    </row>
    <row r="13" spans="1:10" s="153" customFormat="1">
      <c r="A13" s="152"/>
      <c r="B13" s="154"/>
      <c r="C13" s="155" t="s">
        <v>309</v>
      </c>
      <c r="D13" s="132"/>
      <c r="E13" s="132"/>
      <c r="F13" s="132">
        <f>+D13+E13</f>
        <v>0</v>
      </c>
      <c r="G13" s="132"/>
      <c r="H13" s="132"/>
      <c r="I13" s="132">
        <f>+F13-G13</f>
        <v>0</v>
      </c>
      <c r="J13" s="152"/>
    </row>
    <row r="14" spans="1:10" s="153" customFormat="1">
      <c r="A14" s="152"/>
      <c r="B14" s="154"/>
      <c r="C14" s="155" t="s">
        <v>310</v>
      </c>
      <c r="D14" s="132"/>
      <c r="E14" s="132"/>
      <c r="F14" s="132">
        <f t="shared" ref="F14:F20" si="1">+D14+E14</f>
        <v>0</v>
      </c>
      <c r="G14" s="132"/>
      <c r="H14" s="132"/>
      <c r="I14" s="132">
        <f t="shared" ref="I14:I20" si="2">+F14-G14</f>
        <v>0</v>
      </c>
      <c r="J14" s="152"/>
    </row>
    <row r="15" spans="1:10" s="153" customFormat="1">
      <c r="A15" s="152"/>
      <c r="B15" s="154"/>
      <c r="C15" s="155" t="s">
        <v>311</v>
      </c>
      <c r="D15" s="132"/>
      <c r="E15" s="132"/>
      <c r="F15" s="132">
        <f t="shared" si="1"/>
        <v>0</v>
      </c>
      <c r="G15" s="132"/>
      <c r="H15" s="132"/>
      <c r="I15" s="132">
        <f t="shared" si="2"/>
        <v>0</v>
      </c>
      <c r="J15" s="152"/>
    </row>
    <row r="16" spans="1:10" s="153" customFormat="1">
      <c r="A16" s="152"/>
      <c r="B16" s="154"/>
      <c r="C16" s="155" t="s">
        <v>312</v>
      </c>
      <c r="D16" s="132"/>
      <c r="E16" s="132"/>
      <c r="F16" s="132">
        <f t="shared" si="1"/>
        <v>0</v>
      </c>
      <c r="G16" s="132"/>
      <c r="H16" s="132"/>
      <c r="I16" s="132">
        <f t="shared" si="2"/>
        <v>0</v>
      </c>
      <c r="J16" s="152"/>
    </row>
    <row r="17" spans="1:10" s="153" customFormat="1">
      <c r="A17" s="152"/>
      <c r="B17" s="154"/>
      <c r="C17" s="155" t="s">
        <v>313</v>
      </c>
      <c r="D17" s="132"/>
      <c r="E17" s="132"/>
      <c r="F17" s="132">
        <f t="shared" si="1"/>
        <v>0</v>
      </c>
      <c r="G17" s="132"/>
      <c r="H17" s="132"/>
      <c r="I17" s="132">
        <f t="shared" si="2"/>
        <v>0</v>
      </c>
      <c r="J17" s="152"/>
    </row>
    <row r="18" spans="1:10" s="153" customFormat="1">
      <c r="A18" s="152"/>
      <c r="B18" s="154"/>
      <c r="C18" s="155" t="s">
        <v>314</v>
      </c>
      <c r="D18" s="132"/>
      <c r="E18" s="132"/>
      <c r="F18" s="132">
        <f t="shared" si="1"/>
        <v>0</v>
      </c>
      <c r="G18" s="132"/>
      <c r="H18" s="132"/>
      <c r="I18" s="132">
        <f t="shared" si="2"/>
        <v>0</v>
      </c>
      <c r="J18" s="152"/>
    </row>
    <row r="19" spans="1:10" s="153" customFormat="1">
      <c r="A19" s="152"/>
      <c r="B19" s="154"/>
      <c r="C19" s="155" t="s">
        <v>315</v>
      </c>
      <c r="D19" s="132"/>
      <c r="E19" s="132"/>
      <c r="F19" s="132">
        <f t="shared" si="1"/>
        <v>0</v>
      </c>
      <c r="G19" s="132"/>
      <c r="H19" s="132"/>
      <c r="I19" s="132">
        <f t="shared" si="2"/>
        <v>0</v>
      </c>
      <c r="J19" s="152"/>
    </row>
    <row r="20" spans="1:10" s="153" customFormat="1">
      <c r="A20" s="152"/>
      <c r="B20" s="154"/>
      <c r="C20" s="155" t="s">
        <v>280</v>
      </c>
      <c r="D20" s="132"/>
      <c r="E20" s="132"/>
      <c r="F20" s="132">
        <f t="shared" si="1"/>
        <v>0</v>
      </c>
      <c r="G20" s="132"/>
      <c r="H20" s="132"/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76" t="s">
        <v>316</v>
      </c>
      <c r="C22" s="577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317</v>
      </c>
      <c r="D23" s="164"/>
      <c r="E23" s="164"/>
      <c r="F23" s="132">
        <f t="shared" ref="F23:F29" si="6">+D23+E23</f>
        <v>0</v>
      </c>
      <c r="G23" s="164"/>
      <c r="H23" s="164"/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318</v>
      </c>
      <c r="D24" s="164"/>
      <c r="E24" s="164"/>
      <c r="F24" s="132">
        <f t="shared" si="6"/>
        <v>0</v>
      </c>
      <c r="G24" s="164"/>
      <c r="H24" s="164"/>
      <c r="I24" s="132">
        <f t="shared" si="7"/>
        <v>0</v>
      </c>
      <c r="J24" s="152"/>
    </row>
    <row r="25" spans="1:10" s="153" customFormat="1">
      <c r="A25" s="152"/>
      <c r="B25" s="154"/>
      <c r="C25" s="155" t="s">
        <v>319</v>
      </c>
      <c r="D25" s="164"/>
      <c r="E25" s="164"/>
      <c r="F25" s="132">
        <f t="shared" si="6"/>
        <v>0</v>
      </c>
      <c r="G25" s="164"/>
      <c r="H25" s="164"/>
      <c r="I25" s="132">
        <f t="shared" si="7"/>
        <v>0</v>
      </c>
      <c r="J25" s="152"/>
    </row>
    <row r="26" spans="1:10" s="153" customFormat="1">
      <c r="A26" s="152"/>
      <c r="B26" s="154"/>
      <c r="C26" s="155" t="s">
        <v>320</v>
      </c>
      <c r="D26" s="164"/>
      <c r="E26" s="164"/>
      <c r="F26" s="132">
        <f t="shared" si="6"/>
        <v>0</v>
      </c>
      <c r="G26" s="164"/>
      <c r="H26" s="164"/>
      <c r="I26" s="132">
        <f t="shared" si="7"/>
        <v>0</v>
      </c>
      <c r="J26" s="152"/>
    </row>
    <row r="27" spans="1:10" s="153" customFormat="1">
      <c r="A27" s="152"/>
      <c r="B27" s="154"/>
      <c r="C27" s="155" t="s">
        <v>321</v>
      </c>
      <c r="D27" s="164"/>
      <c r="E27" s="164"/>
      <c r="F27" s="132">
        <f t="shared" si="6"/>
        <v>0</v>
      </c>
      <c r="G27" s="164"/>
      <c r="H27" s="164"/>
      <c r="I27" s="132">
        <f t="shared" si="7"/>
        <v>0</v>
      </c>
      <c r="J27" s="152"/>
    </row>
    <row r="28" spans="1:10" s="153" customFormat="1">
      <c r="A28" s="152"/>
      <c r="B28" s="154"/>
      <c r="C28" s="155" t="s">
        <v>322</v>
      </c>
      <c r="D28" s="164"/>
      <c r="E28" s="164"/>
      <c r="F28" s="132">
        <f t="shared" si="6"/>
        <v>0</v>
      </c>
      <c r="G28" s="164"/>
      <c r="H28" s="164"/>
      <c r="I28" s="132">
        <f t="shared" si="7"/>
        <v>0</v>
      </c>
      <c r="J28" s="152"/>
    </row>
    <row r="29" spans="1:10" s="153" customFormat="1">
      <c r="A29" s="152"/>
      <c r="B29" s="154"/>
      <c r="C29" s="155" t="s">
        <v>323</v>
      </c>
      <c r="D29" s="164"/>
      <c r="E29" s="164"/>
      <c r="F29" s="132">
        <f t="shared" si="6"/>
        <v>0</v>
      </c>
      <c r="G29" s="164"/>
      <c r="H29" s="164"/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76" t="s">
        <v>324</v>
      </c>
      <c r="C31" s="577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325</v>
      </c>
      <c r="D32" s="164"/>
      <c r="E32" s="164"/>
      <c r="F32" s="164">
        <f t="shared" ref="F32:F40" si="8">+D32+E32</f>
        <v>0</v>
      </c>
      <c r="G32" s="164"/>
      <c r="H32" s="164"/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326</v>
      </c>
      <c r="D33" s="164"/>
      <c r="E33" s="164"/>
      <c r="F33" s="164">
        <f t="shared" si="8"/>
        <v>0</v>
      </c>
      <c r="G33" s="164"/>
      <c r="H33" s="164"/>
      <c r="I33" s="164">
        <f t="shared" si="9"/>
        <v>0</v>
      </c>
      <c r="J33" s="152"/>
    </row>
    <row r="34" spans="1:10" s="153" customFormat="1">
      <c r="A34" s="152"/>
      <c r="B34" s="154"/>
      <c r="C34" s="155" t="s">
        <v>327</v>
      </c>
      <c r="D34" s="164"/>
      <c r="E34" s="164"/>
      <c r="F34" s="164">
        <f t="shared" si="8"/>
        <v>0</v>
      </c>
      <c r="G34" s="164"/>
      <c r="H34" s="164"/>
      <c r="I34" s="164">
        <f t="shared" si="9"/>
        <v>0</v>
      </c>
      <c r="J34" s="152"/>
    </row>
    <row r="35" spans="1:10" s="153" customFormat="1">
      <c r="A35" s="152"/>
      <c r="B35" s="154"/>
      <c r="C35" s="155" t="s">
        <v>328</v>
      </c>
      <c r="D35" s="164"/>
      <c r="E35" s="164"/>
      <c r="F35" s="164">
        <f t="shared" si="8"/>
        <v>0</v>
      </c>
      <c r="G35" s="164"/>
      <c r="H35" s="164"/>
      <c r="I35" s="164">
        <f t="shared" si="9"/>
        <v>0</v>
      </c>
      <c r="J35" s="152"/>
    </row>
    <row r="36" spans="1:10" s="153" customFormat="1">
      <c r="A36" s="152"/>
      <c r="B36" s="154"/>
      <c r="C36" s="155" t="s">
        <v>329</v>
      </c>
      <c r="D36" s="164"/>
      <c r="E36" s="164"/>
      <c r="F36" s="164">
        <f t="shared" si="8"/>
        <v>0</v>
      </c>
      <c r="G36" s="164"/>
      <c r="H36" s="164"/>
      <c r="I36" s="164">
        <f t="shared" si="9"/>
        <v>0</v>
      </c>
      <c r="J36" s="152"/>
    </row>
    <row r="37" spans="1:10" s="153" customFormat="1">
      <c r="A37" s="152"/>
      <c r="B37" s="154"/>
      <c r="C37" s="155" t="s">
        <v>330</v>
      </c>
      <c r="D37" s="164"/>
      <c r="E37" s="164"/>
      <c r="F37" s="164">
        <f t="shared" si="8"/>
        <v>0</v>
      </c>
      <c r="G37" s="164"/>
      <c r="H37" s="164"/>
      <c r="I37" s="164">
        <f t="shared" si="9"/>
        <v>0</v>
      </c>
      <c r="J37" s="152"/>
    </row>
    <row r="38" spans="1:10" s="153" customFormat="1">
      <c r="A38" s="152"/>
      <c r="B38" s="154"/>
      <c r="C38" s="155" t="s">
        <v>331</v>
      </c>
      <c r="D38" s="164"/>
      <c r="E38" s="164"/>
      <c r="F38" s="164">
        <f t="shared" si="8"/>
        <v>0</v>
      </c>
      <c r="G38" s="164"/>
      <c r="H38" s="164"/>
      <c r="I38" s="164">
        <f t="shared" si="9"/>
        <v>0</v>
      </c>
      <c r="J38" s="152"/>
    </row>
    <row r="39" spans="1:10" s="153" customFormat="1">
      <c r="A39" s="152"/>
      <c r="B39" s="154"/>
      <c r="C39" s="155" t="s">
        <v>332</v>
      </c>
      <c r="D39" s="164"/>
      <c r="E39" s="164"/>
      <c r="F39" s="164">
        <f t="shared" si="8"/>
        <v>0</v>
      </c>
      <c r="G39" s="164"/>
      <c r="H39" s="164"/>
      <c r="I39" s="164">
        <f t="shared" si="9"/>
        <v>0</v>
      </c>
      <c r="J39" s="152"/>
    </row>
    <row r="40" spans="1:10" s="153" customFormat="1">
      <c r="A40" s="152"/>
      <c r="B40" s="154"/>
      <c r="C40" s="155" t="s">
        <v>333</v>
      </c>
      <c r="D40" s="164"/>
      <c r="E40" s="164"/>
      <c r="F40" s="164">
        <f t="shared" si="8"/>
        <v>0</v>
      </c>
      <c r="G40" s="164"/>
      <c r="H40" s="164"/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76" t="s">
        <v>334</v>
      </c>
      <c r="C42" s="577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335</v>
      </c>
      <c r="D43" s="164"/>
      <c r="E43" s="164"/>
      <c r="F43" s="164">
        <f t="shared" ref="F43:F46" si="11">+D43+E43</f>
        <v>0</v>
      </c>
      <c r="G43" s="164"/>
      <c r="H43" s="164"/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336</v>
      </c>
      <c r="D44" s="164"/>
      <c r="E44" s="164"/>
      <c r="F44" s="164">
        <f t="shared" si="11"/>
        <v>0</v>
      </c>
      <c r="G44" s="164"/>
      <c r="H44" s="164"/>
      <c r="I44" s="164">
        <f t="shared" si="12"/>
        <v>0</v>
      </c>
      <c r="J44" s="152"/>
    </row>
    <row r="45" spans="1:10" s="153" customFormat="1">
      <c r="A45" s="152"/>
      <c r="B45" s="154"/>
      <c r="C45" s="155" t="s">
        <v>337</v>
      </c>
      <c r="D45" s="164"/>
      <c r="E45" s="164"/>
      <c r="F45" s="164">
        <f t="shared" si="11"/>
        <v>0</v>
      </c>
      <c r="G45" s="164"/>
      <c r="H45" s="164"/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338</v>
      </c>
      <c r="D46" s="164"/>
      <c r="E46" s="164"/>
      <c r="F46" s="164">
        <f t="shared" si="11"/>
        <v>0</v>
      </c>
      <c r="G46" s="164"/>
      <c r="H46" s="164"/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249</v>
      </c>
      <c r="D48" s="167">
        <f>+D12+D22+D31+D42</f>
        <v>0</v>
      </c>
      <c r="E48" s="167">
        <f t="shared" ref="E48:I48" si="13">+E12+E22+E31+E42</f>
        <v>0</v>
      </c>
      <c r="F48" s="167">
        <f t="shared" si="13"/>
        <v>0</v>
      </c>
      <c r="G48" s="167">
        <f t="shared" si="13"/>
        <v>0</v>
      </c>
      <c r="H48" s="167">
        <f t="shared" si="13"/>
        <v>0</v>
      </c>
      <c r="I48" s="167">
        <f t="shared" si="13"/>
        <v>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9" sqref="B9:I9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45" t="s">
        <v>195</v>
      </c>
      <c r="C2" s="546"/>
      <c r="D2" s="546"/>
      <c r="E2" s="546"/>
      <c r="F2" s="546"/>
      <c r="G2" s="546"/>
      <c r="H2" s="546"/>
      <c r="I2" s="547"/>
      <c r="J2" s="181"/>
    </row>
    <row r="3" spans="1:10">
      <c r="A3" s="181"/>
      <c r="B3" s="548" t="s">
        <v>384</v>
      </c>
      <c r="C3" s="549"/>
      <c r="D3" s="549"/>
      <c r="E3" s="549"/>
      <c r="F3" s="549"/>
      <c r="G3" s="549"/>
      <c r="H3" s="549"/>
      <c r="I3" s="550"/>
      <c r="J3" s="181"/>
    </row>
    <row r="4" spans="1:10">
      <c r="A4" s="181"/>
      <c r="B4" s="548" t="s">
        <v>185</v>
      </c>
      <c r="C4" s="549"/>
      <c r="D4" s="549"/>
      <c r="E4" s="549"/>
      <c r="F4" s="549"/>
      <c r="G4" s="549"/>
      <c r="H4" s="549"/>
      <c r="I4" s="550"/>
      <c r="J4" s="181"/>
    </row>
    <row r="5" spans="1:10">
      <c r="A5" s="181"/>
      <c r="B5" s="551" t="s">
        <v>211</v>
      </c>
      <c r="C5" s="552"/>
      <c r="D5" s="552"/>
      <c r="E5" s="552"/>
      <c r="F5" s="552"/>
      <c r="G5" s="552"/>
      <c r="H5" s="552"/>
      <c r="I5" s="553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578" t="s">
        <v>339</v>
      </c>
      <c r="C7" s="578"/>
      <c r="D7" s="578" t="s">
        <v>340</v>
      </c>
      <c r="E7" s="578"/>
      <c r="F7" s="578" t="s">
        <v>341</v>
      </c>
      <c r="G7" s="578"/>
      <c r="H7" s="578" t="s">
        <v>342</v>
      </c>
      <c r="I7" s="578"/>
      <c r="J7" s="181"/>
    </row>
    <row r="8" spans="1:10">
      <c r="A8" s="181"/>
      <c r="B8" s="578"/>
      <c r="C8" s="578"/>
      <c r="D8" s="578" t="s">
        <v>343</v>
      </c>
      <c r="E8" s="578"/>
      <c r="F8" s="578" t="s">
        <v>344</v>
      </c>
      <c r="G8" s="578"/>
      <c r="H8" s="578" t="s">
        <v>345</v>
      </c>
      <c r="I8" s="578"/>
      <c r="J8" s="181"/>
    </row>
    <row r="9" spans="1:10">
      <c r="A9" s="181"/>
      <c r="B9" s="548" t="s">
        <v>346</v>
      </c>
      <c r="C9" s="549"/>
      <c r="D9" s="549"/>
      <c r="E9" s="549"/>
      <c r="F9" s="549"/>
      <c r="G9" s="549"/>
      <c r="H9" s="549"/>
      <c r="I9" s="550"/>
      <c r="J9" s="181"/>
    </row>
    <row r="10" spans="1:10">
      <c r="A10" s="181"/>
      <c r="B10" s="579"/>
      <c r="C10" s="579"/>
      <c r="D10" s="579"/>
      <c r="E10" s="579"/>
      <c r="F10" s="579"/>
      <c r="G10" s="579"/>
      <c r="H10" s="581">
        <f>+D10-F10</f>
        <v>0</v>
      </c>
      <c r="I10" s="582"/>
      <c r="J10" s="181"/>
    </row>
    <row r="11" spans="1:10">
      <c r="A11" s="181"/>
      <c r="B11" s="579"/>
      <c r="C11" s="579"/>
      <c r="D11" s="580"/>
      <c r="E11" s="580"/>
      <c r="F11" s="580"/>
      <c r="G11" s="580"/>
      <c r="H11" s="581">
        <f t="shared" ref="H11:H19" si="0">+D11-F11</f>
        <v>0</v>
      </c>
      <c r="I11" s="582"/>
      <c r="J11" s="181"/>
    </row>
    <row r="12" spans="1:10">
      <c r="A12" s="181"/>
      <c r="B12" s="579"/>
      <c r="C12" s="579"/>
      <c r="D12" s="580"/>
      <c r="E12" s="580"/>
      <c r="F12" s="580"/>
      <c r="G12" s="580"/>
      <c r="H12" s="581">
        <f t="shared" si="0"/>
        <v>0</v>
      </c>
      <c r="I12" s="582"/>
      <c r="J12" s="181"/>
    </row>
    <row r="13" spans="1:10">
      <c r="A13" s="181"/>
      <c r="B13" s="579"/>
      <c r="C13" s="579"/>
      <c r="D13" s="580"/>
      <c r="E13" s="580"/>
      <c r="F13" s="580"/>
      <c r="G13" s="580"/>
      <c r="H13" s="581">
        <f t="shared" si="0"/>
        <v>0</v>
      </c>
      <c r="I13" s="582"/>
      <c r="J13" s="181"/>
    </row>
    <row r="14" spans="1:10">
      <c r="A14" s="181"/>
      <c r="B14" s="579"/>
      <c r="C14" s="579"/>
      <c r="D14" s="580"/>
      <c r="E14" s="580"/>
      <c r="F14" s="580"/>
      <c r="G14" s="580"/>
      <c r="H14" s="581">
        <f t="shared" si="0"/>
        <v>0</v>
      </c>
      <c r="I14" s="582"/>
      <c r="J14" s="181"/>
    </row>
    <row r="15" spans="1:10">
      <c r="A15" s="181"/>
      <c r="B15" s="579"/>
      <c r="C15" s="579"/>
      <c r="D15" s="580"/>
      <c r="E15" s="580"/>
      <c r="F15" s="580"/>
      <c r="G15" s="580"/>
      <c r="H15" s="581">
        <f t="shared" si="0"/>
        <v>0</v>
      </c>
      <c r="I15" s="582"/>
      <c r="J15" s="181"/>
    </row>
    <row r="16" spans="1:10">
      <c r="A16" s="181"/>
      <c r="B16" s="579"/>
      <c r="C16" s="579"/>
      <c r="D16" s="580"/>
      <c r="E16" s="580"/>
      <c r="F16" s="580"/>
      <c r="G16" s="580"/>
      <c r="H16" s="581">
        <f t="shared" si="0"/>
        <v>0</v>
      </c>
      <c r="I16" s="582"/>
      <c r="J16" s="181"/>
    </row>
    <row r="17" spans="1:10">
      <c r="A17" s="181"/>
      <c r="B17" s="579"/>
      <c r="C17" s="579"/>
      <c r="D17" s="580"/>
      <c r="E17" s="580"/>
      <c r="F17" s="580"/>
      <c r="G17" s="580"/>
      <c r="H17" s="581">
        <f t="shared" si="0"/>
        <v>0</v>
      </c>
      <c r="I17" s="582"/>
      <c r="J17" s="181"/>
    </row>
    <row r="18" spans="1:10">
      <c r="A18" s="181"/>
      <c r="B18" s="579"/>
      <c r="C18" s="579"/>
      <c r="D18" s="580"/>
      <c r="E18" s="580"/>
      <c r="F18" s="580"/>
      <c r="G18" s="580"/>
      <c r="H18" s="581">
        <f t="shared" si="0"/>
        <v>0</v>
      </c>
      <c r="I18" s="582"/>
      <c r="J18" s="181"/>
    </row>
    <row r="19" spans="1:10">
      <c r="A19" s="181"/>
      <c r="B19" s="579" t="s">
        <v>347</v>
      </c>
      <c r="C19" s="579"/>
      <c r="D19" s="580">
        <f>SUM(D10:E18)</f>
        <v>0</v>
      </c>
      <c r="E19" s="580"/>
      <c r="F19" s="580">
        <f>SUM(F10:G18)</f>
        <v>0</v>
      </c>
      <c r="G19" s="580"/>
      <c r="H19" s="581">
        <f t="shared" si="0"/>
        <v>0</v>
      </c>
      <c r="I19" s="582"/>
      <c r="J19" s="181"/>
    </row>
    <row r="20" spans="1:10">
      <c r="A20" s="181"/>
      <c r="B20" s="579"/>
      <c r="C20" s="579"/>
      <c r="D20" s="579"/>
      <c r="E20" s="579"/>
      <c r="F20" s="579"/>
      <c r="G20" s="579"/>
      <c r="H20" s="579"/>
      <c r="I20" s="579"/>
      <c r="J20" s="181"/>
    </row>
    <row r="21" spans="1:10">
      <c r="A21" s="181"/>
      <c r="B21" s="548" t="s">
        <v>348</v>
      </c>
      <c r="C21" s="549"/>
      <c r="D21" s="549"/>
      <c r="E21" s="549"/>
      <c r="F21" s="549"/>
      <c r="G21" s="549"/>
      <c r="H21" s="549"/>
      <c r="I21" s="550"/>
      <c r="J21" s="181"/>
    </row>
    <row r="22" spans="1:10">
      <c r="A22" s="181"/>
      <c r="B22" s="579"/>
      <c r="C22" s="579"/>
      <c r="D22" s="579"/>
      <c r="E22" s="579"/>
      <c r="F22" s="579"/>
      <c r="G22" s="579"/>
      <c r="H22" s="579"/>
      <c r="I22" s="579"/>
      <c r="J22" s="181"/>
    </row>
    <row r="23" spans="1:10">
      <c r="A23" s="181"/>
      <c r="B23" s="579"/>
      <c r="C23" s="579"/>
      <c r="D23" s="580"/>
      <c r="E23" s="580"/>
      <c r="F23" s="580"/>
      <c r="G23" s="580"/>
      <c r="H23" s="581">
        <f>+D23-F23</f>
        <v>0</v>
      </c>
      <c r="I23" s="582"/>
      <c r="J23" s="181"/>
    </row>
    <row r="24" spans="1:10">
      <c r="A24" s="181"/>
      <c r="B24" s="579"/>
      <c r="C24" s="579"/>
      <c r="D24" s="580"/>
      <c r="E24" s="580"/>
      <c r="F24" s="580"/>
      <c r="G24" s="580"/>
      <c r="H24" s="581">
        <f>+D24-F24</f>
        <v>0</v>
      </c>
      <c r="I24" s="582"/>
      <c r="J24" s="181"/>
    </row>
    <row r="25" spans="1:10">
      <c r="A25" s="181"/>
      <c r="B25" s="579"/>
      <c r="C25" s="579"/>
      <c r="D25" s="580"/>
      <c r="E25" s="580"/>
      <c r="F25" s="580"/>
      <c r="G25" s="580"/>
      <c r="H25" s="581">
        <f t="shared" ref="H25:H30" si="1">+D25-F25</f>
        <v>0</v>
      </c>
      <c r="I25" s="582"/>
      <c r="J25" s="181"/>
    </row>
    <row r="26" spans="1:10">
      <c r="A26" s="181"/>
      <c r="B26" s="579"/>
      <c r="C26" s="579"/>
      <c r="D26" s="580"/>
      <c r="E26" s="580"/>
      <c r="F26" s="580"/>
      <c r="G26" s="580"/>
      <c r="H26" s="581">
        <f t="shared" si="1"/>
        <v>0</v>
      </c>
      <c r="I26" s="582"/>
      <c r="J26" s="181"/>
    </row>
    <row r="27" spans="1:10">
      <c r="A27" s="181"/>
      <c r="B27" s="579"/>
      <c r="C27" s="579"/>
      <c r="D27" s="580"/>
      <c r="E27" s="580"/>
      <c r="F27" s="580"/>
      <c r="G27" s="580"/>
      <c r="H27" s="581">
        <f t="shared" si="1"/>
        <v>0</v>
      </c>
      <c r="I27" s="582"/>
      <c r="J27" s="181"/>
    </row>
    <row r="28" spans="1:10">
      <c r="A28" s="181"/>
      <c r="B28" s="579"/>
      <c r="C28" s="579"/>
      <c r="D28" s="580"/>
      <c r="E28" s="580"/>
      <c r="F28" s="580"/>
      <c r="G28" s="580"/>
      <c r="H28" s="581">
        <f t="shared" si="1"/>
        <v>0</v>
      </c>
      <c r="I28" s="582"/>
      <c r="J28" s="181"/>
    </row>
    <row r="29" spans="1:10">
      <c r="A29" s="181"/>
      <c r="B29" s="579"/>
      <c r="C29" s="579"/>
      <c r="D29" s="580"/>
      <c r="E29" s="580"/>
      <c r="F29" s="580"/>
      <c r="G29" s="580"/>
      <c r="H29" s="581">
        <f t="shared" si="1"/>
        <v>0</v>
      </c>
      <c r="I29" s="582"/>
      <c r="J29" s="181"/>
    </row>
    <row r="30" spans="1:10">
      <c r="A30" s="181"/>
      <c r="B30" s="579"/>
      <c r="C30" s="579"/>
      <c r="D30" s="580"/>
      <c r="E30" s="580"/>
      <c r="F30" s="580"/>
      <c r="G30" s="580"/>
      <c r="H30" s="581">
        <f t="shared" si="1"/>
        <v>0</v>
      </c>
      <c r="I30" s="582"/>
      <c r="J30" s="181"/>
    </row>
    <row r="31" spans="1:10">
      <c r="A31" s="181"/>
      <c r="B31" s="579" t="s">
        <v>349</v>
      </c>
      <c r="C31" s="579"/>
      <c r="D31" s="580">
        <f>SUM(D22:E30)</f>
        <v>0</v>
      </c>
      <c r="E31" s="580"/>
      <c r="F31" s="580">
        <f>SUM(F22:G30)</f>
        <v>0</v>
      </c>
      <c r="G31" s="580"/>
      <c r="H31" s="580">
        <f>+D31-F31</f>
        <v>0</v>
      </c>
      <c r="I31" s="580"/>
      <c r="J31" s="181"/>
    </row>
    <row r="32" spans="1:10">
      <c r="A32" s="181"/>
      <c r="B32" s="579"/>
      <c r="C32" s="579"/>
      <c r="D32" s="580"/>
      <c r="E32" s="580"/>
      <c r="F32" s="580"/>
      <c r="G32" s="580"/>
      <c r="H32" s="580"/>
      <c r="I32" s="580"/>
      <c r="J32" s="181"/>
    </row>
    <row r="33" spans="1:10">
      <c r="A33" s="181"/>
      <c r="B33" s="583" t="s">
        <v>142</v>
      </c>
      <c r="C33" s="584"/>
      <c r="D33" s="581">
        <f>+D19+D31</f>
        <v>0</v>
      </c>
      <c r="E33" s="582"/>
      <c r="F33" s="581">
        <f>+F19+F31</f>
        <v>0</v>
      </c>
      <c r="G33" s="582"/>
      <c r="H33" s="581">
        <f>+H19+H31</f>
        <v>0</v>
      </c>
      <c r="I33" s="582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49" sqref="A49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45" t="s">
        <v>195</v>
      </c>
      <c r="B1" s="546"/>
      <c r="C1" s="547"/>
    </row>
    <row r="2" spans="1:3">
      <c r="A2" s="548" t="s">
        <v>384</v>
      </c>
      <c r="B2" s="549"/>
      <c r="C2" s="550"/>
    </row>
    <row r="3" spans="1:3">
      <c r="A3" s="548" t="s">
        <v>350</v>
      </c>
      <c r="B3" s="549"/>
      <c r="C3" s="550"/>
    </row>
    <row r="4" spans="1:3">
      <c r="A4" s="551" t="s">
        <v>211</v>
      </c>
      <c r="B4" s="552"/>
      <c r="C4" s="553"/>
    </row>
    <row r="5" spans="1:3">
      <c r="A5" s="78"/>
      <c r="B5" s="78"/>
    </row>
    <row r="6" spans="1:3">
      <c r="A6" s="185" t="s">
        <v>339</v>
      </c>
      <c r="B6" s="185" t="s">
        <v>218</v>
      </c>
      <c r="C6" s="185" t="s">
        <v>246</v>
      </c>
    </row>
    <row r="7" spans="1:3">
      <c r="A7" s="585" t="s">
        <v>346</v>
      </c>
      <c r="B7" s="586"/>
      <c r="C7" s="587"/>
    </row>
    <row r="8" spans="1:3">
      <c r="A8" s="186"/>
      <c r="B8" s="186"/>
      <c r="C8" s="187"/>
    </row>
    <row r="9" spans="1:3">
      <c r="A9" s="186"/>
      <c r="B9" s="186"/>
      <c r="C9" s="187"/>
    </row>
    <row r="10" spans="1:3">
      <c r="A10" s="186"/>
      <c r="B10" s="186"/>
      <c r="C10" s="187"/>
    </row>
    <row r="11" spans="1:3">
      <c r="A11" s="186"/>
      <c r="B11" s="186"/>
      <c r="C11" s="187"/>
    </row>
    <row r="12" spans="1:3">
      <c r="A12" s="186"/>
      <c r="B12" s="186"/>
      <c r="C12" s="187"/>
    </row>
    <row r="13" spans="1:3">
      <c r="A13" s="186"/>
      <c r="B13" s="186"/>
      <c r="C13" s="187"/>
    </row>
    <row r="14" spans="1:3">
      <c r="A14" s="186"/>
      <c r="B14" s="186"/>
      <c r="C14" s="187"/>
    </row>
    <row r="15" spans="1:3">
      <c r="A15" s="186"/>
      <c r="B15" s="186"/>
      <c r="C15" s="187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351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585" t="s">
        <v>348</v>
      </c>
      <c r="B20" s="586"/>
      <c r="C20" s="587"/>
    </row>
    <row r="21" spans="1:3">
      <c r="A21" s="186"/>
      <c r="B21" s="186"/>
      <c r="C21" s="187"/>
    </row>
    <row r="22" spans="1:3">
      <c r="A22" s="186"/>
      <c r="B22" s="186"/>
      <c r="C22" s="187"/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352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142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I14" sqref="I14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2:10">
      <c r="B3" s="545" t="s">
        <v>385</v>
      </c>
      <c r="C3" s="546"/>
      <c r="D3" s="546"/>
      <c r="E3" s="546"/>
      <c r="F3" s="546"/>
      <c r="G3" s="546"/>
      <c r="H3" s="546"/>
      <c r="I3" s="546"/>
      <c r="J3" s="547"/>
    </row>
    <row r="4" spans="2:10">
      <c r="B4" s="548" t="s">
        <v>353</v>
      </c>
      <c r="C4" s="549"/>
      <c r="D4" s="549"/>
      <c r="E4" s="549"/>
      <c r="F4" s="549"/>
      <c r="G4" s="549"/>
      <c r="H4" s="549"/>
      <c r="I4" s="549"/>
      <c r="J4" s="550"/>
    </row>
    <row r="5" spans="2:10">
      <c r="B5" s="551" t="s">
        <v>307</v>
      </c>
      <c r="C5" s="552"/>
      <c r="D5" s="552"/>
      <c r="E5" s="552"/>
      <c r="F5" s="552"/>
      <c r="G5" s="552"/>
      <c r="H5" s="552"/>
      <c r="I5" s="552"/>
      <c r="J5" s="553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68" t="s">
        <v>76</v>
      </c>
      <c r="C7" s="590"/>
      <c r="D7" s="569"/>
      <c r="E7" s="567" t="s">
        <v>252</v>
      </c>
      <c r="F7" s="567"/>
      <c r="G7" s="567"/>
      <c r="H7" s="567"/>
      <c r="I7" s="567"/>
      <c r="J7" s="567" t="s">
        <v>243</v>
      </c>
    </row>
    <row r="8" spans="2:10" ht="22.5">
      <c r="B8" s="570"/>
      <c r="C8" s="591"/>
      <c r="D8" s="571"/>
      <c r="E8" s="118" t="s">
        <v>244</v>
      </c>
      <c r="F8" s="118" t="s">
        <v>245</v>
      </c>
      <c r="G8" s="118" t="s">
        <v>217</v>
      </c>
      <c r="H8" s="118" t="s">
        <v>218</v>
      </c>
      <c r="I8" s="118" t="s">
        <v>246</v>
      </c>
      <c r="J8" s="567"/>
    </row>
    <row r="9" spans="2:10" ht="15.75" customHeight="1">
      <c r="B9" s="572"/>
      <c r="C9" s="592"/>
      <c r="D9" s="573"/>
      <c r="E9" s="118">
        <v>1</v>
      </c>
      <c r="F9" s="118">
        <v>2</v>
      </c>
      <c r="G9" s="118" t="s">
        <v>247</v>
      </c>
      <c r="H9" s="118">
        <v>4</v>
      </c>
      <c r="I9" s="118">
        <v>5</v>
      </c>
      <c r="J9" s="118" t="s">
        <v>248</v>
      </c>
    </row>
    <row r="10" spans="2:10" ht="15" customHeight="1">
      <c r="B10" s="593" t="s">
        <v>354</v>
      </c>
      <c r="C10" s="594"/>
      <c r="D10" s="595"/>
      <c r="E10" s="174"/>
      <c r="F10" s="142"/>
      <c r="G10" s="142"/>
      <c r="H10" s="142"/>
      <c r="I10" s="142"/>
      <c r="J10" s="142"/>
    </row>
    <row r="11" spans="2:10">
      <c r="B11" s="119"/>
      <c r="C11" s="588" t="s">
        <v>355</v>
      </c>
      <c r="D11" s="589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356</v>
      </c>
      <c r="E12" s="174"/>
      <c r="F12" s="142"/>
      <c r="G12" s="142">
        <f t="shared" ref="G12:G39" si="1">+E12+F12</f>
        <v>0</v>
      </c>
      <c r="H12" s="142"/>
      <c r="I12" s="142"/>
      <c r="J12" s="142">
        <f t="shared" ref="J12:J39" si="2">+G12-H12</f>
        <v>0</v>
      </c>
    </row>
    <row r="13" spans="2:10">
      <c r="B13" s="119"/>
      <c r="C13" s="170"/>
      <c r="D13" s="120" t="s">
        <v>357</v>
      </c>
      <c r="E13" s="174"/>
      <c r="F13" s="142"/>
      <c r="G13" s="142">
        <f t="shared" si="1"/>
        <v>0</v>
      </c>
      <c r="H13" s="142"/>
      <c r="I13" s="142"/>
      <c r="J13" s="142">
        <f t="shared" si="2"/>
        <v>0</v>
      </c>
    </row>
    <row r="14" spans="2:10">
      <c r="B14" s="119"/>
      <c r="C14" s="588" t="s">
        <v>358</v>
      </c>
      <c r="D14" s="589"/>
      <c r="E14" s="190">
        <f>SUM(E15:E22)</f>
        <v>0</v>
      </c>
      <c r="F14" s="190">
        <f>SUM(F15:F22)</f>
        <v>0</v>
      </c>
      <c r="G14" s="147">
        <f t="shared" si="1"/>
        <v>0</v>
      </c>
      <c r="H14" s="190">
        <f t="shared" ref="H14:I14" si="3">SUM(H15:H22)</f>
        <v>0</v>
      </c>
      <c r="I14" s="190">
        <f t="shared" si="3"/>
        <v>0</v>
      </c>
      <c r="J14" s="147">
        <f t="shared" si="2"/>
        <v>0</v>
      </c>
    </row>
    <row r="15" spans="2:10">
      <c r="B15" s="119"/>
      <c r="C15" s="170"/>
      <c r="D15" s="120" t="s">
        <v>359</v>
      </c>
      <c r="E15" s="174"/>
      <c r="F15" s="142"/>
      <c r="G15" s="142">
        <f t="shared" si="1"/>
        <v>0</v>
      </c>
      <c r="H15" s="142"/>
      <c r="I15" s="142"/>
      <c r="J15" s="142">
        <f t="shared" si="2"/>
        <v>0</v>
      </c>
    </row>
    <row r="16" spans="2:10">
      <c r="B16" s="119"/>
      <c r="C16" s="170"/>
      <c r="D16" s="120" t="s">
        <v>360</v>
      </c>
      <c r="E16" s="174"/>
      <c r="F16" s="142"/>
      <c r="G16" s="142">
        <f t="shared" si="1"/>
        <v>0</v>
      </c>
      <c r="H16" s="142"/>
      <c r="I16" s="142"/>
      <c r="J16" s="142">
        <f t="shared" si="2"/>
        <v>0</v>
      </c>
    </row>
    <row r="17" spans="2:10">
      <c r="B17" s="119"/>
      <c r="C17" s="170"/>
      <c r="D17" s="120" t="s">
        <v>361</v>
      </c>
      <c r="E17" s="174"/>
      <c r="F17" s="142"/>
      <c r="G17" s="142">
        <f t="shared" si="1"/>
        <v>0</v>
      </c>
      <c r="H17" s="142"/>
      <c r="I17" s="142"/>
      <c r="J17" s="142">
        <f t="shared" si="2"/>
        <v>0</v>
      </c>
    </row>
    <row r="18" spans="2:10">
      <c r="B18" s="119"/>
      <c r="C18" s="170"/>
      <c r="D18" s="120" t="s">
        <v>362</v>
      </c>
      <c r="E18" s="174"/>
      <c r="F18" s="142"/>
      <c r="G18" s="142">
        <f t="shared" si="1"/>
        <v>0</v>
      </c>
      <c r="H18" s="142"/>
      <c r="I18" s="142"/>
      <c r="J18" s="142">
        <f t="shared" si="2"/>
        <v>0</v>
      </c>
    </row>
    <row r="19" spans="2:10">
      <c r="B19" s="119"/>
      <c r="C19" s="170"/>
      <c r="D19" s="120" t="s">
        <v>363</v>
      </c>
      <c r="E19" s="174"/>
      <c r="F19" s="142"/>
      <c r="G19" s="142">
        <f t="shared" si="1"/>
        <v>0</v>
      </c>
      <c r="H19" s="142"/>
      <c r="I19" s="142"/>
      <c r="J19" s="142">
        <f t="shared" si="2"/>
        <v>0</v>
      </c>
    </row>
    <row r="20" spans="2:10">
      <c r="B20" s="119"/>
      <c r="C20" s="170"/>
      <c r="D20" s="120" t="s">
        <v>364</v>
      </c>
      <c r="E20" s="174"/>
      <c r="F20" s="142"/>
      <c r="G20" s="142">
        <f t="shared" si="1"/>
        <v>0</v>
      </c>
      <c r="H20" s="142"/>
      <c r="I20" s="142"/>
      <c r="J20" s="142">
        <f t="shared" si="2"/>
        <v>0</v>
      </c>
    </row>
    <row r="21" spans="2:10">
      <c r="B21" s="119"/>
      <c r="C21" s="170"/>
      <c r="D21" s="120" t="s">
        <v>365</v>
      </c>
      <c r="E21" s="174"/>
      <c r="F21" s="142"/>
      <c r="G21" s="142">
        <f t="shared" si="1"/>
        <v>0</v>
      </c>
      <c r="H21" s="142"/>
      <c r="I21" s="142"/>
      <c r="J21" s="142">
        <f t="shared" si="2"/>
        <v>0</v>
      </c>
    </row>
    <row r="22" spans="2:10">
      <c r="B22" s="119"/>
      <c r="C22" s="170"/>
      <c r="D22" s="120" t="s">
        <v>366</v>
      </c>
      <c r="E22" s="174"/>
      <c r="F22" s="142"/>
      <c r="G22" s="142">
        <f t="shared" si="1"/>
        <v>0</v>
      </c>
      <c r="H22" s="142"/>
      <c r="I22" s="142"/>
      <c r="J22" s="142">
        <f t="shared" si="2"/>
        <v>0</v>
      </c>
    </row>
    <row r="23" spans="2:10">
      <c r="B23" s="119"/>
      <c r="C23" s="588" t="s">
        <v>367</v>
      </c>
      <c r="D23" s="589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368</v>
      </c>
      <c r="E24" s="174"/>
      <c r="F24" s="142"/>
      <c r="G24" s="142">
        <f t="shared" si="1"/>
        <v>0</v>
      </c>
      <c r="H24" s="142"/>
      <c r="I24" s="142"/>
      <c r="J24" s="142">
        <f t="shared" si="2"/>
        <v>0</v>
      </c>
    </row>
    <row r="25" spans="2:10">
      <c r="B25" s="119"/>
      <c r="C25" s="170"/>
      <c r="D25" s="120" t="s">
        <v>369</v>
      </c>
      <c r="E25" s="174"/>
      <c r="F25" s="142"/>
      <c r="G25" s="142">
        <f t="shared" si="1"/>
        <v>0</v>
      </c>
      <c r="H25" s="142"/>
      <c r="I25" s="142"/>
      <c r="J25" s="142">
        <f t="shared" si="2"/>
        <v>0</v>
      </c>
    </row>
    <row r="26" spans="2:10">
      <c r="B26" s="119"/>
      <c r="C26" s="170"/>
      <c r="D26" s="120" t="s">
        <v>370</v>
      </c>
      <c r="E26" s="174"/>
      <c r="F26" s="142"/>
      <c r="G26" s="142">
        <f t="shared" si="1"/>
        <v>0</v>
      </c>
      <c r="H26" s="142"/>
      <c r="I26" s="142"/>
      <c r="J26" s="142">
        <f t="shared" si="2"/>
        <v>0</v>
      </c>
    </row>
    <row r="27" spans="2:10">
      <c r="B27" s="119"/>
      <c r="C27" s="588" t="s">
        <v>371</v>
      </c>
      <c r="D27" s="589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372</v>
      </c>
      <c r="E28" s="174"/>
      <c r="F28" s="142"/>
      <c r="G28" s="142">
        <f t="shared" si="1"/>
        <v>0</v>
      </c>
      <c r="H28" s="142"/>
      <c r="I28" s="142"/>
      <c r="J28" s="142">
        <f t="shared" si="2"/>
        <v>0</v>
      </c>
    </row>
    <row r="29" spans="2:10">
      <c r="B29" s="119"/>
      <c r="C29" s="170"/>
      <c r="D29" s="120" t="s">
        <v>373</v>
      </c>
      <c r="E29" s="174"/>
      <c r="F29" s="142"/>
      <c r="G29" s="142">
        <f t="shared" si="1"/>
        <v>0</v>
      </c>
      <c r="H29" s="142"/>
      <c r="I29" s="142"/>
      <c r="J29" s="142">
        <f t="shared" si="2"/>
        <v>0</v>
      </c>
    </row>
    <row r="30" spans="2:10">
      <c r="B30" s="119"/>
      <c r="C30" s="588" t="s">
        <v>374</v>
      </c>
      <c r="D30" s="589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375</v>
      </c>
      <c r="E31" s="174"/>
      <c r="F31" s="142"/>
      <c r="G31" s="142">
        <f t="shared" si="1"/>
        <v>0</v>
      </c>
      <c r="H31" s="142"/>
      <c r="I31" s="142"/>
      <c r="J31" s="142">
        <f t="shared" si="2"/>
        <v>0</v>
      </c>
    </row>
    <row r="32" spans="2:10">
      <c r="B32" s="119"/>
      <c r="C32" s="170"/>
      <c r="D32" s="120" t="s">
        <v>376</v>
      </c>
      <c r="E32" s="174"/>
      <c r="F32" s="142"/>
      <c r="G32" s="142">
        <f t="shared" si="1"/>
        <v>0</v>
      </c>
      <c r="H32" s="142"/>
      <c r="I32" s="142"/>
      <c r="J32" s="142">
        <f t="shared" si="2"/>
        <v>0</v>
      </c>
    </row>
    <row r="33" spans="1:11">
      <c r="B33" s="119"/>
      <c r="C33" s="170"/>
      <c r="D33" s="120" t="s">
        <v>377</v>
      </c>
      <c r="E33" s="174"/>
      <c r="F33" s="142"/>
      <c r="G33" s="142">
        <f t="shared" si="1"/>
        <v>0</v>
      </c>
      <c r="H33" s="142"/>
      <c r="I33" s="142"/>
      <c r="J33" s="142">
        <f t="shared" si="2"/>
        <v>0</v>
      </c>
    </row>
    <row r="34" spans="1:11">
      <c r="B34" s="119"/>
      <c r="C34" s="170"/>
      <c r="D34" s="120" t="s">
        <v>378</v>
      </c>
      <c r="E34" s="174"/>
      <c r="F34" s="142"/>
      <c r="G34" s="142">
        <f t="shared" si="1"/>
        <v>0</v>
      </c>
      <c r="H34" s="142"/>
      <c r="I34" s="142"/>
      <c r="J34" s="142">
        <f t="shared" si="2"/>
        <v>0</v>
      </c>
    </row>
    <row r="35" spans="1:11">
      <c r="B35" s="119"/>
      <c r="C35" s="588" t="s">
        <v>379</v>
      </c>
      <c r="D35" s="589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380</v>
      </c>
      <c r="E36" s="174"/>
      <c r="F36" s="142"/>
      <c r="G36" s="142">
        <f t="shared" si="1"/>
        <v>0</v>
      </c>
      <c r="H36" s="142"/>
      <c r="I36" s="142"/>
      <c r="J36" s="142">
        <f t="shared" si="2"/>
        <v>0</v>
      </c>
    </row>
    <row r="37" spans="1:11" ht="15" customHeight="1">
      <c r="B37" s="593" t="s">
        <v>381</v>
      </c>
      <c r="C37" s="594"/>
      <c r="D37" s="595"/>
      <c r="E37" s="174"/>
      <c r="F37" s="142"/>
      <c r="G37" s="142">
        <f t="shared" si="1"/>
        <v>0</v>
      </c>
      <c r="H37" s="142"/>
      <c r="I37" s="142"/>
      <c r="J37" s="142">
        <f t="shared" si="2"/>
        <v>0</v>
      </c>
    </row>
    <row r="38" spans="1:11" ht="15" customHeight="1">
      <c r="B38" s="593" t="s">
        <v>382</v>
      </c>
      <c r="C38" s="594"/>
      <c r="D38" s="595"/>
      <c r="E38" s="174"/>
      <c r="F38" s="142"/>
      <c r="G38" s="142">
        <f t="shared" si="1"/>
        <v>0</v>
      </c>
      <c r="H38" s="142"/>
      <c r="I38" s="142"/>
      <c r="J38" s="142">
        <f t="shared" si="2"/>
        <v>0</v>
      </c>
    </row>
    <row r="39" spans="1:11" ht="15.75" customHeight="1">
      <c r="B39" s="593" t="s">
        <v>383</v>
      </c>
      <c r="C39" s="594"/>
      <c r="D39" s="595"/>
      <c r="E39" s="174"/>
      <c r="F39" s="142"/>
      <c r="G39" s="142">
        <f t="shared" si="1"/>
        <v>0</v>
      </c>
      <c r="H39" s="142"/>
      <c r="I39" s="142"/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596" t="s">
        <v>249</v>
      </c>
      <c r="D41" s="597"/>
      <c r="E41" s="141">
        <f>+E11+E14+E23+E27+E30+E35+E37+E38+E39</f>
        <v>0</v>
      </c>
      <c r="F41" s="141">
        <f t="shared" ref="F41:J41" si="8">+F11+F14+F23+F27+F30+F35+F37+F38+F39</f>
        <v>0</v>
      </c>
      <c r="G41" s="141">
        <f t="shared" si="8"/>
        <v>0</v>
      </c>
      <c r="H41" s="141">
        <f t="shared" si="8"/>
        <v>0</v>
      </c>
      <c r="I41" s="141">
        <f t="shared" si="8"/>
        <v>0</v>
      </c>
      <c r="J41" s="141">
        <f t="shared" si="8"/>
        <v>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80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17" sqref="A17:B1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45" t="s">
        <v>384</v>
      </c>
      <c r="B1" s="546"/>
      <c r="C1" s="546"/>
      <c r="D1" s="546"/>
      <c r="E1" s="546"/>
    </row>
    <row r="2" spans="1:5">
      <c r="A2" s="548" t="s">
        <v>386</v>
      </c>
      <c r="B2" s="549"/>
      <c r="C2" s="549"/>
      <c r="D2" s="549"/>
      <c r="E2" s="549"/>
    </row>
    <row r="3" spans="1:5">
      <c r="A3" s="551" t="s">
        <v>211</v>
      </c>
      <c r="B3" s="552"/>
      <c r="C3" s="552"/>
      <c r="D3" s="552"/>
      <c r="E3" s="552"/>
    </row>
    <row r="4" spans="1:5" ht="6" customHeight="1">
      <c r="A4" s="78"/>
      <c r="B4" s="78"/>
      <c r="C4" s="78"/>
      <c r="D4" s="78"/>
      <c r="E4" s="78"/>
    </row>
    <row r="5" spans="1:5">
      <c r="A5" s="566" t="s">
        <v>76</v>
      </c>
      <c r="B5" s="566"/>
      <c r="C5" s="118" t="s">
        <v>215</v>
      </c>
      <c r="D5" s="118" t="s">
        <v>218</v>
      </c>
      <c r="E5" s="118" t="s">
        <v>387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388</v>
      </c>
      <c r="C7" s="191">
        <f>+C8+C9</f>
        <v>0</v>
      </c>
      <c r="D7" s="191">
        <f t="shared" ref="D7:E7" si="0">+D8+D9</f>
        <v>0</v>
      </c>
      <c r="E7" s="191">
        <f t="shared" si="0"/>
        <v>0</v>
      </c>
    </row>
    <row r="8" spans="1:5">
      <c r="A8" s="598" t="s">
        <v>420</v>
      </c>
      <c r="B8" s="599"/>
      <c r="C8" s="176">
        <f>+EAI!E33</f>
        <v>0</v>
      </c>
      <c r="D8" s="176">
        <f>+EAI!H33</f>
        <v>0</v>
      </c>
      <c r="E8" s="176">
        <f>+EAI!I33</f>
        <v>0</v>
      </c>
    </row>
    <row r="9" spans="1:5">
      <c r="A9" s="600" t="s">
        <v>421</v>
      </c>
      <c r="B9" s="601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389</v>
      </c>
      <c r="C11" s="191">
        <f>+C12+C13</f>
        <v>0</v>
      </c>
      <c r="D11" s="191">
        <f t="shared" ref="D11:E11" si="1">+D12+D13</f>
        <v>0</v>
      </c>
      <c r="E11" s="191">
        <f t="shared" si="1"/>
        <v>0</v>
      </c>
    </row>
    <row r="12" spans="1:5">
      <c r="A12" s="602" t="s">
        <v>422</v>
      </c>
      <c r="B12" s="603"/>
      <c r="C12" s="176"/>
      <c r="D12" s="176"/>
      <c r="E12" s="176"/>
    </row>
    <row r="13" spans="1:5">
      <c r="A13" s="600" t="s">
        <v>423</v>
      </c>
      <c r="B13" s="601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390</v>
      </c>
      <c r="C15" s="191">
        <f>+C7-C11</f>
        <v>0</v>
      </c>
      <c r="D15" s="191">
        <f t="shared" ref="D15:E15" si="2">+D7-D11</f>
        <v>0</v>
      </c>
      <c r="E15" s="19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66" t="s">
        <v>76</v>
      </c>
      <c r="B17" s="566"/>
      <c r="C17" s="118" t="s">
        <v>215</v>
      </c>
      <c r="D17" s="118" t="s">
        <v>218</v>
      </c>
      <c r="E17" s="118" t="s">
        <v>387</v>
      </c>
    </row>
    <row r="18" spans="1:5" ht="6.75" customHeight="1">
      <c r="A18" s="133"/>
      <c r="B18" s="134"/>
      <c r="C18" s="135"/>
      <c r="D18" s="135"/>
      <c r="E18" s="135"/>
    </row>
    <row r="19" spans="1:5">
      <c r="A19" s="604" t="s">
        <v>391</v>
      </c>
      <c r="B19" s="605"/>
      <c r="C19" s="192">
        <f>+C15</f>
        <v>0</v>
      </c>
      <c r="D19" s="192">
        <f t="shared" ref="D19:E19" si="3">+D15</f>
        <v>0</v>
      </c>
      <c r="E19" s="192">
        <f t="shared" si="3"/>
        <v>0</v>
      </c>
    </row>
    <row r="20" spans="1:5" ht="6" customHeight="1">
      <c r="A20" s="119"/>
      <c r="B20" s="120"/>
      <c r="C20" s="142"/>
      <c r="D20" s="142"/>
      <c r="E20" s="142"/>
    </row>
    <row r="21" spans="1:5">
      <c r="A21" s="604" t="s">
        <v>392</v>
      </c>
      <c r="B21" s="605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393</v>
      </c>
      <c r="C23" s="193">
        <f>+C19-C21</f>
        <v>0</v>
      </c>
      <c r="D23" s="193">
        <f t="shared" ref="D23:E23" si="4">+D19-D21</f>
        <v>0</v>
      </c>
      <c r="E23" s="19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66" t="s">
        <v>76</v>
      </c>
      <c r="B25" s="566"/>
      <c r="C25" s="118" t="s">
        <v>215</v>
      </c>
      <c r="D25" s="118" t="s">
        <v>218</v>
      </c>
      <c r="E25" s="118" t="s">
        <v>387</v>
      </c>
    </row>
    <row r="26" spans="1:5" ht="5.25" customHeight="1">
      <c r="A26" s="133"/>
      <c r="B26" s="134"/>
      <c r="C26" s="135"/>
      <c r="D26" s="135"/>
      <c r="E26" s="135"/>
    </row>
    <row r="27" spans="1:5">
      <c r="A27" s="604" t="s">
        <v>394</v>
      </c>
      <c r="B27" s="605"/>
      <c r="C27" s="192">
        <f>+EAI!E52</f>
        <v>0</v>
      </c>
      <c r="D27" s="192">
        <f>+EAI!H51</f>
        <v>0</v>
      </c>
      <c r="E27" s="192">
        <f>+EAI!I54</f>
        <v>0</v>
      </c>
    </row>
    <row r="28" spans="1:5" ht="5.25" customHeight="1">
      <c r="A28" s="119"/>
      <c r="B28" s="120"/>
      <c r="C28" s="142"/>
      <c r="D28" s="142"/>
      <c r="E28" s="142"/>
    </row>
    <row r="29" spans="1:5">
      <c r="A29" s="604" t="s">
        <v>395</v>
      </c>
      <c r="B29" s="605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396</v>
      </c>
      <c r="C31" s="193">
        <f>+C27-C29</f>
        <v>0</v>
      </c>
      <c r="D31" s="193">
        <f t="shared" ref="D31:E31" si="5">+D27-D29</f>
        <v>0</v>
      </c>
      <c r="E31" s="193">
        <f t="shared" si="5"/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06" t="s">
        <v>397</v>
      </c>
      <c r="C33" s="606"/>
      <c r="D33" s="606"/>
      <c r="E33" s="606"/>
    </row>
    <row r="34" spans="1:5" ht="28.5" customHeight="1">
      <c r="A34" s="78"/>
      <c r="B34" s="606" t="s">
        <v>398</v>
      </c>
      <c r="C34" s="606"/>
      <c r="D34" s="606"/>
      <c r="E34" s="606"/>
    </row>
    <row r="35" spans="1:5">
      <c r="A35" s="78"/>
      <c r="B35" s="607" t="s">
        <v>399</v>
      </c>
      <c r="C35" s="607"/>
      <c r="D35" s="607"/>
      <c r="E35" s="607"/>
    </row>
    <row r="36" spans="1:5" s="117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40" sqref="C40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0" t="s">
        <v>400</v>
      </c>
      <c r="C1" s="610"/>
      <c r="D1" s="610"/>
      <c r="E1" s="610"/>
    </row>
    <row r="2" spans="1:8" s="194" customFormat="1">
      <c r="B2" s="610" t="s">
        <v>195</v>
      </c>
      <c r="C2" s="610"/>
      <c r="D2" s="610"/>
      <c r="E2" s="610"/>
    </row>
    <row r="3" spans="1:8" s="194" customFormat="1">
      <c r="B3" s="610" t="s">
        <v>1</v>
      </c>
      <c r="C3" s="610"/>
      <c r="D3" s="610"/>
      <c r="E3" s="610"/>
    </row>
    <row r="4" spans="1:8">
      <c r="A4" s="195"/>
      <c r="B4" s="196" t="s">
        <v>4</v>
      </c>
      <c r="C4" s="476" t="s">
        <v>384</v>
      </c>
      <c r="D4" s="476"/>
      <c r="E4" s="228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402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12" sqref="C12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2" t="s">
        <v>404</v>
      </c>
      <c r="C1" s="612"/>
      <c r="D1" s="612"/>
      <c r="E1" s="612"/>
    </row>
    <row r="2" spans="1:8" s="194" customFormat="1">
      <c r="B2" s="612" t="s">
        <v>195</v>
      </c>
      <c r="C2" s="612"/>
      <c r="D2" s="612"/>
      <c r="E2" s="612"/>
    </row>
    <row r="3" spans="1:8" s="194" customFormat="1">
      <c r="B3" s="612" t="s">
        <v>1</v>
      </c>
      <c r="C3" s="612"/>
      <c r="D3" s="612"/>
      <c r="E3" s="612"/>
    </row>
    <row r="4" spans="1:8">
      <c r="A4" s="195"/>
      <c r="B4" s="196" t="s">
        <v>4</v>
      </c>
      <c r="C4" s="476" t="s">
        <v>384</v>
      </c>
      <c r="D4" s="476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405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C7" zoomScalePageLayoutView="80" workbookViewId="0">
      <selection activeCell="J12" sqref="J12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487" t="s">
        <v>428</v>
      </c>
      <c r="D3" s="487"/>
      <c r="E3" s="487"/>
      <c r="F3" s="487"/>
      <c r="G3" s="487"/>
      <c r="H3" s="487"/>
      <c r="I3" s="487"/>
      <c r="J3" s="236"/>
      <c r="K3" s="236"/>
      <c r="L3" s="234"/>
    </row>
    <row r="4" spans="1:12" ht="14.1" customHeight="1">
      <c r="B4" s="236"/>
      <c r="C4" s="487" t="s">
        <v>0</v>
      </c>
      <c r="D4" s="487"/>
      <c r="E4" s="487"/>
      <c r="F4" s="487"/>
      <c r="G4" s="487"/>
      <c r="H4" s="487"/>
      <c r="I4" s="487"/>
      <c r="J4" s="236"/>
      <c r="K4" s="236"/>
    </row>
    <row r="5" spans="1:12" ht="14.1" customHeight="1">
      <c r="B5" s="236"/>
      <c r="C5" s="487" t="s">
        <v>430</v>
      </c>
      <c r="D5" s="487"/>
      <c r="E5" s="487"/>
      <c r="F5" s="487"/>
      <c r="G5" s="487"/>
      <c r="H5" s="487"/>
      <c r="I5" s="487"/>
      <c r="J5" s="236"/>
      <c r="K5" s="236"/>
    </row>
    <row r="6" spans="1:12" ht="14.1" customHeight="1">
      <c r="B6" s="237"/>
      <c r="C6" s="488" t="s">
        <v>1</v>
      </c>
      <c r="D6" s="488"/>
      <c r="E6" s="488"/>
      <c r="F6" s="488"/>
      <c r="G6" s="488"/>
      <c r="H6" s="488"/>
      <c r="I6" s="488"/>
      <c r="J6" s="237"/>
      <c r="K6" s="237"/>
    </row>
    <row r="7" spans="1:12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476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70"/>
      <c r="B10" s="472" t="s">
        <v>77</v>
      </c>
      <c r="C10" s="472"/>
      <c r="D10" s="241" t="s">
        <v>5</v>
      </c>
      <c r="E10" s="241"/>
      <c r="F10" s="474"/>
      <c r="G10" s="472" t="s">
        <v>77</v>
      </c>
      <c r="H10" s="472"/>
      <c r="I10" s="241" t="s">
        <v>5</v>
      </c>
      <c r="J10" s="241"/>
      <c r="K10" s="242"/>
      <c r="L10" s="243"/>
    </row>
    <row r="11" spans="1:12" s="244" customFormat="1" ht="15" customHeight="1">
      <c r="A11" s="471"/>
      <c r="B11" s="473"/>
      <c r="C11" s="473"/>
      <c r="D11" s="245">
        <v>2017</v>
      </c>
      <c r="E11" s="245">
        <v>2016</v>
      </c>
      <c r="F11" s="475"/>
      <c r="G11" s="473"/>
      <c r="H11" s="473"/>
      <c r="I11" s="245">
        <v>2017</v>
      </c>
      <c r="J11" s="245">
        <v>2016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78" t="s">
        <v>6</v>
      </c>
      <c r="C14" s="478"/>
      <c r="D14" s="250"/>
      <c r="E14" s="251"/>
      <c r="G14" s="478" t="s">
        <v>7</v>
      </c>
      <c r="H14" s="478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79" t="s">
        <v>8</v>
      </c>
      <c r="C16" s="479"/>
      <c r="D16" s="254"/>
      <c r="E16" s="254"/>
      <c r="G16" s="479" t="s">
        <v>9</v>
      </c>
      <c r="H16" s="479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77" t="s">
        <v>10</v>
      </c>
      <c r="C18" s="477"/>
      <c r="D18" s="258">
        <v>34160664.93</v>
      </c>
      <c r="E18" s="258">
        <v>0</v>
      </c>
      <c r="G18" s="477" t="s">
        <v>11</v>
      </c>
      <c r="H18" s="477"/>
      <c r="I18" s="258">
        <f>683930.78-4500</f>
        <v>679430.78</v>
      </c>
      <c r="J18" s="258">
        <v>0</v>
      </c>
      <c r="K18" s="248"/>
    </row>
    <row r="19" spans="1:11">
      <c r="A19" s="249"/>
      <c r="B19" s="477" t="s">
        <v>12</v>
      </c>
      <c r="C19" s="477"/>
      <c r="D19" s="258">
        <v>4530882.49</v>
      </c>
      <c r="E19" s="258">
        <v>0</v>
      </c>
      <c r="G19" s="477" t="s">
        <v>13</v>
      </c>
      <c r="H19" s="477"/>
      <c r="I19" s="258">
        <v>0</v>
      </c>
      <c r="J19" s="258">
        <v>0</v>
      </c>
      <c r="K19" s="248"/>
    </row>
    <row r="20" spans="1:11">
      <c r="A20" s="249"/>
      <c r="B20" s="477" t="s">
        <v>14</v>
      </c>
      <c r="C20" s="477"/>
      <c r="D20" s="258">
        <v>4124.66</v>
      </c>
      <c r="E20" s="258">
        <v>0</v>
      </c>
      <c r="G20" s="477" t="s">
        <v>15</v>
      </c>
      <c r="H20" s="477"/>
      <c r="I20" s="258">
        <v>0</v>
      </c>
      <c r="J20" s="258">
        <v>0</v>
      </c>
      <c r="K20" s="248"/>
    </row>
    <row r="21" spans="1:11">
      <c r="A21" s="249"/>
      <c r="B21" s="477" t="s">
        <v>16</v>
      </c>
      <c r="C21" s="477"/>
      <c r="D21" s="258">
        <v>0</v>
      </c>
      <c r="E21" s="258">
        <v>0</v>
      </c>
      <c r="G21" s="477" t="s">
        <v>17</v>
      </c>
      <c r="H21" s="477"/>
      <c r="I21" s="258">
        <v>0</v>
      </c>
      <c r="J21" s="258">
        <v>0</v>
      </c>
      <c r="K21" s="248"/>
    </row>
    <row r="22" spans="1:11">
      <c r="A22" s="249"/>
      <c r="B22" s="477" t="s">
        <v>18</v>
      </c>
      <c r="C22" s="477"/>
      <c r="D22" s="258">
        <v>0</v>
      </c>
      <c r="E22" s="258">
        <v>0</v>
      </c>
      <c r="G22" s="477" t="s">
        <v>19</v>
      </c>
      <c r="H22" s="477"/>
      <c r="I22" s="258">
        <v>0</v>
      </c>
      <c r="J22" s="258">
        <v>0</v>
      </c>
      <c r="K22" s="248"/>
    </row>
    <row r="23" spans="1:11" ht="25.5" customHeight="1">
      <c r="A23" s="249"/>
      <c r="B23" s="477" t="s">
        <v>20</v>
      </c>
      <c r="C23" s="477"/>
      <c r="D23" s="258">
        <v>0</v>
      </c>
      <c r="E23" s="258">
        <v>0</v>
      </c>
      <c r="G23" s="480" t="s">
        <v>21</v>
      </c>
      <c r="H23" s="480"/>
      <c r="I23" s="258">
        <v>0</v>
      </c>
      <c r="J23" s="258">
        <v>0</v>
      </c>
      <c r="K23" s="248"/>
    </row>
    <row r="24" spans="1:11">
      <c r="A24" s="249"/>
      <c r="B24" s="477" t="s">
        <v>22</v>
      </c>
      <c r="C24" s="477"/>
      <c r="D24" s="258">
        <v>0</v>
      </c>
      <c r="E24" s="258">
        <v>0</v>
      </c>
      <c r="G24" s="477" t="s">
        <v>23</v>
      </c>
      <c r="H24" s="477"/>
      <c r="I24" s="258"/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77" t="s">
        <v>24</v>
      </c>
      <c r="H25" s="477"/>
      <c r="I25" s="258">
        <v>0</v>
      </c>
      <c r="J25" s="258">
        <v>0</v>
      </c>
      <c r="K25" s="248"/>
    </row>
    <row r="26" spans="1:11">
      <c r="A26" s="262"/>
      <c r="B26" s="479" t="s">
        <v>25</v>
      </c>
      <c r="C26" s="479"/>
      <c r="D26" s="263">
        <f>SUM(D18:D24)</f>
        <v>38695672.079999998</v>
      </c>
      <c r="E26" s="263">
        <f>SUM(E18:E24)</f>
        <v>0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79" t="s">
        <v>26</v>
      </c>
      <c r="H27" s="479"/>
      <c r="I27" s="263">
        <f>SUM(I18:I25)</f>
        <v>679430.78</v>
      </c>
      <c r="J27" s="263">
        <f>SUM(J18:J25)</f>
        <v>0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79" t="s">
        <v>27</v>
      </c>
      <c r="C29" s="479"/>
      <c r="D29" s="254"/>
      <c r="E29" s="254"/>
      <c r="G29" s="479" t="s">
        <v>28</v>
      </c>
      <c r="H29" s="479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77" t="s">
        <v>29</v>
      </c>
      <c r="C31" s="477"/>
      <c r="D31" s="258">
        <v>0</v>
      </c>
      <c r="E31" s="258">
        <v>0</v>
      </c>
      <c r="G31" s="477" t="s">
        <v>30</v>
      </c>
      <c r="H31" s="477"/>
      <c r="I31" s="258">
        <v>0</v>
      </c>
      <c r="J31" s="258">
        <v>0</v>
      </c>
      <c r="K31" s="248"/>
    </row>
    <row r="32" spans="1:11">
      <c r="A32" s="249"/>
      <c r="B32" s="477" t="s">
        <v>31</v>
      </c>
      <c r="C32" s="477"/>
      <c r="D32" s="258">
        <v>0</v>
      </c>
      <c r="E32" s="258">
        <v>0</v>
      </c>
      <c r="G32" s="477" t="s">
        <v>32</v>
      </c>
      <c r="H32" s="477"/>
      <c r="I32" s="258">
        <v>0</v>
      </c>
      <c r="J32" s="258">
        <v>0</v>
      </c>
      <c r="K32" s="248"/>
    </row>
    <row r="33" spans="1:11">
      <c r="A33" s="249"/>
      <c r="B33" s="477" t="s">
        <v>33</v>
      </c>
      <c r="C33" s="477"/>
      <c r="D33" s="258">
        <v>0</v>
      </c>
      <c r="E33" s="258">
        <v>0</v>
      </c>
      <c r="G33" s="477" t="s">
        <v>34</v>
      </c>
      <c r="H33" s="477"/>
      <c r="I33" s="258">
        <v>0</v>
      </c>
      <c r="J33" s="258">
        <v>0</v>
      </c>
      <c r="K33" s="248"/>
    </row>
    <row r="34" spans="1:11">
      <c r="A34" s="249"/>
      <c r="B34" s="477" t="s">
        <v>35</v>
      </c>
      <c r="C34" s="477"/>
      <c r="D34" s="258">
        <v>30017252.09</v>
      </c>
      <c r="E34" s="258">
        <v>0</v>
      </c>
      <c r="G34" s="477" t="s">
        <v>36</v>
      </c>
      <c r="H34" s="477"/>
      <c r="I34" s="258">
        <v>0</v>
      </c>
      <c r="J34" s="258">
        <v>0</v>
      </c>
      <c r="K34" s="248"/>
    </row>
    <row r="35" spans="1:11" ht="26.25" customHeight="1">
      <c r="A35" s="249"/>
      <c r="B35" s="477" t="s">
        <v>37</v>
      </c>
      <c r="C35" s="477"/>
      <c r="D35" s="258">
        <v>462125.94</v>
      </c>
      <c r="E35" s="258">
        <v>0</v>
      </c>
      <c r="G35" s="480" t="s">
        <v>38</v>
      </c>
      <c r="H35" s="480"/>
      <c r="I35" s="258">
        <v>4500</v>
      </c>
      <c r="J35" s="258">
        <v>0</v>
      </c>
      <c r="K35" s="248"/>
    </row>
    <row r="36" spans="1:11">
      <c r="A36" s="249"/>
      <c r="B36" s="477" t="s">
        <v>39</v>
      </c>
      <c r="C36" s="477"/>
      <c r="D36" s="258">
        <v>-26618864.620000001</v>
      </c>
      <c r="E36" s="258">
        <v>0</v>
      </c>
      <c r="G36" s="477" t="s">
        <v>40</v>
      </c>
      <c r="H36" s="477"/>
      <c r="I36" s="258">
        <v>13812495</v>
      </c>
      <c r="J36" s="258">
        <v>0</v>
      </c>
      <c r="K36" s="248"/>
    </row>
    <row r="37" spans="1:11">
      <c r="A37" s="249"/>
      <c r="B37" s="477" t="s">
        <v>41</v>
      </c>
      <c r="C37" s="477"/>
      <c r="D37" s="258"/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77" t="s">
        <v>42</v>
      </c>
      <c r="C38" s="477"/>
      <c r="D38" s="258">
        <v>0</v>
      </c>
      <c r="E38" s="258">
        <v>0</v>
      </c>
      <c r="G38" s="479" t="s">
        <v>43</v>
      </c>
      <c r="H38" s="479"/>
      <c r="I38" s="263">
        <f>SUM(I31:I36)</f>
        <v>13816995</v>
      </c>
      <c r="J38" s="263">
        <f>SUM(J31:J36)</f>
        <v>0</v>
      </c>
      <c r="K38" s="248"/>
    </row>
    <row r="39" spans="1:11">
      <c r="A39" s="249"/>
      <c r="B39" s="477" t="s">
        <v>44</v>
      </c>
      <c r="C39" s="477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79" t="s">
        <v>196</v>
      </c>
      <c r="H40" s="479"/>
      <c r="I40" s="263">
        <f>I27+I38</f>
        <v>14496425.779999999</v>
      </c>
      <c r="J40" s="263">
        <f>J27+J38</f>
        <v>0</v>
      </c>
      <c r="K40" s="248"/>
    </row>
    <row r="41" spans="1:11">
      <c r="A41" s="262"/>
      <c r="B41" s="479" t="s">
        <v>46</v>
      </c>
      <c r="C41" s="479"/>
      <c r="D41" s="263">
        <f>SUM(D31:D39)</f>
        <v>3860513.41</v>
      </c>
      <c r="E41" s="263">
        <f>SUM(E31:E39)</f>
        <v>0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78" t="s">
        <v>47</v>
      </c>
      <c r="H42" s="478"/>
      <c r="I42" s="261"/>
      <c r="J42" s="261"/>
      <c r="K42" s="248"/>
    </row>
    <row r="43" spans="1:11">
      <c r="A43" s="249"/>
      <c r="B43" s="479" t="s">
        <v>197</v>
      </c>
      <c r="C43" s="479"/>
      <c r="D43" s="263">
        <f>D26+D41</f>
        <v>42556185.489999995</v>
      </c>
      <c r="E43" s="263">
        <f>E26+E41</f>
        <v>0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79" t="s">
        <v>49</v>
      </c>
      <c r="H44" s="479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77" t="s">
        <v>50</v>
      </c>
      <c r="H46" s="477"/>
      <c r="I46" s="258">
        <v>0</v>
      </c>
      <c r="J46" s="258">
        <v>0</v>
      </c>
      <c r="K46" s="248"/>
    </row>
    <row r="47" spans="1:11">
      <c r="A47" s="249"/>
      <c r="B47" s="259"/>
      <c r="C47" s="481"/>
      <c r="D47" s="481"/>
      <c r="E47" s="261"/>
      <c r="G47" s="477" t="s">
        <v>51</v>
      </c>
      <c r="H47" s="477"/>
      <c r="I47" s="258">
        <v>0</v>
      </c>
      <c r="J47" s="258">
        <v>0</v>
      </c>
      <c r="K47" s="248"/>
    </row>
    <row r="48" spans="1:11">
      <c r="A48" s="249"/>
      <c r="B48" s="259"/>
      <c r="C48" s="481"/>
      <c r="D48" s="481"/>
      <c r="E48" s="261"/>
      <c r="G48" s="477" t="s">
        <v>52</v>
      </c>
      <c r="H48" s="477"/>
      <c r="I48" s="258">
        <v>0</v>
      </c>
      <c r="J48" s="258">
        <v>0</v>
      </c>
      <c r="K48" s="248"/>
    </row>
    <row r="49" spans="1:11">
      <c r="A49" s="249"/>
      <c r="B49" s="259"/>
      <c r="C49" s="481"/>
      <c r="D49" s="481"/>
      <c r="E49" s="261"/>
      <c r="G49" s="259"/>
      <c r="H49" s="251"/>
      <c r="I49" s="261"/>
      <c r="J49" s="261"/>
      <c r="K49" s="248"/>
    </row>
    <row r="50" spans="1:11">
      <c r="A50" s="249"/>
      <c r="B50" s="259"/>
      <c r="C50" s="481"/>
      <c r="D50" s="481"/>
      <c r="E50" s="261"/>
      <c r="G50" s="479" t="s">
        <v>53</v>
      </c>
      <c r="H50" s="479"/>
      <c r="I50" s="263">
        <f>SUM(I52:I56)</f>
        <v>28059759.710000012</v>
      </c>
      <c r="J50" s="263">
        <f>SUM(J52:J56)</f>
        <v>0</v>
      </c>
      <c r="K50" s="248"/>
    </row>
    <row r="51" spans="1:11">
      <c r="A51" s="249"/>
      <c r="B51" s="259"/>
      <c r="C51" s="481"/>
      <c r="D51" s="481"/>
      <c r="E51" s="261"/>
      <c r="G51" s="253"/>
      <c r="H51" s="251"/>
      <c r="I51" s="269"/>
      <c r="J51" s="269"/>
      <c r="K51" s="248"/>
    </row>
    <row r="52" spans="1:11">
      <c r="A52" s="249"/>
      <c r="B52" s="259"/>
      <c r="C52" s="481"/>
      <c r="D52" s="481"/>
      <c r="E52" s="261"/>
      <c r="G52" s="477" t="s">
        <v>54</v>
      </c>
      <c r="H52" s="477"/>
      <c r="I52" s="258">
        <f>+EA!I53</f>
        <v>10816223.580000013</v>
      </c>
      <c r="J52" s="258">
        <f>+EA!J53</f>
        <v>0</v>
      </c>
      <c r="K52" s="248"/>
    </row>
    <row r="53" spans="1:11">
      <c r="A53" s="249"/>
      <c r="B53" s="259"/>
      <c r="C53" s="481"/>
      <c r="D53" s="481"/>
      <c r="E53" s="261"/>
      <c r="G53" s="477" t="s">
        <v>55</v>
      </c>
      <c r="H53" s="477"/>
      <c r="I53" s="258">
        <v>17243536.129999999</v>
      </c>
      <c r="J53" s="258">
        <v>0</v>
      </c>
      <c r="K53" s="248"/>
    </row>
    <row r="54" spans="1:11">
      <c r="A54" s="249"/>
      <c r="B54" s="259"/>
      <c r="C54" s="481"/>
      <c r="D54" s="481"/>
      <c r="E54" s="261"/>
      <c r="G54" s="477" t="s">
        <v>56</v>
      </c>
      <c r="H54" s="477"/>
      <c r="I54" s="258">
        <v>0</v>
      </c>
      <c r="J54" s="258">
        <v>0</v>
      </c>
      <c r="K54" s="248"/>
    </row>
    <row r="55" spans="1:11">
      <c r="A55" s="249"/>
      <c r="B55" s="259"/>
      <c r="C55" s="259"/>
      <c r="D55" s="261"/>
      <c r="E55" s="261"/>
      <c r="G55" s="477" t="s">
        <v>57</v>
      </c>
      <c r="H55" s="477"/>
      <c r="I55" s="258">
        <v>0</v>
      </c>
      <c r="J55" s="258">
        <v>0</v>
      </c>
      <c r="K55" s="248"/>
    </row>
    <row r="56" spans="1:11">
      <c r="A56" s="249"/>
      <c r="B56" s="259"/>
      <c r="C56" s="259"/>
      <c r="D56" s="261"/>
      <c r="E56" s="261"/>
      <c r="G56" s="477" t="s">
        <v>58</v>
      </c>
      <c r="H56" s="477"/>
      <c r="I56" s="258">
        <v>0</v>
      </c>
      <c r="J56" s="258">
        <v>0</v>
      </c>
      <c r="K56" s="248"/>
    </row>
    <row r="57" spans="1:11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1" ht="25.5" customHeight="1">
      <c r="A58" s="249"/>
      <c r="B58" s="259"/>
      <c r="C58" s="259"/>
      <c r="D58" s="261"/>
      <c r="E58" s="261"/>
      <c r="G58" s="479" t="s">
        <v>59</v>
      </c>
      <c r="H58" s="479"/>
      <c r="I58" s="263">
        <f>SUM(I60:I61)</f>
        <v>0</v>
      </c>
      <c r="J58" s="263">
        <f>SUM(J60:J61)</f>
        <v>0</v>
      </c>
      <c r="K58" s="248"/>
    </row>
    <row r="59" spans="1:11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1">
      <c r="A60" s="249"/>
      <c r="B60" s="259"/>
      <c r="C60" s="259"/>
      <c r="D60" s="261"/>
      <c r="E60" s="261"/>
      <c r="G60" s="477" t="s">
        <v>60</v>
      </c>
      <c r="H60" s="477"/>
      <c r="I60" s="258">
        <v>0</v>
      </c>
      <c r="J60" s="258">
        <v>0</v>
      </c>
      <c r="K60" s="248"/>
    </row>
    <row r="61" spans="1:11">
      <c r="A61" s="249"/>
      <c r="B61" s="259"/>
      <c r="C61" s="259"/>
      <c r="D61" s="261"/>
      <c r="E61" s="261"/>
      <c r="G61" s="477" t="s">
        <v>61</v>
      </c>
      <c r="H61" s="477"/>
      <c r="I61" s="258">
        <v>0</v>
      </c>
      <c r="J61" s="258">
        <v>0</v>
      </c>
      <c r="K61" s="248"/>
    </row>
    <row r="62" spans="1:11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1">
      <c r="A63" s="249"/>
      <c r="B63" s="259"/>
      <c r="C63" s="259"/>
      <c r="D63" s="261"/>
      <c r="E63" s="261"/>
      <c r="G63" s="479" t="s">
        <v>62</v>
      </c>
      <c r="H63" s="479"/>
      <c r="I63" s="263">
        <f>I44+I50+I58</f>
        <v>28059759.710000012</v>
      </c>
      <c r="J63" s="263">
        <f>J44+J50+J58</f>
        <v>0</v>
      </c>
      <c r="K63" s="248"/>
    </row>
    <row r="64" spans="1:11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</row>
    <row r="65" spans="1:11">
      <c r="A65" s="249"/>
      <c r="B65" s="259"/>
      <c r="C65" s="259"/>
      <c r="D65" s="261"/>
      <c r="E65" s="261"/>
      <c r="G65" s="479" t="s">
        <v>198</v>
      </c>
      <c r="H65" s="479"/>
      <c r="I65" s="263">
        <f>I40+I63</f>
        <v>42556185.49000001</v>
      </c>
      <c r="J65" s="263">
        <f>J40+J63</f>
        <v>0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486" t="s">
        <v>78</v>
      </c>
      <c r="C70" s="486"/>
      <c r="D70" s="486"/>
      <c r="E70" s="486"/>
      <c r="F70" s="486"/>
      <c r="G70" s="486"/>
      <c r="H70" s="486"/>
      <c r="I70" s="486"/>
      <c r="J70" s="486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485"/>
      <c r="D72" s="485"/>
      <c r="E72" s="276"/>
      <c r="G72" s="484"/>
      <c r="H72" s="484"/>
      <c r="I72" s="276"/>
      <c r="J72" s="276"/>
    </row>
    <row r="73" spans="1:11" ht="14.1" customHeight="1">
      <c r="B73" s="283"/>
      <c r="C73" s="483" t="s">
        <v>79</v>
      </c>
      <c r="D73" s="483"/>
      <c r="E73" s="276"/>
      <c r="F73" s="284"/>
      <c r="G73" s="483" t="s">
        <v>82</v>
      </c>
      <c r="H73" s="483"/>
      <c r="I73" s="252"/>
      <c r="J73" s="276"/>
    </row>
    <row r="74" spans="1:11" ht="14.1" customHeight="1">
      <c r="B74" s="285"/>
      <c r="C74" s="482" t="s">
        <v>80</v>
      </c>
      <c r="D74" s="482"/>
      <c r="E74" s="286"/>
      <c r="F74" s="284"/>
      <c r="G74" s="482" t="s">
        <v>81</v>
      </c>
      <c r="H74" s="482"/>
      <c r="I74" s="252"/>
      <c r="J74" s="276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opLeftCell="A10" workbookViewId="0">
      <selection activeCell="D27" sqref="D27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13" t="s">
        <v>195</v>
      </c>
      <c r="C2" s="614"/>
      <c r="D2" s="615"/>
    </row>
    <row r="3" spans="1:4">
      <c r="A3" s="184"/>
      <c r="B3" s="616" t="s">
        <v>384</v>
      </c>
      <c r="C3" s="617"/>
      <c r="D3" s="618"/>
    </row>
    <row r="4" spans="1:4" ht="15.75" customHeight="1" thickBot="1">
      <c r="A4" s="184"/>
      <c r="B4" s="619" t="s">
        <v>406</v>
      </c>
      <c r="C4" s="620"/>
      <c r="D4" s="621"/>
    </row>
    <row r="5" spans="1:4">
      <c r="A5" s="184"/>
      <c r="B5" s="622" t="s">
        <v>407</v>
      </c>
      <c r="C5" s="624" t="s">
        <v>408</v>
      </c>
      <c r="D5" s="625"/>
    </row>
    <row r="6" spans="1:4" ht="12.75" thickBot="1">
      <c r="A6" s="184"/>
      <c r="B6" s="623"/>
      <c r="C6" s="450" t="s">
        <v>409</v>
      </c>
      <c r="D6" s="451" t="s">
        <v>410</v>
      </c>
    </row>
    <row r="7" spans="1:4">
      <c r="A7" s="184"/>
      <c r="B7" s="452"/>
      <c r="C7" s="452"/>
      <c r="D7" s="452"/>
    </row>
    <row r="8" spans="1:4">
      <c r="A8" s="184"/>
      <c r="B8" s="453"/>
      <c r="C8" s="453"/>
      <c r="D8" s="453"/>
    </row>
    <row r="9" spans="1:4">
      <c r="A9" s="184"/>
      <c r="B9" s="453"/>
      <c r="C9" s="453"/>
      <c r="D9" s="453"/>
    </row>
    <row r="10" spans="1:4">
      <c r="A10" s="184"/>
      <c r="B10" s="453"/>
      <c r="C10" s="453"/>
      <c r="D10" s="453"/>
    </row>
    <row r="11" spans="1:4">
      <c r="A11" s="184"/>
      <c r="B11" s="453"/>
      <c r="C11" s="453"/>
      <c r="D11" s="453"/>
    </row>
    <row r="12" spans="1:4">
      <c r="A12" s="184"/>
      <c r="B12" s="453"/>
      <c r="C12" s="453"/>
      <c r="D12" s="453"/>
    </row>
    <row r="13" spans="1:4">
      <c r="A13" s="184"/>
      <c r="B13" s="453"/>
      <c r="C13" s="453"/>
      <c r="D13" s="453"/>
    </row>
    <row r="14" spans="1:4">
      <c r="A14" s="184"/>
      <c r="B14" s="453"/>
      <c r="C14" s="453"/>
      <c r="D14" s="453"/>
    </row>
    <row r="15" spans="1:4">
      <c r="A15" s="184"/>
      <c r="B15" s="453"/>
      <c r="C15" s="453"/>
      <c r="D15" s="453"/>
    </row>
    <row r="16" spans="1:4">
      <c r="A16" s="184"/>
      <c r="B16" s="454"/>
      <c r="C16" s="454"/>
      <c r="D16" s="454"/>
    </row>
    <row r="17" spans="1:4">
      <c r="A17" s="184"/>
      <c r="B17" s="454"/>
      <c r="C17" s="454"/>
      <c r="D17" s="454"/>
    </row>
    <row r="18" spans="1:4">
      <c r="A18" s="184"/>
      <c r="B18" s="454"/>
      <c r="C18" s="454"/>
      <c r="D18" s="454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1" zoomScalePageLayoutView="80" workbookViewId="0">
      <selection activeCell="C6" sqref="C6:I6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491" t="s">
        <v>428</v>
      </c>
      <c r="D3" s="491"/>
      <c r="E3" s="491"/>
      <c r="F3" s="491"/>
      <c r="G3" s="491"/>
      <c r="H3" s="491"/>
      <c r="I3" s="491"/>
      <c r="J3" s="291"/>
      <c r="K3" s="291"/>
    </row>
    <row r="4" spans="1:11" ht="14.1" customHeight="1">
      <c r="A4" s="292"/>
      <c r="C4" s="491" t="s">
        <v>66</v>
      </c>
      <c r="D4" s="491"/>
      <c r="E4" s="491"/>
      <c r="F4" s="491"/>
      <c r="G4" s="491"/>
      <c r="H4" s="491"/>
      <c r="I4" s="491"/>
      <c r="J4" s="292"/>
      <c r="K4" s="292"/>
    </row>
    <row r="5" spans="1:11" ht="14.1" customHeight="1">
      <c r="A5" s="293"/>
      <c r="C5" s="491" t="s">
        <v>429</v>
      </c>
      <c r="D5" s="491"/>
      <c r="E5" s="491"/>
      <c r="F5" s="491"/>
      <c r="G5" s="491"/>
      <c r="H5" s="491"/>
      <c r="I5" s="491"/>
      <c r="J5" s="292"/>
      <c r="K5" s="292"/>
    </row>
    <row r="6" spans="1:11" ht="14.1" customHeight="1">
      <c r="A6" s="293"/>
      <c r="C6" s="491" t="s">
        <v>1</v>
      </c>
      <c r="D6" s="491"/>
      <c r="E6" s="491"/>
      <c r="F6" s="491"/>
      <c r="G6" s="491"/>
      <c r="H6" s="491"/>
      <c r="I6" s="491"/>
      <c r="J6" s="292"/>
      <c r="K6" s="292"/>
    </row>
    <row r="7" spans="1:11" ht="20.100000000000001" customHeight="1">
      <c r="A7" s="293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490" t="s">
        <v>76</v>
      </c>
      <c r="C11" s="490"/>
      <c r="D11" s="301" t="s">
        <v>67</v>
      </c>
      <c r="E11" s="301" t="s">
        <v>68</v>
      </c>
      <c r="F11" s="302"/>
      <c r="G11" s="490" t="s">
        <v>76</v>
      </c>
      <c r="H11" s="490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78" t="s">
        <v>6</v>
      </c>
      <c r="C14" s="478"/>
      <c r="D14" s="310">
        <f>D16+D26</f>
        <v>26618864.620000001</v>
      </c>
      <c r="E14" s="310">
        <f>E16+E26</f>
        <v>69175050.109999999</v>
      </c>
      <c r="F14" s="234"/>
      <c r="G14" s="478" t="s">
        <v>7</v>
      </c>
      <c r="H14" s="478"/>
      <c r="I14" s="310">
        <f>I16+I27</f>
        <v>14496425.779999999</v>
      </c>
      <c r="J14" s="310">
        <f>J16+J27</f>
        <v>0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78" t="s">
        <v>8</v>
      </c>
      <c r="C16" s="478"/>
      <c r="D16" s="310">
        <f>SUM(D18:D24)</f>
        <v>0</v>
      </c>
      <c r="E16" s="310">
        <f>SUM(E18:E24)</f>
        <v>38695672.079999998</v>
      </c>
      <c r="F16" s="234"/>
      <c r="G16" s="478" t="s">
        <v>9</v>
      </c>
      <c r="H16" s="478"/>
      <c r="I16" s="310">
        <f>SUM(I18:I25)</f>
        <v>679430.78</v>
      </c>
      <c r="J16" s="310">
        <f>SUM(J18:J25)</f>
        <v>0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77" t="s">
        <v>10</v>
      </c>
      <c r="C18" s="477"/>
      <c r="D18" s="313">
        <f>IF(ESF!D18&lt;ESF!E18,ESF!E18-ESF!D18,0)</f>
        <v>0</v>
      </c>
      <c r="E18" s="313">
        <f>IF(D18&gt;0,0,ESF!D18-ESF!E18)</f>
        <v>34160664.93</v>
      </c>
      <c r="F18" s="234"/>
      <c r="G18" s="477" t="s">
        <v>11</v>
      </c>
      <c r="H18" s="477"/>
      <c r="I18" s="313">
        <f>IF(ESF!I18&gt;ESF!J18,ESF!I18-ESF!J18,0)</f>
        <v>679430.78</v>
      </c>
      <c r="J18" s="313">
        <f>IF(I18&gt;0,0,ESF!J18-ESF!I18)</f>
        <v>0</v>
      </c>
      <c r="K18" s="248"/>
    </row>
    <row r="19" spans="1:11">
      <c r="A19" s="309"/>
      <c r="B19" s="477" t="s">
        <v>12</v>
      </c>
      <c r="C19" s="477"/>
      <c r="D19" s="313">
        <f>IF(ESF!D19&lt;ESF!E19,ESF!E19-ESF!D19,0)</f>
        <v>0</v>
      </c>
      <c r="E19" s="313">
        <f>IF(D19&gt;0,0,ESF!D19-ESF!E19)</f>
        <v>4530882.49</v>
      </c>
      <c r="F19" s="234"/>
      <c r="G19" s="477" t="s">
        <v>13</v>
      </c>
      <c r="H19" s="477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77" t="s">
        <v>14</v>
      </c>
      <c r="C20" s="477"/>
      <c r="D20" s="313">
        <f>IF(ESF!D20&lt;ESF!E20,ESF!E20-ESF!D20,0)</f>
        <v>0</v>
      </c>
      <c r="E20" s="313">
        <f>IF(D20&gt;0,0,ESF!D20-ESF!E20)</f>
        <v>4124.66</v>
      </c>
      <c r="F20" s="234"/>
      <c r="G20" s="477" t="s">
        <v>15</v>
      </c>
      <c r="H20" s="477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77" t="s">
        <v>16</v>
      </c>
      <c r="C21" s="477"/>
      <c r="D21" s="313">
        <f>IF(ESF!D21&lt;ESF!E21,ESF!E21-ESF!D21,0)</f>
        <v>0</v>
      </c>
      <c r="E21" s="313">
        <f>IF(D21&gt;0,0,ESF!D21-ESF!E21)</f>
        <v>0</v>
      </c>
      <c r="F21" s="234"/>
      <c r="G21" s="477" t="s">
        <v>17</v>
      </c>
      <c r="H21" s="477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77" t="s">
        <v>18</v>
      </c>
      <c r="C22" s="477"/>
      <c r="D22" s="313">
        <f>IF(ESF!D22&lt;ESF!E22,ESF!E22-ESF!D22,0)</f>
        <v>0</v>
      </c>
      <c r="E22" s="313">
        <f>IF(D22&gt;0,0,ESF!D22-ESF!E22)</f>
        <v>0</v>
      </c>
      <c r="F22" s="234"/>
      <c r="G22" s="477" t="s">
        <v>19</v>
      </c>
      <c r="H22" s="477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77" t="s">
        <v>20</v>
      </c>
      <c r="C23" s="477"/>
      <c r="D23" s="313">
        <f>IF(ESF!D23&lt;ESF!E23,ESF!E23-ESF!D23,0)</f>
        <v>0</v>
      </c>
      <c r="E23" s="313">
        <f>IF(D23&gt;0,0,ESF!D23-ESF!E23)</f>
        <v>0</v>
      </c>
      <c r="F23" s="234"/>
      <c r="G23" s="480" t="s">
        <v>21</v>
      </c>
      <c r="H23" s="480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77" t="s">
        <v>22</v>
      </c>
      <c r="C24" s="477"/>
      <c r="D24" s="313">
        <f>IF(ESF!D24&lt;ESF!E24,ESF!E24-ESF!D24,0)</f>
        <v>0</v>
      </c>
      <c r="E24" s="313">
        <f>IF(D24&gt;0,0,ESF!D24-ESF!E24)</f>
        <v>0</v>
      </c>
      <c r="F24" s="234"/>
      <c r="G24" s="477" t="s">
        <v>23</v>
      </c>
      <c r="H24" s="477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77" t="s">
        <v>24</v>
      </c>
      <c r="H25" s="477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78" t="s">
        <v>27</v>
      </c>
      <c r="C26" s="478"/>
      <c r="D26" s="310">
        <f>SUM(D28:D36)</f>
        <v>26618864.620000001</v>
      </c>
      <c r="E26" s="310">
        <f>SUM(E28:E36)</f>
        <v>30479378.030000001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79" t="s">
        <v>28</v>
      </c>
      <c r="H27" s="479"/>
      <c r="I27" s="310">
        <f>SUM(I29:I34)</f>
        <v>13816995</v>
      </c>
      <c r="J27" s="310">
        <f>SUM(J29:J34)</f>
        <v>0</v>
      </c>
      <c r="K27" s="248"/>
    </row>
    <row r="28" spans="1:11">
      <c r="A28" s="309"/>
      <c r="B28" s="477" t="s">
        <v>29</v>
      </c>
      <c r="C28" s="477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77" t="s">
        <v>31</v>
      </c>
      <c r="C29" s="477"/>
      <c r="D29" s="313">
        <f>IF(ESF!D32&lt;ESF!E32,ESF!E32-ESF!D32,0)</f>
        <v>0</v>
      </c>
      <c r="E29" s="313">
        <f>IF(D29&gt;0,0,ESF!D32-ESF!E32)</f>
        <v>0</v>
      </c>
      <c r="F29" s="234"/>
      <c r="G29" s="477" t="s">
        <v>30</v>
      </c>
      <c r="H29" s="477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77" t="s">
        <v>33</v>
      </c>
      <c r="C30" s="477"/>
      <c r="D30" s="313">
        <f>IF(ESF!D33&lt;ESF!E33,ESF!E33-ESF!D33,0)</f>
        <v>0</v>
      </c>
      <c r="E30" s="313">
        <f>IF(D30&gt;0,0,ESF!D33-ESF!E33)</f>
        <v>0</v>
      </c>
      <c r="F30" s="234"/>
      <c r="G30" s="477" t="s">
        <v>32</v>
      </c>
      <c r="H30" s="477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77" t="s">
        <v>35</v>
      </c>
      <c r="C31" s="477"/>
      <c r="D31" s="313">
        <f>IF(ESF!D34&lt;ESF!E34,ESF!E34-ESF!D34,0)</f>
        <v>0</v>
      </c>
      <c r="E31" s="313">
        <f>IF(D31&gt;0,0,ESF!D34-ESF!E34)</f>
        <v>30017252.09</v>
      </c>
      <c r="F31" s="234"/>
      <c r="G31" s="477" t="s">
        <v>34</v>
      </c>
      <c r="H31" s="477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77" t="s">
        <v>37</v>
      </c>
      <c r="C32" s="477"/>
      <c r="D32" s="313">
        <f>IF(ESF!D35&lt;ESF!E35,ESF!E35-ESF!D35,0)</f>
        <v>0</v>
      </c>
      <c r="E32" s="313">
        <f>IF(D32&gt;0,0,ESF!D35-ESF!E35)</f>
        <v>462125.94</v>
      </c>
      <c r="F32" s="234"/>
      <c r="G32" s="477" t="s">
        <v>36</v>
      </c>
      <c r="H32" s="477"/>
      <c r="I32" s="313">
        <f>IF(ESF!I34&gt;ESF!J34,ESF!I34-ESF!J34,0)</f>
        <v>0</v>
      </c>
      <c r="J32" s="313">
        <f>IF(I32&gt;0,0,ESF!J34-ESF!I34)</f>
        <v>0</v>
      </c>
      <c r="K32" s="248"/>
    </row>
    <row r="33" spans="1:11" ht="26.1" customHeight="1">
      <c r="A33" s="309"/>
      <c r="B33" s="480" t="s">
        <v>39</v>
      </c>
      <c r="C33" s="480"/>
      <c r="D33" s="313">
        <f>IF(ESF!D36&lt;ESF!E36,ESF!E36-ESF!D36,0)</f>
        <v>26618864.620000001</v>
      </c>
      <c r="E33" s="313">
        <f>IF(D33&gt;0,0,ESF!D36-ESF!E36)</f>
        <v>0</v>
      </c>
      <c r="F33" s="234"/>
      <c r="G33" s="480" t="s">
        <v>38</v>
      </c>
      <c r="H33" s="480"/>
      <c r="I33" s="313">
        <f>IF(ESF!I35&gt;ESF!J35,ESF!I35-ESF!J35,0)</f>
        <v>4500</v>
      </c>
      <c r="J33" s="313">
        <f>IF(I33&gt;0,0,ESF!J35-ESF!I35)</f>
        <v>0</v>
      </c>
      <c r="K33" s="248"/>
    </row>
    <row r="34" spans="1:11">
      <c r="A34" s="309"/>
      <c r="B34" s="477" t="s">
        <v>41</v>
      </c>
      <c r="C34" s="477"/>
      <c r="D34" s="313">
        <f>IF(ESF!D37&lt;ESF!E37,ESF!E37-ESF!D37,0)</f>
        <v>0</v>
      </c>
      <c r="E34" s="313">
        <f>IF(D34&gt;0,0,ESF!D37-ESF!E37)</f>
        <v>0</v>
      </c>
      <c r="F34" s="234"/>
      <c r="G34" s="477" t="s">
        <v>40</v>
      </c>
      <c r="H34" s="477"/>
      <c r="I34" s="313">
        <f>IF(ESF!I36&gt;ESF!J36,ESF!I36-ESF!J36,0)</f>
        <v>13812495</v>
      </c>
      <c r="J34" s="313">
        <f>IF(I34&gt;0,0,ESF!J36-ESF!I36)</f>
        <v>0</v>
      </c>
      <c r="K34" s="248"/>
    </row>
    <row r="35" spans="1:11" ht="25.5" customHeight="1">
      <c r="A35" s="309"/>
      <c r="B35" s="480" t="s">
        <v>42</v>
      </c>
      <c r="C35" s="480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1">
      <c r="A36" s="309"/>
      <c r="B36" s="477" t="s">
        <v>44</v>
      </c>
      <c r="C36" s="477"/>
      <c r="D36" s="313">
        <f>IF(ESF!D39&lt;ESF!E39,ESF!E39-ESF!D39,0)</f>
        <v>0</v>
      </c>
      <c r="E36" s="313">
        <f>IF(D36&gt;0,0,ESF!D39-ESF!E39)</f>
        <v>0</v>
      </c>
      <c r="F36" s="234"/>
      <c r="G36" s="478" t="s">
        <v>47</v>
      </c>
      <c r="H36" s="478"/>
      <c r="I36" s="310">
        <f>I38+I44+I52</f>
        <v>28059759.710000012</v>
      </c>
      <c r="J36" s="310">
        <f>J38+J44+J52</f>
        <v>0</v>
      </c>
      <c r="K36" s="248"/>
    </row>
    <row r="37" spans="1:11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1">
      <c r="A38" s="309"/>
      <c r="B38" s="233"/>
      <c r="C38" s="233"/>
      <c r="D38" s="233"/>
      <c r="E38" s="233"/>
      <c r="F38" s="234"/>
      <c r="G38" s="478" t="s">
        <v>49</v>
      </c>
      <c r="H38" s="478"/>
      <c r="I38" s="310">
        <f>SUM(I40:I42)</f>
        <v>0</v>
      </c>
      <c r="J38" s="310">
        <f>SUM(J40:J42)</f>
        <v>0</v>
      </c>
      <c r="K38" s="248"/>
    </row>
    <row r="39" spans="1:11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1">
      <c r="A40" s="309"/>
      <c r="B40" s="233"/>
      <c r="C40" s="233"/>
      <c r="D40" s="233"/>
      <c r="E40" s="233"/>
      <c r="F40" s="234"/>
      <c r="G40" s="477" t="s">
        <v>50</v>
      </c>
      <c r="H40" s="477"/>
      <c r="I40" s="313">
        <f>IF(ESF!I46&gt;ESF!J46,ESF!I46-ESF!J46,0)</f>
        <v>0</v>
      </c>
      <c r="J40" s="313">
        <f>IF(I40&gt;0,0,ESF!J46-ESF!I46)</f>
        <v>0</v>
      </c>
      <c r="K40" s="248"/>
    </row>
    <row r="41" spans="1:11">
      <c r="A41" s="311"/>
      <c r="B41" s="233"/>
      <c r="C41" s="233"/>
      <c r="D41" s="233"/>
      <c r="E41" s="233"/>
      <c r="F41" s="234"/>
      <c r="G41" s="477" t="s">
        <v>51</v>
      </c>
      <c r="H41" s="477"/>
      <c r="I41" s="313">
        <f>IF(ESF!I47&gt;ESF!J47,ESF!I47-ESF!J47,0)</f>
        <v>0</v>
      </c>
      <c r="J41" s="313">
        <f>IF(I41&gt;0,0,ESF!J47-ESF!I47)</f>
        <v>0</v>
      </c>
      <c r="K41" s="248"/>
    </row>
    <row r="42" spans="1:11">
      <c r="A42" s="309"/>
      <c r="B42" s="233"/>
      <c r="C42" s="233"/>
      <c r="D42" s="233"/>
      <c r="E42" s="233"/>
      <c r="F42" s="234"/>
      <c r="G42" s="477" t="s">
        <v>52</v>
      </c>
      <c r="H42" s="477"/>
      <c r="I42" s="313">
        <f>IF(ESF!I48&gt;ESF!J48,ESF!I48-ESF!J48,0)</f>
        <v>0</v>
      </c>
      <c r="J42" s="313">
        <f>IF(I42&gt;0,0,ESF!J48-ESF!I48)</f>
        <v>0</v>
      </c>
      <c r="K42" s="248"/>
    </row>
    <row r="43" spans="1:11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1">
      <c r="A44" s="309"/>
      <c r="B44" s="233"/>
      <c r="C44" s="233"/>
      <c r="D44" s="233"/>
      <c r="E44" s="233"/>
      <c r="F44" s="234"/>
      <c r="G44" s="478" t="s">
        <v>53</v>
      </c>
      <c r="H44" s="478"/>
      <c r="I44" s="310">
        <f>SUM(I46:I50)</f>
        <v>28059759.710000012</v>
      </c>
      <c r="J44" s="310">
        <f>SUM(J46:J50)</f>
        <v>0</v>
      </c>
      <c r="K44" s="248"/>
    </row>
    <row r="45" spans="1:11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1">
      <c r="A46" s="309"/>
      <c r="B46" s="233"/>
      <c r="C46" s="233"/>
      <c r="D46" s="233"/>
      <c r="E46" s="233"/>
      <c r="F46" s="234"/>
      <c r="G46" s="477" t="s">
        <v>54</v>
      </c>
      <c r="H46" s="477"/>
      <c r="I46" s="313">
        <f>IF(ESF!I52&gt;ESF!J52,ESF!I52-ESF!J52,0)</f>
        <v>10816223.580000013</v>
      </c>
      <c r="J46" s="313">
        <f>IF(I46&gt;0,0,ESF!J52-ESF!I52)</f>
        <v>0</v>
      </c>
      <c r="K46" s="248"/>
    </row>
    <row r="47" spans="1:11">
      <c r="A47" s="309"/>
      <c r="B47" s="233"/>
      <c r="C47" s="233"/>
      <c r="D47" s="233"/>
      <c r="E47" s="233"/>
      <c r="F47" s="234"/>
      <c r="G47" s="477" t="s">
        <v>55</v>
      </c>
      <c r="H47" s="477"/>
      <c r="I47" s="313">
        <f>IF(ESF!I53&gt;ESF!J53,ESF!I53-ESF!J53,0)</f>
        <v>17243536.129999999</v>
      </c>
      <c r="J47" s="313">
        <f>IF(I47&gt;0,0,ESF!J53-ESF!I53)</f>
        <v>0</v>
      </c>
      <c r="K47" s="248"/>
    </row>
    <row r="48" spans="1:11">
      <c r="A48" s="309"/>
      <c r="B48" s="233"/>
      <c r="C48" s="233"/>
      <c r="D48" s="233"/>
      <c r="E48" s="233"/>
      <c r="F48" s="234"/>
      <c r="G48" s="477" t="s">
        <v>56</v>
      </c>
      <c r="H48" s="477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77" t="s">
        <v>57</v>
      </c>
      <c r="H49" s="477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77" t="s">
        <v>58</v>
      </c>
      <c r="H50" s="477"/>
      <c r="I50" s="313">
        <f>IF(ESF!I56&gt;ESF!J56,ESF!I56-ESF!J56,0)</f>
        <v>0</v>
      </c>
      <c r="J50" s="313">
        <f>IF(I50&gt;0,0,ESF!J56-ESF!I56)</f>
        <v>0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78" t="s">
        <v>83</v>
      </c>
      <c r="H52" s="478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77" t="s">
        <v>60</v>
      </c>
      <c r="H54" s="477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489" t="s">
        <v>61</v>
      </c>
      <c r="H55" s="489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486" t="s">
        <v>78</v>
      </c>
      <c r="C59" s="486"/>
      <c r="D59" s="486"/>
      <c r="E59" s="486"/>
      <c r="F59" s="486"/>
      <c r="G59" s="486"/>
      <c r="H59" s="486"/>
      <c r="I59" s="486"/>
      <c r="J59" s="486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483" t="s">
        <v>79</v>
      </c>
      <c r="D62" s="483"/>
      <c r="E62" s="276"/>
      <c r="F62" s="276"/>
      <c r="G62" s="483" t="s">
        <v>82</v>
      </c>
      <c r="H62" s="483"/>
      <c r="I62" s="252"/>
      <c r="J62" s="276"/>
    </row>
    <row r="63" spans="1:11" ht="14.1" customHeight="1">
      <c r="B63" s="285"/>
      <c r="C63" s="482" t="s">
        <v>80</v>
      </c>
      <c r="D63" s="482"/>
      <c r="E63" s="286"/>
      <c r="F63" s="286"/>
      <c r="G63" s="482" t="s">
        <v>81</v>
      </c>
      <c r="H63" s="482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8" t="s">
        <v>2</v>
      </c>
      <c r="B2" s="498"/>
      <c r="C2" s="498"/>
      <c r="D2" s="498"/>
      <c r="E2" s="13" t="e">
        <f>ESF!#REF!</f>
        <v>#REF!</v>
      </c>
    </row>
    <row r="3" spans="1:5" ht="79.5">
      <c r="A3" s="498" t="s">
        <v>4</v>
      </c>
      <c r="B3" s="498"/>
      <c r="C3" s="498"/>
      <c r="D3" s="498"/>
      <c r="E3" s="13" t="str">
        <f>ESF!C7</f>
        <v>Poder Ejecutivo / Legislativo / Judicial / Autónomo / Sector Paraestatal</v>
      </c>
    </row>
    <row r="4" spans="1:5">
      <c r="A4" s="498" t="s">
        <v>3</v>
      </c>
      <c r="B4" s="498"/>
      <c r="C4" s="498"/>
      <c r="D4" s="498"/>
      <c r="E4" s="14"/>
    </row>
    <row r="5" spans="1:5">
      <c r="A5" s="498" t="s">
        <v>73</v>
      </c>
      <c r="B5" s="498"/>
      <c r="C5" s="498"/>
      <c r="D5" s="498"/>
      <c r="E5" t="s">
        <v>71</v>
      </c>
    </row>
    <row r="6" spans="1:5">
      <c r="A6" s="6"/>
      <c r="B6" s="6"/>
      <c r="C6" s="503" t="s">
        <v>5</v>
      </c>
      <c r="D6" s="503"/>
      <c r="E6" s="1">
        <v>2013</v>
      </c>
    </row>
    <row r="7" spans="1:5">
      <c r="A7" s="499" t="s">
        <v>69</v>
      </c>
      <c r="B7" s="497" t="s">
        <v>8</v>
      </c>
      <c r="C7" s="493" t="s">
        <v>10</v>
      </c>
      <c r="D7" s="493"/>
      <c r="E7" s="8">
        <f>ESF!D18</f>
        <v>34160664.93</v>
      </c>
    </row>
    <row r="8" spans="1:5">
      <c r="A8" s="499"/>
      <c r="B8" s="497"/>
      <c r="C8" s="493" t="s">
        <v>12</v>
      </c>
      <c r="D8" s="493"/>
      <c r="E8" s="8">
        <f>ESF!D19</f>
        <v>4530882.49</v>
      </c>
    </row>
    <row r="9" spans="1:5">
      <c r="A9" s="499"/>
      <c r="B9" s="497"/>
      <c r="C9" s="493" t="s">
        <v>14</v>
      </c>
      <c r="D9" s="493"/>
      <c r="E9" s="8">
        <f>ESF!D20</f>
        <v>4124.66</v>
      </c>
    </row>
    <row r="10" spans="1:5">
      <c r="A10" s="499"/>
      <c r="B10" s="497"/>
      <c r="C10" s="493" t="s">
        <v>16</v>
      </c>
      <c r="D10" s="493"/>
      <c r="E10" s="8">
        <f>ESF!D21</f>
        <v>0</v>
      </c>
    </row>
    <row r="11" spans="1:5">
      <c r="A11" s="499"/>
      <c r="B11" s="497"/>
      <c r="C11" s="493" t="s">
        <v>18</v>
      </c>
      <c r="D11" s="493"/>
      <c r="E11" s="8">
        <f>ESF!D22</f>
        <v>0</v>
      </c>
    </row>
    <row r="12" spans="1:5">
      <c r="A12" s="499"/>
      <c r="B12" s="497"/>
      <c r="C12" s="493" t="s">
        <v>20</v>
      </c>
      <c r="D12" s="493"/>
      <c r="E12" s="8">
        <f>ESF!D23</f>
        <v>0</v>
      </c>
    </row>
    <row r="13" spans="1:5">
      <c r="A13" s="499"/>
      <c r="B13" s="497"/>
      <c r="C13" s="493" t="s">
        <v>22</v>
      </c>
      <c r="D13" s="493"/>
      <c r="E13" s="8">
        <f>ESF!D24</f>
        <v>0</v>
      </c>
    </row>
    <row r="14" spans="1:5" ht="15.75" thickBot="1">
      <c r="A14" s="499"/>
      <c r="B14" s="4"/>
      <c r="C14" s="494" t="s">
        <v>25</v>
      </c>
      <c r="D14" s="494"/>
      <c r="E14" s="9">
        <f>ESF!D26</f>
        <v>38695672.079999998</v>
      </c>
    </row>
    <row r="15" spans="1:5">
      <c r="A15" s="499"/>
      <c r="B15" s="497" t="s">
        <v>27</v>
      </c>
      <c r="C15" s="493" t="s">
        <v>29</v>
      </c>
      <c r="D15" s="493"/>
      <c r="E15" s="8">
        <f>ESF!D31</f>
        <v>0</v>
      </c>
    </row>
    <row r="16" spans="1:5">
      <c r="A16" s="499"/>
      <c r="B16" s="497"/>
      <c r="C16" s="493" t="s">
        <v>31</v>
      </c>
      <c r="D16" s="493"/>
      <c r="E16" s="8">
        <f>ESF!D32</f>
        <v>0</v>
      </c>
    </row>
    <row r="17" spans="1:5">
      <c r="A17" s="499"/>
      <c r="B17" s="497"/>
      <c r="C17" s="493" t="s">
        <v>33</v>
      </c>
      <c r="D17" s="493"/>
      <c r="E17" s="8">
        <f>ESF!D33</f>
        <v>0</v>
      </c>
    </row>
    <row r="18" spans="1:5">
      <c r="A18" s="499"/>
      <c r="B18" s="497"/>
      <c r="C18" s="493" t="s">
        <v>35</v>
      </c>
      <c r="D18" s="493"/>
      <c r="E18" s="8">
        <f>ESF!D34</f>
        <v>30017252.09</v>
      </c>
    </row>
    <row r="19" spans="1:5">
      <c r="A19" s="499"/>
      <c r="B19" s="497"/>
      <c r="C19" s="493" t="s">
        <v>37</v>
      </c>
      <c r="D19" s="493"/>
      <c r="E19" s="8">
        <f>ESF!D35</f>
        <v>462125.94</v>
      </c>
    </row>
    <row r="20" spans="1:5">
      <c r="A20" s="499"/>
      <c r="B20" s="497"/>
      <c r="C20" s="493" t="s">
        <v>39</v>
      </c>
      <c r="D20" s="493"/>
      <c r="E20" s="8">
        <f>ESF!D36</f>
        <v>-26618864.620000001</v>
      </c>
    </row>
    <row r="21" spans="1:5">
      <c r="A21" s="499"/>
      <c r="B21" s="497"/>
      <c r="C21" s="493" t="s">
        <v>41</v>
      </c>
      <c r="D21" s="493"/>
      <c r="E21" s="8">
        <f>ESF!D37</f>
        <v>0</v>
      </c>
    </row>
    <row r="22" spans="1:5">
      <c r="A22" s="499"/>
      <c r="B22" s="497"/>
      <c r="C22" s="493" t="s">
        <v>42</v>
      </c>
      <c r="D22" s="493"/>
      <c r="E22" s="8">
        <f>ESF!D38</f>
        <v>0</v>
      </c>
    </row>
    <row r="23" spans="1:5">
      <c r="A23" s="499"/>
      <c r="B23" s="497"/>
      <c r="C23" s="493" t="s">
        <v>44</v>
      </c>
      <c r="D23" s="493"/>
      <c r="E23" s="8">
        <f>ESF!D39</f>
        <v>0</v>
      </c>
    </row>
    <row r="24" spans="1:5" ht="15.75" thickBot="1">
      <c r="A24" s="499"/>
      <c r="B24" s="4"/>
      <c r="C24" s="494" t="s">
        <v>46</v>
      </c>
      <c r="D24" s="494"/>
      <c r="E24" s="9">
        <f>ESF!D41</f>
        <v>3860513.41</v>
      </c>
    </row>
    <row r="25" spans="1:5" ht="15.75" thickBot="1">
      <c r="A25" s="499"/>
      <c r="B25" s="2"/>
      <c r="C25" s="494" t="s">
        <v>48</v>
      </c>
      <c r="D25" s="494"/>
      <c r="E25" s="9">
        <f>ESF!D43</f>
        <v>42556185.489999995</v>
      </c>
    </row>
    <row r="26" spans="1:5">
      <c r="A26" s="499" t="s">
        <v>70</v>
      </c>
      <c r="B26" s="497" t="s">
        <v>9</v>
      </c>
      <c r="C26" s="493" t="s">
        <v>11</v>
      </c>
      <c r="D26" s="493"/>
      <c r="E26" s="8">
        <f>ESF!I18</f>
        <v>679430.78</v>
      </c>
    </row>
    <row r="27" spans="1:5">
      <c r="A27" s="499"/>
      <c r="B27" s="497"/>
      <c r="C27" s="493" t="s">
        <v>13</v>
      </c>
      <c r="D27" s="493"/>
      <c r="E27" s="8">
        <f>ESF!I19</f>
        <v>0</v>
      </c>
    </row>
    <row r="28" spans="1:5">
      <c r="A28" s="499"/>
      <c r="B28" s="497"/>
      <c r="C28" s="493" t="s">
        <v>15</v>
      </c>
      <c r="D28" s="493"/>
      <c r="E28" s="8">
        <f>ESF!I20</f>
        <v>0</v>
      </c>
    </row>
    <row r="29" spans="1:5">
      <c r="A29" s="499"/>
      <c r="B29" s="497"/>
      <c r="C29" s="493" t="s">
        <v>17</v>
      </c>
      <c r="D29" s="493"/>
      <c r="E29" s="8">
        <f>ESF!I21</f>
        <v>0</v>
      </c>
    </row>
    <row r="30" spans="1:5">
      <c r="A30" s="499"/>
      <c r="B30" s="497"/>
      <c r="C30" s="493" t="s">
        <v>19</v>
      </c>
      <c r="D30" s="493"/>
      <c r="E30" s="8">
        <f>ESF!I22</f>
        <v>0</v>
      </c>
    </row>
    <row r="31" spans="1:5">
      <c r="A31" s="499"/>
      <c r="B31" s="497"/>
      <c r="C31" s="493" t="s">
        <v>21</v>
      </c>
      <c r="D31" s="493"/>
      <c r="E31" s="8">
        <f>ESF!I23</f>
        <v>0</v>
      </c>
    </row>
    <row r="32" spans="1:5">
      <c r="A32" s="499"/>
      <c r="B32" s="497"/>
      <c r="C32" s="493" t="s">
        <v>23</v>
      </c>
      <c r="D32" s="493"/>
      <c r="E32" s="8">
        <f>ESF!I24</f>
        <v>0</v>
      </c>
    </row>
    <row r="33" spans="1:5">
      <c r="A33" s="499"/>
      <c r="B33" s="497"/>
      <c r="C33" s="493" t="s">
        <v>24</v>
      </c>
      <c r="D33" s="493"/>
      <c r="E33" s="8">
        <f>ESF!I25</f>
        <v>0</v>
      </c>
    </row>
    <row r="34" spans="1:5" ht="15.75" thickBot="1">
      <c r="A34" s="499"/>
      <c r="B34" s="4"/>
      <c r="C34" s="494" t="s">
        <v>26</v>
      </c>
      <c r="D34" s="494"/>
      <c r="E34" s="9">
        <f>ESF!I27</f>
        <v>679430.78</v>
      </c>
    </row>
    <row r="35" spans="1:5">
      <c r="A35" s="499"/>
      <c r="B35" s="497" t="s">
        <v>28</v>
      </c>
      <c r="C35" s="493" t="s">
        <v>30</v>
      </c>
      <c r="D35" s="493"/>
      <c r="E35" s="8">
        <f>ESF!I31</f>
        <v>0</v>
      </c>
    </row>
    <row r="36" spans="1:5">
      <c r="A36" s="499"/>
      <c r="B36" s="497"/>
      <c r="C36" s="493" t="s">
        <v>32</v>
      </c>
      <c r="D36" s="493"/>
      <c r="E36" s="8">
        <f>ESF!I32</f>
        <v>0</v>
      </c>
    </row>
    <row r="37" spans="1:5">
      <c r="A37" s="499"/>
      <c r="B37" s="497"/>
      <c r="C37" s="493" t="s">
        <v>34</v>
      </c>
      <c r="D37" s="493"/>
      <c r="E37" s="8">
        <f>ESF!I33</f>
        <v>0</v>
      </c>
    </row>
    <row r="38" spans="1:5">
      <c r="A38" s="499"/>
      <c r="B38" s="497"/>
      <c r="C38" s="493" t="s">
        <v>36</v>
      </c>
      <c r="D38" s="493"/>
      <c r="E38" s="8">
        <f>ESF!I34</f>
        <v>0</v>
      </c>
    </row>
    <row r="39" spans="1:5">
      <c r="A39" s="499"/>
      <c r="B39" s="497"/>
      <c r="C39" s="493" t="s">
        <v>38</v>
      </c>
      <c r="D39" s="493"/>
      <c r="E39" s="8">
        <f>ESF!I35</f>
        <v>4500</v>
      </c>
    </row>
    <row r="40" spans="1:5">
      <c r="A40" s="499"/>
      <c r="B40" s="497"/>
      <c r="C40" s="493" t="s">
        <v>40</v>
      </c>
      <c r="D40" s="493"/>
      <c r="E40" s="8">
        <f>ESF!I36</f>
        <v>13812495</v>
      </c>
    </row>
    <row r="41" spans="1:5" ht="15.75" thickBot="1">
      <c r="A41" s="499"/>
      <c r="B41" s="2"/>
      <c r="C41" s="494" t="s">
        <v>43</v>
      </c>
      <c r="D41" s="494"/>
      <c r="E41" s="9">
        <f>ESF!I38</f>
        <v>13816995</v>
      </c>
    </row>
    <row r="42" spans="1:5" ht="15.75" thickBot="1">
      <c r="A42" s="499"/>
      <c r="B42" s="2"/>
      <c r="C42" s="494" t="s">
        <v>45</v>
      </c>
      <c r="D42" s="494"/>
      <c r="E42" s="9">
        <f>ESF!I40</f>
        <v>14496425.779999999</v>
      </c>
    </row>
    <row r="43" spans="1:5">
      <c r="A43" s="3"/>
      <c r="B43" s="497" t="s">
        <v>47</v>
      </c>
      <c r="C43" s="495" t="s">
        <v>49</v>
      </c>
      <c r="D43" s="495"/>
      <c r="E43" s="10">
        <f>ESF!I44</f>
        <v>0</v>
      </c>
    </row>
    <row r="44" spans="1:5">
      <c r="A44" s="3"/>
      <c r="B44" s="497"/>
      <c r="C44" s="493" t="s">
        <v>50</v>
      </c>
      <c r="D44" s="493"/>
      <c r="E44" s="8">
        <f>ESF!I46</f>
        <v>0</v>
      </c>
    </row>
    <row r="45" spans="1:5">
      <c r="A45" s="3"/>
      <c r="B45" s="497"/>
      <c r="C45" s="493" t="s">
        <v>51</v>
      </c>
      <c r="D45" s="493"/>
      <c r="E45" s="8">
        <f>ESF!I47</f>
        <v>0</v>
      </c>
    </row>
    <row r="46" spans="1:5">
      <c r="A46" s="3"/>
      <c r="B46" s="497"/>
      <c r="C46" s="493" t="s">
        <v>52</v>
      </c>
      <c r="D46" s="493"/>
      <c r="E46" s="8">
        <f>ESF!I48</f>
        <v>0</v>
      </c>
    </row>
    <row r="47" spans="1:5">
      <c r="A47" s="3"/>
      <c r="B47" s="497"/>
      <c r="C47" s="495" t="s">
        <v>53</v>
      </c>
      <c r="D47" s="495"/>
      <c r="E47" s="10">
        <f>ESF!I50</f>
        <v>28059759.710000012</v>
      </c>
    </row>
    <row r="48" spans="1:5">
      <c r="A48" s="3"/>
      <c r="B48" s="497"/>
      <c r="C48" s="493" t="s">
        <v>54</v>
      </c>
      <c r="D48" s="493"/>
      <c r="E48" s="8">
        <f>ESF!I52</f>
        <v>10816223.580000013</v>
      </c>
    </row>
    <row r="49" spans="1:5">
      <c r="A49" s="3"/>
      <c r="B49" s="497"/>
      <c r="C49" s="493" t="s">
        <v>55</v>
      </c>
      <c r="D49" s="493"/>
      <c r="E49" s="8">
        <f>ESF!I53</f>
        <v>17243536.129999999</v>
      </c>
    </row>
    <row r="50" spans="1:5">
      <c r="A50" s="3"/>
      <c r="B50" s="497"/>
      <c r="C50" s="493" t="s">
        <v>56</v>
      </c>
      <c r="D50" s="493"/>
      <c r="E50" s="8">
        <f>ESF!I54</f>
        <v>0</v>
      </c>
    </row>
    <row r="51" spans="1:5">
      <c r="A51" s="3"/>
      <c r="B51" s="497"/>
      <c r="C51" s="493" t="s">
        <v>57</v>
      </c>
      <c r="D51" s="493"/>
      <c r="E51" s="8">
        <f>ESF!I55</f>
        <v>0</v>
      </c>
    </row>
    <row r="52" spans="1:5">
      <c r="A52" s="3"/>
      <c r="B52" s="497"/>
      <c r="C52" s="493" t="s">
        <v>58</v>
      </c>
      <c r="D52" s="493"/>
      <c r="E52" s="8">
        <f>ESF!I56</f>
        <v>0</v>
      </c>
    </row>
    <row r="53" spans="1:5">
      <c r="A53" s="3"/>
      <c r="B53" s="497"/>
      <c r="C53" s="495" t="s">
        <v>59</v>
      </c>
      <c r="D53" s="495"/>
      <c r="E53" s="10">
        <f>ESF!I58</f>
        <v>0</v>
      </c>
    </row>
    <row r="54" spans="1:5">
      <c r="A54" s="3"/>
      <c r="B54" s="497"/>
      <c r="C54" s="493" t="s">
        <v>60</v>
      </c>
      <c r="D54" s="493"/>
      <c r="E54" s="8">
        <f>ESF!I60</f>
        <v>0</v>
      </c>
    </row>
    <row r="55" spans="1:5">
      <c r="A55" s="3"/>
      <c r="B55" s="497"/>
      <c r="C55" s="493" t="s">
        <v>61</v>
      </c>
      <c r="D55" s="493"/>
      <c r="E55" s="8">
        <f>ESF!I61</f>
        <v>0</v>
      </c>
    </row>
    <row r="56" spans="1:5" ht="15.75" thickBot="1">
      <c r="A56" s="3"/>
      <c r="B56" s="497"/>
      <c r="C56" s="494" t="s">
        <v>62</v>
      </c>
      <c r="D56" s="494"/>
      <c r="E56" s="9">
        <f>ESF!I63</f>
        <v>28059759.710000012</v>
      </c>
    </row>
    <row r="57" spans="1:5" ht="15.75" thickBot="1">
      <c r="A57" s="3"/>
      <c r="B57" s="2"/>
      <c r="C57" s="494" t="s">
        <v>63</v>
      </c>
      <c r="D57" s="494"/>
      <c r="E57" s="9">
        <f>ESF!I65</f>
        <v>42556185.49000001</v>
      </c>
    </row>
    <row r="58" spans="1:5">
      <c r="A58" s="3"/>
      <c r="B58" s="2"/>
      <c r="C58" s="503" t="s">
        <v>5</v>
      </c>
      <c r="D58" s="503"/>
      <c r="E58" s="1">
        <v>2012</v>
      </c>
    </row>
    <row r="59" spans="1:5">
      <c r="A59" s="499" t="s">
        <v>69</v>
      </c>
      <c r="B59" s="497" t="s">
        <v>8</v>
      </c>
      <c r="C59" s="493" t="s">
        <v>10</v>
      </c>
      <c r="D59" s="493"/>
      <c r="E59" s="8">
        <f>ESF!E18</f>
        <v>0</v>
      </c>
    </row>
    <row r="60" spans="1:5">
      <c r="A60" s="499"/>
      <c r="B60" s="497"/>
      <c r="C60" s="493" t="s">
        <v>12</v>
      </c>
      <c r="D60" s="493"/>
      <c r="E60" s="8">
        <f>ESF!E19</f>
        <v>0</v>
      </c>
    </row>
    <row r="61" spans="1:5">
      <c r="A61" s="499"/>
      <c r="B61" s="497"/>
      <c r="C61" s="493" t="s">
        <v>14</v>
      </c>
      <c r="D61" s="493"/>
      <c r="E61" s="8">
        <f>ESF!E20</f>
        <v>0</v>
      </c>
    </row>
    <row r="62" spans="1:5">
      <c r="A62" s="499"/>
      <c r="B62" s="497"/>
      <c r="C62" s="493" t="s">
        <v>16</v>
      </c>
      <c r="D62" s="493"/>
      <c r="E62" s="8">
        <f>ESF!E21</f>
        <v>0</v>
      </c>
    </row>
    <row r="63" spans="1:5">
      <c r="A63" s="499"/>
      <c r="B63" s="497"/>
      <c r="C63" s="493" t="s">
        <v>18</v>
      </c>
      <c r="D63" s="493"/>
      <c r="E63" s="8">
        <f>ESF!E22</f>
        <v>0</v>
      </c>
    </row>
    <row r="64" spans="1:5">
      <c r="A64" s="499"/>
      <c r="B64" s="497"/>
      <c r="C64" s="493" t="s">
        <v>20</v>
      </c>
      <c r="D64" s="493"/>
      <c r="E64" s="8">
        <f>ESF!E23</f>
        <v>0</v>
      </c>
    </row>
    <row r="65" spans="1:5">
      <c r="A65" s="499"/>
      <c r="B65" s="497"/>
      <c r="C65" s="493" t="s">
        <v>22</v>
      </c>
      <c r="D65" s="493"/>
      <c r="E65" s="8">
        <f>ESF!E24</f>
        <v>0</v>
      </c>
    </row>
    <row r="66" spans="1:5" ht="15.75" thickBot="1">
      <c r="A66" s="499"/>
      <c r="B66" s="4"/>
      <c r="C66" s="494" t="s">
        <v>25</v>
      </c>
      <c r="D66" s="494"/>
      <c r="E66" s="9">
        <f>ESF!E26</f>
        <v>0</v>
      </c>
    </row>
    <row r="67" spans="1:5">
      <c r="A67" s="499"/>
      <c r="B67" s="497" t="s">
        <v>27</v>
      </c>
      <c r="C67" s="493" t="s">
        <v>29</v>
      </c>
      <c r="D67" s="493"/>
      <c r="E67" s="8">
        <f>ESF!E31</f>
        <v>0</v>
      </c>
    </row>
    <row r="68" spans="1:5">
      <c r="A68" s="499"/>
      <c r="B68" s="497"/>
      <c r="C68" s="493" t="s">
        <v>31</v>
      </c>
      <c r="D68" s="493"/>
      <c r="E68" s="8">
        <f>ESF!E32</f>
        <v>0</v>
      </c>
    </row>
    <row r="69" spans="1:5">
      <c r="A69" s="499"/>
      <c r="B69" s="497"/>
      <c r="C69" s="493" t="s">
        <v>33</v>
      </c>
      <c r="D69" s="493"/>
      <c r="E69" s="8">
        <f>ESF!E33</f>
        <v>0</v>
      </c>
    </row>
    <row r="70" spans="1:5">
      <c r="A70" s="499"/>
      <c r="B70" s="497"/>
      <c r="C70" s="493" t="s">
        <v>35</v>
      </c>
      <c r="D70" s="493"/>
      <c r="E70" s="8">
        <f>ESF!E34</f>
        <v>0</v>
      </c>
    </row>
    <row r="71" spans="1:5">
      <c r="A71" s="499"/>
      <c r="B71" s="497"/>
      <c r="C71" s="493" t="s">
        <v>37</v>
      </c>
      <c r="D71" s="493"/>
      <c r="E71" s="8">
        <f>ESF!E35</f>
        <v>0</v>
      </c>
    </row>
    <row r="72" spans="1:5">
      <c r="A72" s="499"/>
      <c r="B72" s="497"/>
      <c r="C72" s="493" t="s">
        <v>39</v>
      </c>
      <c r="D72" s="493"/>
      <c r="E72" s="8">
        <f>ESF!E36</f>
        <v>0</v>
      </c>
    </row>
    <row r="73" spans="1:5">
      <c r="A73" s="499"/>
      <c r="B73" s="497"/>
      <c r="C73" s="493" t="s">
        <v>41</v>
      </c>
      <c r="D73" s="493"/>
      <c r="E73" s="8">
        <f>ESF!E37</f>
        <v>0</v>
      </c>
    </row>
    <row r="74" spans="1:5">
      <c r="A74" s="499"/>
      <c r="B74" s="497"/>
      <c r="C74" s="493" t="s">
        <v>42</v>
      </c>
      <c r="D74" s="493"/>
      <c r="E74" s="8">
        <f>ESF!E38</f>
        <v>0</v>
      </c>
    </row>
    <row r="75" spans="1:5">
      <c r="A75" s="499"/>
      <c r="B75" s="497"/>
      <c r="C75" s="493" t="s">
        <v>44</v>
      </c>
      <c r="D75" s="493"/>
      <c r="E75" s="8">
        <f>ESF!E39</f>
        <v>0</v>
      </c>
    </row>
    <row r="76" spans="1:5" ht="15.75" thickBot="1">
      <c r="A76" s="499"/>
      <c r="B76" s="4"/>
      <c r="C76" s="494" t="s">
        <v>46</v>
      </c>
      <c r="D76" s="494"/>
      <c r="E76" s="9">
        <f>ESF!E41</f>
        <v>0</v>
      </c>
    </row>
    <row r="77" spans="1:5" ht="15.75" thickBot="1">
      <c r="A77" s="499"/>
      <c r="B77" s="2"/>
      <c r="C77" s="494" t="s">
        <v>48</v>
      </c>
      <c r="D77" s="494"/>
      <c r="E77" s="9">
        <f>ESF!E43</f>
        <v>0</v>
      </c>
    </row>
    <row r="78" spans="1:5">
      <c r="A78" s="499" t="s">
        <v>70</v>
      </c>
      <c r="B78" s="497" t="s">
        <v>9</v>
      </c>
      <c r="C78" s="493" t="s">
        <v>11</v>
      </c>
      <c r="D78" s="493"/>
      <c r="E78" s="8">
        <f>ESF!J18</f>
        <v>0</v>
      </c>
    </row>
    <row r="79" spans="1:5">
      <c r="A79" s="499"/>
      <c r="B79" s="497"/>
      <c r="C79" s="493" t="s">
        <v>13</v>
      </c>
      <c r="D79" s="493"/>
      <c r="E79" s="8">
        <f>ESF!J19</f>
        <v>0</v>
      </c>
    </row>
    <row r="80" spans="1:5">
      <c r="A80" s="499"/>
      <c r="B80" s="497"/>
      <c r="C80" s="493" t="s">
        <v>15</v>
      </c>
      <c r="D80" s="493"/>
      <c r="E80" s="8">
        <f>ESF!J20</f>
        <v>0</v>
      </c>
    </row>
    <row r="81" spans="1:5">
      <c r="A81" s="499"/>
      <c r="B81" s="497"/>
      <c r="C81" s="493" t="s">
        <v>17</v>
      </c>
      <c r="D81" s="493"/>
      <c r="E81" s="8">
        <f>ESF!J21</f>
        <v>0</v>
      </c>
    </row>
    <row r="82" spans="1:5">
      <c r="A82" s="499"/>
      <c r="B82" s="497"/>
      <c r="C82" s="493" t="s">
        <v>19</v>
      </c>
      <c r="D82" s="493"/>
      <c r="E82" s="8">
        <f>ESF!J22</f>
        <v>0</v>
      </c>
    </row>
    <row r="83" spans="1:5">
      <c r="A83" s="499"/>
      <c r="B83" s="497"/>
      <c r="C83" s="493" t="s">
        <v>21</v>
      </c>
      <c r="D83" s="493"/>
      <c r="E83" s="8">
        <f>ESF!J23</f>
        <v>0</v>
      </c>
    </row>
    <row r="84" spans="1:5">
      <c r="A84" s="499"/>
      <c r="B84" s="497"/>
      <c r="C84" s="493" t="s">
        <v>23</v>
      </c>
      <c r="D84" s="493"/>
      <c r="E84" s="8">
        <f>ESF!J24</f>
        <v>0</v>
      </c>
    </row>
    <row r="85" spans="1:5">
      <c r="A85" s="499"/>
      <c r="B85" s="497"/>
      <c r="C85" s="493" t="s">
        <v>24</v>
      </c>
      <c r="D85" s="493"/>
      <c r="E85" s="8">
        <f>ESF!J25</f>
        <v>0</v>
      </c>
    </row>
    <row r="86" spans="1:5" ht="15.75" thickBot="1">
      <c r="A86" s="499"/>
      <c r="B86" s="4"/>
      <c r="C86" s="494" t="s">
        <v>26</v>
      </c>
      <c r="D86" s="494"/>
      <c r="E86" s="9">
        <f>ESF!J27</f>
        <v>0</v>
      </c>
    </row>
    <row r="87" spans="1:5">
      <c r="A87" s="499"/>
      <c r="B87" s="497" t="s">
        <v>28</v>
      </c>
      <c r="C87" s="493" t="s">
        <v>30</v>
      </c>
      <c r="D87" s="493"/>
      <c r="E87" s="8">
        <f>ESF!J31</f>
        <v>0</v>
      </c>
    </row>
    <row r="88" spans="1:5">
      <c r="A88" s="499"/>
      <c r="B88" s="497"/>
      <c r="C88" s="493" t="s">
        <v>32</v>
      </c>
      <c r="D88" s="493"/>
      <c r="E88" s="8">
        <f>ESF!J32</f>
        <v>0</v>
      </c>
    </row>
    <row r="89" spans="1:5">
      <c r="A89" s="499"/>
      <c r="B89" s="497"/>
      <c r="C89" s="493" t="s">
        <v>34</v>
      </c>
      <c r="D89" s="493"/>
      <c r="E89" s="8">
        <f>ESF!J33</f>
        <v>0</v>
      </c>
    </row>
    <row r="90" spans="1:5">
      <c r="A90" s="499"/>
      <c r="B90" s="497"/>
      <c r="C90" s="493" t="s">
        <v>36</v>
      </c>
      <c r="D90" s="493"/>
      <c r="E90" s="8">
        <f>ESF!J34</f>
        <v>0</v>
      </c>
    </row>
    <row r="91" spans="1:5">
      <c r="A91" s="499"/>
      <c r="B91" s="497"/>
      <c r="C91" s="493" t="s">
        <v>38</v>
      </c>
      <c r="D91" s="493"/>
      <c r="E91" s="8">
        <f>ESF!J35</f>
        <v>0</v>
      </c>
    </row>
    <row r="92" spans="1:5">
      <c r="A92" s="499"/>
      <c r="B92" s="497"/>
      <c r="C92" s="493" t="s">
        <v>40</v>
      </c>
      <c r="D92" s="493"/>
      <c r="E92" s="8">
        <f>ESF!J36</f>
        <v>0</v>
      </c>
    </row>
    <row r="93" spans="1:5" ht="15.75" thickBot="1">
      <c r="A93" s="499"/>
      <c r="B93" s="2"/>
      <c r="C93" s="494" t="s">
        <v>43</v>
      </c>
      <c r="D93" s="494"/>
      <c r="E93" s="9">
        <f>ESF!J38</f>
        <v>0</v>
      </c>
    </row>
    <row r="94" spans="1:5" ht="15.75" thickBot="1">
      <c r="A94" s="499"/>
      <c r="B94" s="2"/>
      <c r="C94" s="494" t="s">
        <v>45</v>
      </c>
      <c r="D94" s="494"/>
      <c r="E94" s="9">
        <f>ESF!J40</f>
        <v>0</v>
      </c>
    </row>
    <row r="95" spans="1:5">
      <c r="A95" s="3"/>
      <c r="B95" s="497" t="s">
        <v>47</v>
      </c>
      <c r="C95" s="495" t="s">
        <v>49</v>
      </c>
      <c r="D95" s="495"/>
      <c r="E95" s="10">
        <f>ESF!J44</f>
        <v>0</v>
      </c>
    </row>
    <row r="96" spans="1:5">
      <c r="A96" s="3"/>
      <c r="B96" s="497"/>
      <c r="C96" s="493" t="s">
        <v>50</v>
      </c>
      <c r="D96" s="493"/>
      <c r="E96" s="8">
        <f>ESF!J46</f>
        <v>0</v>
      </c>
    </row>
    <row r="97" spans="1:5">
      <c r="A97" s="3"/>
      <c r="B97" s="497"/>
      <c r="C97" s="493" t="s">
        <v>51</v>
      </c>
      <c r="D97" s="493"/>
      <c r="E97" s="8">
        <f>ESF!J47</f>
        <v>0</v>
      </c>
    </row>
    <row r="98" spans="1:5">
      <c r="A98" s="3"/>
      <c r="B98" s="497"/>
      <c r="C98" s="493" t="s">
        <v>52</v>
      </c>
      <c r="D98" s="493"/>
      <c r="E98" s="8">
        <f>ESF!J48</f>
        <v>0</v>
      </c>
    </row>
    <row r="99" spans="1:5">
      <c r="A99" s="3"/>
      <c r="B99" s="497"/>
      <c r="C99" s="495" t="s">
        <v>53</v>
      </c>
      <c r="D99" s="495"/>
      <c r="E99" s="10">
        <f>ESF!J50</f>
        <v>0</v>
      </c>
    </row>
    <row r="100" spans="1:5">
      <c r="A100" s="3"/>
      <c r="B100" s="497"/>
      <c r="C100" s="493" t="s">
        <v>54</v>
      </c>
      <c r="D100" s="493"/>
      <c r="E100" s="8">
        <f>ESF!J52</f>
        <v>0</v>
      </c>
    </row>
    <row r="101" spans="1:5">
      <c r="A101" s="3"/>
      <c r="B101" s="497"/>
      <c r="C101" s="493" t="s">
        <v>55</v>
      </c>
      <c r="D101" s="493"/>
      <c r="E101" s="8">
        <f>ESF!J53</f>
        <v>0</v>
      </c>
    </row>
    <row r="102" spans="1:5">
      <c r="A102" s="3"/>
      <c r="B102" s="497"/>
      <c r="C102" s="493" t="s">
        <v>56</v>
      </c>
      <c r="D102" s="493"/>
      <c r="E102" s="8">
        <f>ESF!J54</f>
        <v>0</v>
      </c>
    </row>
    <row r="103" spans="1:5">
      <c r="A103" s="3"/>
      <c r="B103" s="497"/>
      <c r="C103" s="493" t="s">
        <v>57</v>
      </c>
      <c r="D103" s="493"/>
      <c r="E103" s="8">
        <f>ESF!J55</f>
        <v>0</v>
      </c>
    </row>
    <row r="104" spans="1:5">
      <c r="A104" s="3"/>
      <c r="B104" s="497"/>
      <c r="C104" s="493" t="s">
        <v>58</v>
      </c>
      <c r="D104" s="493"/>
      <c r="E104" s="8">
        <f>ESF!J56</f>
        <v>0</v>
      </c>
    </row>
    <row r="105" spans="1:5">
      <c r="A105" s="3"/>
      <c r="B105" s="497"/>
      <c r="C105" s="495" t="s">
        <v>59</v>
      </c>
      <c r="D105" s="495"/>
      <c r="E105" s="10">
        <f>ESF!J58</f>
        <v>0</v>
      </c>
    </row>
    <row r="106" spans="1:5">
      <c r="A106" s="3"/>
      <c r="B106" s="497"/>
      <c r="C106" s="493" t="s">
        <v>60</v>
      </c>
      <c r="D106" s="493"/>
      <c r="E106" s="8">
        <f>ESF!J60</f>
        <v>0</v>
      </c>
    </row>
    <row r="107" spans="1:5">
      <c r="A107" s="3"/>
      <c r="B107" s="497"/>
      <c r="C107" s="493" t="s">
        <v>61</v>
      </c>
      <c r="D107" s="493"/>
      <c r="E107" s="8">
        <f>ESF!J61</f>
        <v>0</v>
      </c>
    </row>
    <row r="108" spans="1:5" ht="15.75" thickBot="1">
      <c r="A108" s="3"/>
      <c r="B108" s="497"/>
      <c r="C108" s="494" t="s">
        <v>62</v>
      </c>
      <c r="D108" s="494"/>
      <c r="E108" s="9">
        <f>ESF!J63</f>
        <v>0</v>
      </c>
    </row>
    <row r="109" spans="1:5" ht="15.75" thickBot="1">
      <c r="A109" s="3"/>
      <c r="B109" s="2"/>
      <c r="C109" s="494" t="s">
        <v>63</v>
      </c>
      <c r="D109" s="494"/>
      <c r="E109" s="9">
        <f>ESF!J65</f>
        <v>0</v>
      </c>
    </row>
    <row r="110" spans="1:5">
      <c r="A110" s="3"/>
      <c r="B110" s="2"/>
      <c r="C110" s="496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492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492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492"/>
      <c r="D113" s="5" t="s">
        <v>65</v>
      </c>
      <c r="E113" s="10" t="str">
        <f>ESF!G74</f>
        <v>Cargo de quien elabora</v>
      </c>
    </row>
    <row r="114" spans="1:5">
      <c r="A114" s="498" t="s">
        <v>2</v>
      </c>
      <c r="B114" s="498"/>
      <c r="C114" s="498"/>
      <c r="D114" s="498"/>
      <c r="E114" s="13" t="e">
        <f>ECSF!#REF!</f>
        <v>#REF!</v>
      </c>
    </row>
    <row r="115" spans="1:5" ht="79.5">
      <c r="A115" s="498" t="s">
        <v>4</v>
      </c>
      <c r="B115" s="498"/>
      <c r="C115" s="498"/>
      <c r="D115" s="498"/>
      <c r="E115" s="13" t="str">
        <f>ECSF!C7</f>
        <v>Poder Ejecutivo / Legislativo / Judicial / Autónomo / Sector Paraestatal</v>
      </c>
    </row>
    <row r="116" spans="1:5">
      <c r="A116" s="498" t="s">
        <v>3</v>
      </c>
      <c r="B116" s="498"/>
      <c r="C116" s="498"/>
      <c r="D116" s="498"/>
      <c r="E116" s="14"/>
    </row>
    <row r="117" spans="1:5">
      <c r="A117" s="498" t="s">
        <v>73</v>
      </c>
      <c r="B117" s="498"/>
      <c r="C117" s="498"/>
      <c r="D117" s="498"/>
      <c r="E117" t="s">
        <v>72</v>
      </c>
    </row>
    <row r="118" spans="1:5">
      <c r="B118" s="500" t="s">
        <v>67</v>
      </c>
      <c r="C118" s="495" t="s">
        <v>6</v>
      </c>
      <c r="D118" s="495"/>
      <c r="E118" s="11">
        <f>ECSF!D14</f>
        <v>26618864.620000001</v>
      </c>
    </row>
    <row r="119" spans="1:5">
      <c r="B119" s="500"/>
      <c r="C119" s="495" t="s">
        <v>8</v>
      </c>
      <c r="D119" s="495"/>
      <c r="E119" s="11">
        <f>ECSF!D16</f>
        <v>0</v>
      </c>
    </row>
    <row r="120" spans="1:5">
      <c r="B120" s="500"/>
      <c r="C120" s="493" t="s">
        <v>10</v>
      </c>
      <c r="D120" s="493"/>
      <c r="E120" s="12">
        <f>ECSF!D18</f>
        <v>0</v>
      </c>
    </row>
    <row r="121" spans="1:5">
      <c r="B121" s="500"/>
      <c r="C121" s="493" t="s">
        <v>12</v>
      </c>
      <c r="D121" s="493"/>
      <c r="E121" s="12">
        <f>ECSF!D19</f>
        <v>0</v>
      </c>
    </row>
    <row r="122" spans="1:5">
      <c r="B122" s="500"/>
      <c r="C122" s="493" t="s">
        <v>14</v>
      </c>
      <c r="D122" s="493"/>
      <c r="E122" s="12">
        <f>ECSF!D20</f>
        <v>0</v>
      </c>
    </row>
    <row r="123" spans="1:5">
      <c r="B123" s="500"/>
      <c r="C123" s="493" t="s">
        <v>16</v>
      </c>
      <c r="D123" s="493"/>
      <c r="E123" s="12">
        <f>ECSF!D21</f>
        <v>0</v>
      </c>
    </row>
    <row r="124" spans="1:5">
      <c r="B124" s="500"/>
      <c r="C124" s="493" t="s">
        <v>18</v>
      </c>
      <c r="D124" s="493"/>
      <c r="E124" s="12">
        <f>ECSF!D22</f>
        <v>0</v>
      </c>
    </row>
    <row r="125" spans="1:5">
      <c r="B125" s="500"/>
      <c r="C125" s="493" t="s">
        <v>20</v>
      </c>
      <c r="D125" s="493"/>
      <c r="E125" s="12">
        <f>ECSF!D23</f>
        <v>0</v>
      </c>
    </row>
    <row r="126" spans="1:5">
      <c r="B126" s="500"/>
      <c r="C126" s="493" t="s">
        <v>22</v>
      </c>
      <c r="D126" s="493"/>
      <c r="E126" s="12">
        <f>ECSF!D24</f>
        <v>0</v>
      </c>
    </row>
    <row r="127" spans="1:5">
      <c r="B127" s="500"/>
      <c r="C127" s="495" t="s">
        <v>27</v>
      </c>
      <c r="D127" s="495"/>
      <c r="E127" s="11">
        <f>ECSF!D26</f>
        <v>26618864.620000001</v>
      </c>
    </row>
    <row r="128" spans="1:5">
      <c r="B128" s="500"/>
      <c r="C128" s="493" t="s">
        <v>29</v>
      </c>
      <c r="D128" s="493"/>
      <c r="E128" s="12">
        <f>ECSF!D28</f>
        <v>0</v>
      </c>
    </row>
    <row r="129" spans="2:5">
      <c r="B129" s="500"/>
      <c r="C129" s="493" t="s">
        <v>31</v>
      </c>
      <c r="D129" s="493"/>
      <c r="E129" s="12">
        <f>ECSF!D29</f>
        <v>0</v>
      </c>
    </row>
    <row r="130" spans="2:5">
      <c r="B130" s="500"/>
      <c r="C130" s="493" t="s">
        <v>33</v>
      </c>
      <c r="D130" s="493"/>
      <c r="E130" s="12">
        <f>ECSF!D30</f>
        <v>0</v>
      </c>
    </row>
    <row r="131" spans="2:5">
      <c r="B131" s="500"/>
      <c r="C131" s="493" t="s">
        <v>35</v>
      </c>
      <c r="D131" s="493"/>
      <c r="E131" s="12">
        <f>ECSF!D31</f>
        <v>0</v>
      </c>
    </row>
    <row r="132" spans="2:5">
      <c r="B132" s="500"/>
      <c r="C132" s="493" t="s">
        <v>37</v>
      </c>
      <c r="D132" s="493"/>
      <c r="E132" s="12">
        <f>ECSF!D32</f>
        <v>0</v>
      </c>
    </row>
    <row r="133" spans="2:5">
      <c r="B133" s="500"/>
      <c r="C133" s="493" t="s">
        <v>39</v>
      </c>
      <c r="D133" s="493"/>
      <c r="E133" s="12">
        <f>ECSF!D33</f>
        <v>26618864.620000001</v>
      </c>
    </row>
    <row r="134" spans="2:5">
      <c r="B134" s="500"/>
      <c r="C134" s="493" t="s">
        <v>41</v>
      </c>
      <c r="D134" s="493"/>
      <c r="E134" s="12">
        <f>ECSF!D34</f>
        <v>0</v>
      </c>
    </row>
    <row r="135" spans="2:5">
      <c r="B135" s="500"/>
      <c r="C135" s="493" t="s">
        <v>42</v>
      </c>
      <c r="D135" s="493"/>
      <c r="E135" s="12">
        <f>ECSF!D35</f>
        <v>0</v>
      </c>
    </row>
    <row r="136" spans="2:5">
      <c r="B136" s="500"/>
      <c r="C136" s="493" t="s">
        <v>44</v>
      </c>
      <c r="D136" s="493"/>
      <c r="E136" s="12">
        <f>ECSF!D36</f>
        <v>0</v>
      </c>
    </row>
    <row r="137" spans="2:5">
      <c r="B137" s="500"/>
      <c r="C137" s="495" t="s">
        <v>7</v>
      </c>
      <c r="D137" s="495"/>
      <c r="E137" s="11">
        <f>ECSF!I14</f>
        <v>14496425.779999999</v>
      </c>
    </row>
    <row r="138" spans="2:5">
      <c r="B138" s="500"/>
      <c r="C138" s="495" t="s">
        <v>9</v>
      </c>
      <c r="D138" s="495"/>
      <c r="E138" s="11">
        <f>ECSF!I16</f>
        <v>679430.78</v>
      </c>
    </row>
    <row r="139" spans="2:5">
      <c r="B139" s="500"/>
      <c r="C139" s="493" t="s">
        <v>11</v>
      </c>
      <c r="D139" s="493"/>
      <c r="E139" s="12">
        <f>ECSF!I18</f>
        <v>679430.78</v>
      </c>
    </row>
    <row r="140" spans="2:5">
      <c r="B140" s="500"/>
      <c r="C140" s="493" t="s">
        <v>13</v>
      </c>
      <c r="D140" s="493"/>
      <c r="E140" s="12">
        <f>ECSF!I19</f>
        <v>0</v>
      </c>
    </row>
    <row r="141" spans="2:5">
      <c r="B141" s="500"/>
      <c r="C141" s="493" t="s">
        <v>15</v>
      </c>
      <c r="D141" s="493"/>
      <c r="E141" s="12">
        <f>ECSF!I20</f>
        <v>0</v>
      </c>
    </row>
    <row r="142" spans="2:5">
      <c r="B142" s="500"/>
      <c r="C142" s="493" t="s">
        <v>17</v>
      </c>
      <c r="D142" s="493"/>
      <c r="E142" s="12">
        <f>ECSF!I21</f>
        <v>0</v>
      </c>
    </row>
    <row r="143" spans="2:5">
      <c r="B143" s="500"/>
      <c r="C143" s="493" t="s">
        <v>19</v>
      </c>
      <c r="D143" s="493"/>
      <c r="E143" s="12">
        <f>ECSF!I22</f>
        <v>0</v>
      </c>
    </row>
    <row r="144" spans="2:5">
      <c r="B144" s="500"/>
      <c r="C144" s="493" t="s">
        <v>21</v>
      </c>
      <c r="D144" s="493"/>
      <c r="E144" s="12">
        <f>ECSF!I23</f>
        <v>0</v>
      </c>
    </row>
    <row r="145" spans="2:5">
      <c r="B145" s="500"/>
      <c r="C145" s="493" t="s">
        <v>23</v>
      </c>
      <c r="D145" s="493"/>
      <c r="E145" s="12">
        <f>ECSF!I24</f>
        <v>0</v>
      </c>
    </row>
    <row r="146" spans="2:5">
      <c r="B146" s="500"/>
      <c r="C146" s="493" t="s">
        <v>24</v>
      </c>
      <c r="D146" s="493"/>
      <c r="E146" s="12">
        <f>ECSF!I25</f>
        <v>0</v>
      </c>
    </row>
    <row r="147" spans="2:5">
      <c r="B147" s="500"/>
      <c r="C147" s="502" t="s">
        <v>28</v>
      </c>
      <c r="D147" s="502"/>
      <c r="E147" s="11">
        <f>ECSF!I27</f>
        <v>13816995</v>
      </c>
    </row>
    <row r="148" spans="2:5">
      <c r="B148" s="500"/>
      <c r="C148" s="493" t="s">
        <v>30</v>
      </c>
      <c r="D148" s="493"/>
      <c r="E148" s="12">
        <f>ECSF!I29</f>
        <v>0</v>
      </c>
    </row>
    <row r="149" spans="2:5">
      <c r="B149" s="500"/>
      <c r="C149" s="493" t="s">
        <v>32</v>
      </c>
      <c r="D149" s="493"/>
      <c r="E149" s="12">
        <f>ECSF!I30</f>
        <v>0</v>
      </c>
    </row>
    <row r="150" spans="2:5">
      <c r="B150" s="500"/>
      <c r="C150" s="493" t="s">
        <v>34</v>
      </c>
      <c r="D150" s="493"/>
      <c r="E150" s="12">
        <f>ECSF!I31</f>
        <v>0</v>
      </c>
    </row>
    <row r="151" spans="2:5">
      <c r="B151" s="500"/>
      <c r="C151" s="493" t="s">
        <v>36</v>
      </c>
      <c r="D151" s="493"/>
      <c r="E151" s="12">
        <f>ECSF!I32</f>
        <v>0</v>
      </c>
    </row>
    <row r="152" spans="2:5">
      <c r="B152" s="500"/>
      <c r="C152" s="493" t="s">
        <v>38</v>
      </c>
      <c r="D152" s="493"/>
      <c r="E152" s="12">
        <f>ECSF!I33</f>
        <v>4500</v>
      </c>
    </row>
    <row r="153" spans="2:5">
      <c r="B153" s="500"/>
      <c r="C153" s="493" t="s">
        <v>40</v>
      </c>
      <c r="D153" s="493"/>
      <c r="E153" s="12">
        <f>ECSF!I34</f>
        <v>13812495</v>
      </c>
    </row>
    <row r="154" spans="2:5">
      <c r="B154" s="500"/>
      <c r="C154" s="495" t="s">
        <v>47</v>
      </c>
      <c r="D154" s="495"/>
      <c r="E154" s="11">
        <f>ECSF!I36</f>
        <v>28059759.710000012</v>
      </c>
    </row>
    <row r="155" spans="2:5">
      <c r="B155" s="500"/>
      <c r="C155" s="495" t="s">
        <v>49</v>
      </c>
      <c r="D155" s="495"/>
      <c r="E155" s="11">
        <f>ECSF!I38</f>
        <v>0</v>
      </c>
    </row>
    <row r="156" spans="2:5">
      <c r="B156" s="500"/>
      <c r="C156" s="493" t="s">
        <v>50</v>
      </c>
      <c r="D156" s="493"/>
      <c r="E156" s="12">
        <f>ECSF!I40</f>
        <v>0</v>
      </c>
    </row>
    <row r="157" spans="2:5">
      <c r="B157" s="500"/>
      <c r="C157" s="493" t="s">
        <v>51</v>
      </c>
      <c r="D157" s="493"/>
      <c r="E157" s="12">
        <f>ECSF!I41</f>
        <v>0</v>
      </c>
    </row>
    <row r="158" spans="2:5">
      <c r="B158" s="500"/>
      <c r="C158" s="493" t="s">
        <v>52</v>
      </c>
      <c r="D158" s="493"/>
      <c r="E158" s="12">
        <f>ECSF!I42</f>
        <v>0</v>
      </c>
    </row>
    <row r="159" spans="2:5">
      <c r="B159" s="500"/>
      <c r="C159" s="495" t="s">
        <v>53</v>
      </c>
      <c r="D159" s="495"/>
      <c r="E159" s="11">
        <f>ECSF!I44</f>
        <v>28059759.710000012</v>
      </c>
    </row>
    <row r="160" spans="2:5">
      <c r="B160" s="500"/>
      <c r="C160" s="493" t="s">
        <v>54</v>
      </c>
      <c r="D160" s="493"/>
      <c r="E160" s="12">
        <f>ECSF!I46</f>
        <v>10816223.580000013</v>
      </c>
    </row>
    <row r="161" spans="2:5">
      <c r="B161" s="500"/>
      <c r="C161" s="493" t="s">
        <v>55</v>
      </c>
      <c r="D161" s="493"/>
      <c r="E161" s="12">
        <f>ECSF!I47</f>
        <v>17243536.129999999</v>
      </c>
    </row>
    <row r="162" spans="2:5">
      <c r="B162" s="500"/>
      <c r="C162" s="493" t="s">
        <v>56</v>
      </c>
      <c r="D162" s="493"/>
      <c r="E162" s="12">
        <f>ECSF!I48</f>
        <v>0</v>
      </c>
    </row>
    <row r="163" spans="2:5">
      <c r="B163" s="500"/>
      <c r="C163" s="493" t="s">
        <v>57</v>
      </c>
      <c r="D163" s="493"/>
      <c r="E163" s="12">
        <f>ECSF!I49</f>
        <v>0</v>
      </c>
    </row>
    <row r="164" spans="2:5">
      <c r="B164" s="500"/>
      <c r="C164" s="493" t="s">
        <v>58</v>
      </c>
      <c r="D164" s="493"/>
      <c r="E164" s="12">
        <f>ECSF!I50</f>
        <v>0</v>
      </c>
    </row>
    <row r="165" spans="2:5">
      <c r="B165" s="500"/>
      <c r="C165" s="495" t="s">
        <v>59</v>
      </c>
      <c r="D165" s="495"/>
      <c r="E165" s="11">
        <f>ECSF!I52</f>
        <v>0</v>
      </c>
    </row>
    <row r="166" spans="2:5">
      <c r="B166" s="500"/>
      <c r="C166" s="493" t="s">
        <v>60</v>
      </c>
      <c r="D166" s="493"/>
      <c r="E166" s="12">
        <f>ECSF!I54</f>
        <v>0</v>
      </c>
    </row>
    <row r="167" spans="2:5" ht="15" customHeight="1" thickBot="1">
      <c r="B167" s="501"/>
      <c r="C167" s="493" t="s">
        <v>61</v>
      </c>
      <c r="D167" s="493"/>
      <c r="E167" s="12">
        <f>ECSF!I55</f>
        <v>0</v>
      </c>
    </row>
    <row r="168" spans="2:5">
      <c r="B168" s="500" t="s">
        <v>68</v>
      </c>
      <c r="C168" s="495" t="s">
        <v>6</v>
      </c>
      <c r="D168" s="495"/>
      <c r="E168" s="11">
        <f>ECSF!E14</f>
        <v>69175050.109999999</v>
      </c>
    </row>
    <row r="169" spans="2:5" ht="15" customHeight="1">
      <c r="B169" s="500"/>
      <c r="C169" s="495" t="s">
        <v>8</v>
      </c>
      <c r="D169" s="495"/>
      <c r="E169" s="11">
        <f>ECSF!E16</f>
        <v>38695672.079999998</v>
      </c>
    </row>
    <row r="170" spans="2:5" ht="15" customHeight="1">
      <c r="B170" s="500"/>
      <c r="C170" s="493" t="s">
        <v>10</v>
      </c>
      <c r="D170" s="493"/>
      <c r="E170" s="12">
        <f>ECSF!E18</f>
        <v>34160664.93</v>
      </c>
    </row>
    <row r="171" spans="2:5" ht="15" customHeight="1">
      <c r="B171" s="500"/>
      <c r="C171" s="493" t="s">
        <v>12</v>
      </c>
      <c r="D171" s="493"/>
      <c r="E171" s="12">
        <f>ECSF!E19</f>
        <v>4530882.49</v>
      </c>
    </row>
    <row r="172" spans="2:5">
      <c r="B172" s="500"/>
      <c r="C172" s="493" t="s">
        <v>14</v>
      </c>
      <c r="D172" s="493"/>
      <c r="E172" s="12">
        <f>ECSF!E20</f>
        <v>4124.66</v>
      </c>
    </row>
    <row r="173" spans="2:5">
      <c r="B173" s="500"/>
      <c r="C173" s="493" t="s">
        <v>16</v>
      </c>
      <c r="D173" s="493"/>
      <c r="E173" s="12">
        <f>ECSF!E21</f>
        <v>0</v>
      </c>
    </row>
    <row r="174" spans="2:5" ht="15" customHeight="1">
      <c r="B174" s="500"/>
      <c r="C174" s="493" t="s">
        <v>18</v>
      </c>
      <c r="D174" s="493"/>
      <c r="E174" s="12">
        <f>ECSF!E22</f>
        <v>0</v>
      </c>
    </row>
    <row r="175" spans="2:5" ht="15" customHeight="1">
      <c r="B175" s="500"/>
      <c r="C175" s="493" t="s">
        <v>20</v>
      </c>
      <c r="D175" s="493"/>
      <c r="E175" s="12">
        <f>ECSF!E23</f>
        <v>0</v>
      </c>
    </row>
    <row r="176" spans="2:5">
      <c r="B176" s="500"/>
      <c r="C176" s="493" t="s">
        <v>22</v>
      </c>
      <c r="D176" s="493"/>
      <c r="E176" s="12">
        <f>ECSF!E24</f>
        <v>0</v>
      </c>
    </row>
    <row r="177" spans="2:5" ht="15" customHeight="1">
      <c r="B177" s="500"/>
      <c r="C177" s="495" t="s">
        <v>27</v>
      </c>
      <c r="D177" s="495"/>
      <c r="E177" s="11">
        <f>ECSF!E26</f>
        <v>30479378.030000001</v>
      </c>
    </row>
    <row r="178" spans="2:5">
      <c r="B178" s="500"/>
      <c r="C178" s="493" t="s">
        <v>29</v>
      </c>
      <c r="D178" s="493"/>
      <c r="E178" s="12">
        <f>ECSF!E28</f>
        <v>0</v>
      </c>
    </row>
    <row r="179" spans="2:5" ht="15" customHeight="1">
      <c r="B179" s="500"/>
      <c r="C179" s="493" t="s">
        <v>31</v>
      </c>
      <c r="D179" s="493"/>
      <c r="E179" s="12">
        <f>ECSF!E29</f>
        <v>0</v>
      </c>
    </row>
    <row r="180" spans="2:5" ht="15" customHeight="1">
      <c r="B180" s="500"/>
      <c r="C180" s="493" t="s">
        <v>33</v>
      </c>
      <c r="D180" s="493"/>
      <c r="E180" s="12">
        <f>ECSF!E30</f>
        <v>0</v>
      </c>
    </row>
    <row r="181" spans="2:5" ht="15" customHeight="1">
      <c r="B181" s="500"/>
      <c r="C181" s="493" t="s">
        <v>35</v>
      </c>
      <c r="D181" s="493"/>
      <c r="E181" s="12">
        <f>ECSF!E31</f>
        <v>30017252.09</v>
      </c>
    </row>
    <row r="182" spans="2:5" ht="15" customHeight="1">
      <c r="B182" s="500"/>
      <c r="C182" s="493" t="s">
        <v>37</v>
      </c>
      <c r="D182" s="493"/>
      <c r="E182" s="12">
        <f>ECSF!E32</f>
        <v>462125.94</v>
      </c>
    </row>
    <row r="183" spans="2:5" ht="15" customHeight="1">
      <c r="B183" s="500"/>
      <c r="C183" s="493" t="s">
        <v>39</v>
      </c>
      <c r="D183" s="493"/>
      <c r="E183" s="12">
        <f>ECSF!E33</f>
        <v>0</v>
      </c>
    </row>
    <row r="184" spans="2:5" ht="15" customHeight="1">
      <c r="B184" s="500"/>
      <c r="C184" s="493" t="s">
        <v>41</v>
      </c>
      <c r="D184" s="493"/>
      <c r="E184" s="12">
        <f>ECSF!E34</f>
        <v>0</v>
      </c>
    </row>
    <row r="185" spans="2:5" ht="15" customHeight="1">
      <c r="B185" s="500"/>
      <c r="C185" s="493" t="s">
        <v>42</v>
      </c>
      <c r="D185" s="493"/>
      <c r="E185" s="12">
        <f>ECSF!E35</f>
        <v>0</v>
      </c>
    </row>
    <row r="186" spans="2:5" ht="15" customHeight="1">
      <c r="B186" s="500"/>
      <c r="C186" s="493" t="s">
        <v>44</v>
      </c>
      <c r="D186" s="493"/>
      <c r="E186" s="12">
        <f>ECSF!E36</f>
        <v>0</v>
      </c>
    </row>
    <row r="187" spans="2:5" ht="15" customHeight="1">
      <c r="B187" s="500"/>
      <c r="C187" s="495" t="s">
        <v>7</v>
      </c>
      <c r="D187" s="495"/>
      <c r="E187" s="11">
        <f>ECSF!J14</f>
        <v>0</v>
      </c>
    </row>
    <row r="188" spans="2:5">
      <c r="B188" s="500"/>
      <c r="C188" s="495" t="s">
        <v>9</v>
      </c>
      <c r="D188" s="495"/>
      <c r="E188" s="11">
        <f>ECSF!J16</f>
        <v>0</v>
      </c>
    </row>
    <row r="189" spans="2:5">
      <c r="B189" s="500"/>
      <c r="C189" s="493" t="s">
        <v>11</v>
      </c>
      <c r="D189" s="493"/>
      <c r="E189" s="12">
        <f>ECSF!J18</f>
        <v>0</v>
      </c>
    </row>
    <row r="190" spans="2:5">
      <c r="B190" s="500"/>
      <c r="C190" s="493" t="s">
        <v>13</v>
      </c>
      <c r="D190" s="493"/>
      <c r="E190" s="12">
        <f>ECSF!J19</f>
        <v>0</v>
      </c>
    </row>
    <row r="191" spans="2:5" ht="15" customHeight="1">
      <c r="B191" s="500"/>
      <c r="C191" s="493" t="s">
        <v>15</v>
      </c>
      <c r="D191" s="493"/>
      <c r="E191" s="12">
        <f>ECSF!J20</f>
        <v>0</v>
      </c>
    </row>
    <row r="192" spans="2:5">
      <c r="B192" s="500"/>
      <c r="C192" s="493" t="s">
        <v>17</v>
      </c>
      <c r="D192" s="493"/>
      <c r="E192" s="12">
        <f>ECSF!J21</f>
        <v>0</v>
      </c>
    </row>
    <row r="193" spans="2:5" ht="15" customHeight="1">
      <c r="B193" s="500"/>
      <c r="C193" s="493" t="s">
        <v>19</v>
      </c>
      <c r="D193" s="493"/>
      <c r="E193" s="12">
        <f>ECSF!J22</f>
        <v>0</v>
      </c>
    </row>
    <row r="194" spans="2:5" ht="15" customHeight="1">
      <c r="B194" s="500"/>
      <c r="C194" s="493" t="s">
        <v>21</v>
      </c>
      <c r="D194" s="493"/>
      <c r="E194" s="12">
        <f>ECSF!J23</f>
        <v>0</v>
      </c>
    </row>
    <row r="195" spans="2:5" ht="15" customHeight="1">
      <c r="B195" s="500"/>
      <c r="C195" s="493" t="s">
        <v>23</v>
      </c>
      <c r="D195" s="493"/>
      <c r="E195" s="12">
        <f>ECSF!J24</f>
        <v>0</v>
      </c>
    </row>
    <row r="196" spans="2:5" ht="15" customHeight="1">
      <c r="B196" s="500"/>
      <c r="C196" s="493" t="s">
        <v>24</v>
      </c>
      <c r="D196" s="493"/>
      <c r="E196" s="12">
        <f>ECSF!J25</f>
        <v>0</v>
      </c>
    </row>
    <row r="197" spans="2:5" ht="15" customHeight="1">
      <c r="B197" s="500"/>
      <c r="C197" s="502" t="s">
        <v>28</v>
      </c>
      <c r="D197" s="502"/>
      <c r="E197" s="11">
        <f>ECSF!J27</f>
        <v>0</v>
      </c>
    </row>
    <row r="198" spans="2:5" ht="15" customHeight="1">
      <c r="B198" s="500"/>
      <c r="C198" s="493" t="s">
        <v>30</v>
      </c>
      <c r="D198" s="493"/>
      <c r="E198" s="12">
        <f>ECSF!J29</f>
        <v>0</v>
      </c>
    </row>
    <row r="199" spans="2:5" ht="15" customHeight="1">
      <c r="B199" s="500"/>
      <c r="C199" s="493" t="s">
        <v>32</v>
      </c>
      <c r="D199" s="493"/>
      <c r="E199" s="12">
        <f>ECSF!J30</f>
        <v>0</v>
      </c>
    </row>
    <row r="200" spans="2:5" ht="15" customHeight="1">
      <c r="B200" s="500"/>
      <c r="C200" s="493" t="s">
        <v>34</v>
      </c>
      <c r="D200" s="493"/>
      <c r="E200" s="12">
        <f>ECSF!J31</f>
        <v>0</v>
      </c>
    </row>
    <row r="201" spans="2:5">
      <c r="B201" s="500"/>
      <c r="C201" s="493" t="s">
        <v>36</v>
      </c>
      <c r="D201" s="493"/>
      <c r="E201" s="12">
        <f>ECSF!J32</f>
        <v>0</v>
      </c>
    </row>
    <row r="202" spans="2:5" ht="15" customHeight="1">
      <c r="B202" s="500"/>
      <c r="C202" s="493" t="s">
        <v>38</v>
      </c>
      <c r="D202" s="493"/>
      <c r="E202" s="12">
        <f>ECSF!J33</f>
        <v>0</v>
      </c>
    </row>
    <row r="203" spans="2:5">
      <c r="B203" s="500"/>
      <c r="C203" s="493" t="s">
        <v>40</v>
      </c>
      <c r="D203" s="493"/>
      <c r="E203" s="12">
        <f>ECSF!J34</f>
        <v>0</v>
      </c>
    </row>
    <row r="204" spans="2:5" ht="15" customHeight="1">
      <c r="B204" s="500"/>
      <c r="C204" s="495" t="s">
        <v>47</v>
      </c>
      <c r="D204" s="495"/>
      <c r="E204" s="11">
        <f>ECSF!J36</f>
        <v>0</v>
      </c>
    </row>
    <row r="205" spans="2:5" ht="15" customHeight="1">
      <c r="B205" s="500"/>
      <c r="C205" s="495" t="s">
        <v>49</v>
      </c>
      <c r="D205" s="495"/>
      <c r="E205" s="11">
        <f>ECSF!J38</f>
        <v>0</v>
      </c>
    </row>
    <row r="206" spans="2:5" ht="15" customHeight="1">
      <c r="B206" s="500"/>
      <c r="C206" s="493" t="s">
        <v>50</v>
      </c>
      <c r="D206" s="493"/>
      <c r="E206" s="12">
        <f>ECSF!J40</f>
        <v>0</v>
      </c>
    </row>
    <row r="207" spans="2:5" ht="15" customHeight="1">
      <c r="B207" s="500"/>
      <c r="C207" s="493" t="s">
        <v>51</v>
      </c>
      <c r="D207" s="493"/>
      <c r="E207" s="12">
        <f>ECSF!J41</f>
        <v>0</v>
      </c>
    </row>
    <row r="208" spans="2:5" ht="15" customHeight="1">
      <c r="B208" s="500"/>
      <c r="C208" s="493" t="s">
        <v>52</v>
      </c>
      <c r="D208" s="493"/>
      <c r="E208" s="12">
        <f>ECSF!J42</f>
        <v>0</v>
      </c>
    </row>
    <row r="209" spans="2:5" ht="15" customHeight="1">
      <c r="B209" s="500"/>
      <c r="C209" s="495" t="s">
        <v>53</v>
      </c>
      <c r="D209" s="495"/>
      <c r="E209" s="11">
        <f>ECSF!J44</f>
        <v>0</v>
      </c>
    </row>
    <row r="210" spans="2:5">
      <c r="B210" s="500"/>
      <c r="C210" s="493" t="s">
        <v>54</v>
      </c>
      <c r="D210" s="493"/>
      <c r="E210" s="12">
        <f>ECSF!J46</f>
        <v>0</v>
      </c>
    </row>
    <row r="211" spans="2:5" ht="15" customHeight="1">
      <c r="B211" s="500"/>
      <c r="C211" s="493" t="s">
        <v>55</v>
      </c>
      <c r="D211" s="493"/>
      <c r="E211" s="12">
        <f>ECSF!J47</f>
        <v>0</v>
      </c>
    </row>
    <row r="212" spans="2:5">
      <c r="B212" s="500"/>
      <c r="C212" s="493" t="s">
        <v>56</v>
      </c>
      <c r="D212" s="493"/>
      <c r="E212" s="12">
        <f>ECSF!J48</f>
        <v>0</v>
      </c>
    </row>
    <row r="213" spans="2:5" ht="15" customHeight="1">
      <c r="B213" s="500"/>
      <c r="C213" s="493" t="s">
        <v>57</v>
      </c>
      <c r="D213" s="493"/>
      <c r="E213" s="12">
        <f>ECSF!J49</f>
        <v>0</v>
      </c>
    </row>
    <row r="214" spans="2:5">
      <c r="B214" s="500"/>
      <c r="C214" s="493" t="s">
        <v>58</v>
      </c>
      <c r="D214" s="493"/>
      <c r="E214" s="12">
        <f>ECSF!J50</f>
        <v>0</v>
      </c>
    </row>
    <row r="215" spans="2:5">
      <c r="B215" s="500"/>
      <c r="C215" s="495" t="s">
        <v>59</v>
      </c>
      <c r="D215" s="495"/>
      <c r="E215" s="11">
        <f>ECSF!J52</f>
        <v>0</v>
      </c>
    </row>
    <row r="216" spans="2:5">
      <c r="B216" s="500"/>
      <c r="C216" s="493" t="s">
        <v>60</v>
      </c>
      <c r="D216" s="493"/>
      <c r="E216" s="12">
        <f>ECSF!J54</f>
        <v>0</v>
      </c>
    </row>
    <row r="217" spans="2:5" ht="15.75" thickBot="1">
      <c r="B217" s="501"/>
      <c r="C217" s="493" t="s">
        <v>61</v>
      </c>
      <c r="D217" s="493"/>
      <c r="E217" s="12">
        <f>ECSF!J55</f>
        <v>0</v>
      </c>
    </row>
    <row r="218" spans="2:5">
      <c r="C218" s="496" t="s">
        <v>75</v>
      </c>
      <c r="D218" s="5" t="s">
        <v>64</v>
      </c>
      <c r="E218" s="15" t="str">
        <f>ECSF!C62</f>
        <v>Nombre de quien autoriza</v>
      </c>
    </row>
    <row r="219" spans="2:5">
      <c r="C219" s="492"/>
      <c r="D219" s="5" t="s">
        <v>65</v>
      </c>
      <c r="E219" s="15" t="str">
        <f>ECSF!C63</f>
        <v>Cargo de quien autoriza</v>
      </c>
    </row>
    <row r="220" spans="2:5">
      <c r="C220" s="492" t="s">
        <v>74</v>
      </c>
      <c r="D220" s="5" t="s">
        <v>64</v>
      </c>
      <c r="E220" s="15" t="str">
        <f>ECSF!G62</f>
        <v>Nombre de quien elabora</v>
      </c>
    </row>
    <row r="221" spans="2:5">
      <c r="C221" s="492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zoomScale="110" zoomScaleNormal="110" workbookViewId="0">
      <selection activeCell="B19" sqref="B19:C19"/>
    </sheetView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18"/>
      <c r="D1" s="518"/>
      <c r="E1" s="518"/>
      <c r="F1" s="519"/>
      <c r="G1" s="519"/>
      <c r="H1" s="519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  <c r="J3" s="184"/>
      <c r="K3" s="184"/>
    </row>
    <row r="4" spans="1:13" s="233" customFormat="1" ht="14.1" customHeight="1">
      <c r="B4" s="236"/>
      <c r="C4" s="487" t="s">
        <v>149</v>
      </c>
      <c r="D4" s="487"/>
      <c r="E4" s="487"/>
      <c r="F4" s="487"/>
      <c r="G4" s="487"/>
      <c r="H4" s="236"/>
      <c r="I4" s="236"/>
      <c r="J4" s="184"/>
      <c r="K4" s="184"/>
    </row>
    <row r="5" spans="1:13" s="233" customFormat="1" ht="14.1" customHeight="1">
      <c r="B5" s="236"/>
      <c r="C5" s="487" t="s">
        <v>427</v>
      </c>
      <c r="D5" s="487"/>
      <c r="E5" s="487"/>
      <c r="F5" s="487"/>
      <c r="G5" s="487"/>
      <c r="H5" s="236"/>
      <c r="I5" s="236"/>
      <c r="J5" s="184"/>
      <c r="K5" s="184"/>
    </row>
    <row r="6" spans="1:13" s="233" customFormat="1" ht="14.1" customHeight="1">
      <c r="B6" s="236"/>
      <c r="C6" s="487" t="s">
        <v>1</v>
      </c>
      <c r="D6" s="487"/>
      <c r="E6" s="487"/>
      <c r="F6" s="487"/>
      <c r="G6" s="487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197"/>
      <c r="I7" s="326"/>
      <c r="J7" s="326"/>
      <c r="K7" s="326"/>
      <c r="L7" s="326"/>
      <c r="M7" s="326"/>
    </row>
    <row r="8" spans="1:13" s="233" customFormat="1" ht="6.75" customHeight="1">
      <c r="A8" s="488"/>
      <c r="B8" s="488"/>
      <c r="C8" s="488"/>
      <c r="D8" s="488"/>
      <c r="E8" s="488"/>
      <c r="F8" s="488"/>
      <c r="G8" s="488"/>
      <c r="H8" s="488"/>
      <c r="I8" s="488"/>
    </row>
    <row r="9" spans="1:13" s="233" customFormat="1" ht="3" customHeight="1">
      <c r="A9" s="488"/>
      <c r="B9" s="488"/>
      <c r="C9" s="488"/>
      <c r="D9" s="488"/>
      <c r="E9" s="488"/>
      <c r="F9" s="488"/>
      <c r="G9" s="488"/>
      <c r="H9" s="488"/>
      <c r="I9" s="488"/>
    </row>
    <row r="10" spans="1:13" s="331" customFormat="1">
      <c r="A10" s="327"/>
      <c r="B10" s="510" t="s">
        <v>76</v>
      </c>
      <c r="C10" s="510"/>
      <c r="D10" s="328" t="s">
        <v>150</v>
      </c>
      <c r="E10" s="328" t="s">
        <v>151</v>
      </c>
      <c r="F10" s="329" t="s">
        <v>152</v>
      </c>
      <c r="G10" s="329" t="s">
        <v>153</v>
      </c>
      <c r="H10" s="329" t="s">
        <v>154</v>
      </c>
      <c r="I10" s="330"/>
    </row>
    <row r="11" spans="1:13" s="331" customFormat="1">
      <c r="A11" s="332"/>
      <c r="B11" s="511"/>
      <c r="C11" s="511"/>
      <c r="D11" s="333">
        <v>1</v>
      </c>
      <c r="E11" s="333">
        <v>2</v>
      </c>
      <c r="F11" s="334">
        <v>3</v>
      </c>
      <c r="G11" s="334" t="s">
        <v>155</v>
      </c>
      <c r="H11" s="334" t="s">
        <v>156</v>
      </c>
      <c r="I11" s="335"/>
    </row>
    <row r="12" spans="1:13" s="233" customFormat="1" ht="3" customHeight="1">
      <c r="A12" s="512"/>
      <c r="B12" s="488"/>
      <c r="C12" s="488"/>
      <c r="D12" s="488"/>
      <c r="E12" s="488"/>
      <c r="F12" s="488"/>
      <c r="G12" s="488"/>
      <c r="H12" s="488"/>
      <c r="I12" s="513"/>
    </row>
    <row r="13" spans="1:13" s="233" customFormat="1" ht="3" customHeight="1">
      <c r="A13" s="514"/>
      <c r="B13" s="515"/>
      <c r="C13" s="515"/>
      <c r="D13" s="515"/>
      <c r="E13" s="515"/>
      <c r="F13" s="515"/>
      <c r="G13" s="515"/>
      <c r="H13" s="515"/>
      <c r="I13" s="516"/>
      <c r="J13" s="184"/>
      <c r="K13" s="184"/>
    </row>
    <row r="14" spans="1:13" s="233" customFormat="1">
      <c r="A14" s="262"/>
      <c r="B14" s="517" t="s">
        <v>6</v>
      </c>
      <c r="C14" s="517"/>
      <c r="D14" s="336">
        <f>+D16+D26</f>
        <v>32873399.789999999</v>
      </c>
      <c r="E14" s="336">
        <f>+E16+E26</f>
        <v>181070950.59</v>
      </c>
      <c r="F14" s="336">
        <f>+F16+F26</f>
        <v>171388164.78999999</v>
      </c>
      <c r="G14" s="336">
        <f t="shared" ref="G14:H14" si="0">+G16+G26</f>
        <v>42556185.590000018</v>
      </c>
      <c r="H14" s="336">
        <f t="shared" si="0"/>
        <v>9682785.8000000138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78" t="s">
        <v>8</v>
      </c>
      <c r="C16" s="478"/>
      <c r="D16" s="340">
        <f>SUM(D18:D24)</f>
        <v>27761774.129999999</v>
      </c>
      <c r="E16" s="340">
        <f>SUM(E18:E24)</f>
        <v>180125750.81</v>
      </c>
      <c r="F16" s="340">
        <f>SUM(F18:F24)</f>
        <v>169191852.85999998</v>
      </c>
      <c r="G16" s="340">
        <f>D16+E16-F16</f>
        <v>38695672.080000013</v>
      </c>
      <c r="H16" s="340">
        <f>G16-D16</f>
        <v>10933897.950000014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04" t="s">
        <v>10</v>
      </c>
      <c r="C18" s="504"/>
      <c r="D18" s="345">
        <v>25775515.949999999</v>
      </c>
      <c r="E18" s="345">
        <v>167848610.53999999</v>
      </c>
      <c r="F18" s="345">
        <v>159463461.56</v>
      </c>
      <c r="G18" s="261">
        <f>D18+E18-F18</f>
        <v>34160664.929999977</v>
      </c>
      <c r="H18" s="261">
        <f>G18-D18</f>
        <v>8385148.9799999781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04" t="s">
        <v>12</v>
      </c>
      <c r="C19" s="504"/>
      <c r="D19" s="345">
        <v>1986258.18</v>
      </c>
      <c r="E19" s="345">
        <v>12123383.91</v>
      </c>
      <c r="F19" s="345">
        <v>9578759.5999999996</v>
      </c>
      <c r="G19" s="261">
        <f t="shared" ref="G19:G24" si="1">D19+E19-F19</f>
        <v>4530882.49</v>
      </c>
      <c r="H19" s="261">
        <f t="shared" ref="H19:H24" si="2">G19-D19</f>
        <v>2544624.3100000005</v>
      </c>
      <c r="I19" s="344"/>
      <c r="J19" s="184"/>
      <c r="K19" s="342" t="str">
        <f>IF(G19=ESF!D19," ","Error")</f>
        <v xml:space="preserve"> </v>
      </c>
    </row>
    <row r="20" spans="1:14" s="233" customFormat="1" ht="19.5" customHeight="1">
      <c r="A20" s="249"/>
      <c r="B20" s="504" t="s">
        <v>14</v>
      </c>
      <c r="C20" s="504"/>
      <c r="D20" s="345">
        <f>+ESF!E20</f>
        <v>0</v>
      </c>
      <c r="E20" s="345">
        <v>153756.35999999999</v>
      </c>
      <c r="F20" s="345">
        <v>149631.70000000001</v>
      </c>
      <c r="G20" s="261">
        <f t="shared" si="1"/>
        <v>4124.6599999999744</v>
      </c>
      <c r="H20" s="261">
        <f t="shared" si="2"/>
        <v>4124.6599999999744</v>
      </c>
      <c r="I20" s="344"/>
      <c r="J20" s="184"/>
      <c r="K20" s="342" t="str">
        <f>IF(G20=ESF!D20," ","Error")</f>
        <v>Error</v>
      </c>
    </row>
    <row r="21" spans="1:14" s="233" customFormat="1" ht="19.5" customHeight="1">
      <c r="A21" s="249"/>
      <c r="B21" s="504" t="s">
        <v>16</v>
      </c>
      <c r="C21" s="504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138</v>
      </c>
    </row>
    <row r="22" spans="1:14" s="233" customFormat="1" ht="19.5" customHeight="1">
      <c r="A22" s="249"/>
      <c r="B22" s="504" t="s">
        <v>18</v>
      </c>
      <c r="C22" s="504"/>
      <c r="D22" s="345">
        <f>+ESF!E22</f>
        <v>0</v>
      </c>
      <c r="E22" s="345">
        <v>0</v>
      </c>
      <c r="F22" s="345">
        <v>0</v>
      </c>
      <c r="G22" s="261">
        <f t="shared" si="1"/>
        <v>0</v>
      </c>
      <c r="H22" s="261">
        <f t="shared" si="2"/>
        <v>0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04" t="s">
        <v>20</v>
      </c>
      <c r="C23" s="504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138</v>
      </c>
    </row>
    <row r="24" spans="1:14" ht="19.5" customHeight="1">
      <c r="A24" s="249"/>
      <c r="B24" s="504" t="s">
        <v>22</v>
      </c>
      <c r="C24" s="504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78" t="s">
        <v>27</v>
      </c>
      <c r="C26" s="478"/>
      <c r="D26" s="340">
        <f>SUM(D28:D36)</f>
        <v>5111625.660000002</v>
      </c>
      <c r="E26" s="340">
        <f>SUM(E28:E36)</f>
        <v>945199.78</v>
      </c>
      <c r="F26" s="340">
        <f>SUM(F28:F36)</f>
        <v>2196311.9300000002</v>
      </c>
      <c r="G26" s="340">
        <f>D26+E26-F26</f>
        <v>3860513.5100000021</v>
      </c>
      <c r="H26" s="340">
        <f>G26-D26</f>
        <v>-1251112.1499999999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04" t="s">
        <v>29</v>
      </c>
      <c r="C28" s="504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04" t="s">
        <v>31</v>
      </c>
      <c r="C29" s="504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04" t="s">
        <v>33</v>
      </c>
      <c r="C30" s="504"/>
      <c r="D30" s="345">
        <f>+ESF!E33</f>
        <v>0</v>
      </c>
      <c r="E30" s="345">
        <v>0</v>
      </c>
      <c r="F30" s="345">
        <v>0</v>
      </c>
      <c r="G30" s="261">
        <f t="shared" si="3"/>
        <v>0</v>
      </c>
      <c r="H30" s="261">
        <f t="shared" si="4"/>
        <v>0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04" t="s">
        <v>157</v>
      </c>
      <c r="C31" s="504"/>
      <c r="D31" s="345">
        <v>29700234.359999999</v>
      </c>
      <c r="E31" s="345">
        <v>317017.83</v>
      </c>
      <c r="F31" s="345"/>
      <c r="G31" s="261">
        <f t="shared" si="3"/>
        <v>30017252.189999998</v>
      </c>
      <c r="H31" s="261">
        <f t="shared" si="4"/>
        <v>317017.82999999821</v>
      </c>
      <c r="I31" s="344"/>
      <c r="K31" s="342" t="str">
        <f>IF(G31=ESF!D34," ","error")</f>
        <v>error</v>
      </c>
    </row>
    <row r="32" spans="1:14" ht="19.5" customHeight="1">
      <c r="A32" s="249"/>
      <c r="B32" s="504" t="s">
        <v>37</v>
      </c>
      <c r="C32" s="504"/>
      <c r="D32" s="345">
        <v>462125.94</v>
      </c>
      <c r="E32" s="345"/>
      <c r="F32" s="345"/>
      <c r="G32" s="261">
        <f t="shared" si="3"/>
        <v>462125.94</v>
      </c>
      <c r="H32" s="261">
        <f t="shared" si="4"/>
        <v>0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04" t="s">
        <v>39</v>
      </c>
      <c r="C33" s="504"/>
      <c r="D33" s="345">
        <f>-25296633.06+2</f>
        <v>-25296631.059999999</v>
      </c>
      <c r="E33" s="345">
        <v>628181.94999999995</v>
      </c>
      <c r="F33" s="345">
        <v>1950415.51</v>
      </c>
      <c r="G33" s="261">
        <f t="shared" si="3"/>
        <v>-26618864.620000001</v>
      </c>
      <c r="H33" s="261">
        <f t="shared" si="4"/>
        <v>-1322233.5600000024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04" t="s">
        <v>41</v>
      </c>
      <c r="C34" s="504"/>
      <c r="D34" s="345">
        <v>245896.42</v>
      </c>
      <c r="E34" s="345"/>
      <c r="F34" s="345">
        <v>245896.42</v>
      </c>
      <c r="G34" s="261">
        <f t="shared" si="3"/>
        <v>0</v>
      </c>
      <c r="H34" s="261">
        <f t="shared" si="4"/>
        <v>-245896.42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04" t="s">
        <v>42</v>
      </c>
      <c r="C35" s="504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04" t="s">
        <v>44</v>
      </c>
      <c r="C36" s="504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05"/>
      <c r="B38" s="506"/>
      <c r="C38" s="506"/>
      <c r="D38" s="506"/>
      <c r="E38" s="506"/>
      <c r="F38" s="506"/>
      <c r="G38" s="506"/>
      <c r="H38" s="506"/>
      <c r="I38" s="507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77" t="s">
        <v>78</v>
      </c>
      <c r="C40" s="477"/>
      <c r="D40" s="477"/>
      <c r="E40" s="477"/>
      <c r="F40" s="477"/>
      <c r="G40" s="477"/>
      <c r="H40" s="477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08"/>
      <c r="C42" s="508"/>
      <c r="D42" s="276"/>
      <c r="E42" s="509"/>
      <c r="F42" s="509"/>
      <c r="G42" s="509"/>
      <c r="H42" s="509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83" t="s">
        <v>79</v>
      </c>
      <c r="C43" s="483"/>
      <c r="D43" s="290"/>
      <c r="E43" s="483" t="s">
        <v>82</v>
      </c>
      <c r="F43" s="483"/>
      <c r="G43" s="483"/>
      <c r="H43" s="483"/>
      <c r="I43" s="252"/>
      <c r="J43" s="233"/>
      <c r="P43" s="233"/>
      <c r="Q43" s="233"/>
    </row>
    <row r="44" spans="1:17" ht="14.1" customHeight="1">
      <c r="A44" s="233"/>
      <c r="B44" s="482" t="s">
        <v>80</v>
      </c>
      <c r="C44" s="482"/>
      <c r="D44" s="259"/>
      <c r="E44" s="482" t="s">
        <v>81</v>
      </c>
      <c r="F44" s="482"/>
      <c r="G44" s="482"/>
      <c r="H44" s="482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activeCell="M41" sqref="M41"/>
    </sheetView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27" t="s">
        <v>428</v>
      </c>
      <c r="D4" s="527"/>
      <c r="E4" s="527"/>
      <c r="F4" s="527"/>
      <c r="G4" s="527"/>
      <c r="H4" s="527"/>
      <c r="I4" s="355"/>
      <c r="J4" s="355"/>
    </row>
    <row r="5" spans="1:17" ht="14.1" customHeight="1">
      <c r="B5" s="355"/>
      <c r="C5" s="527" t="s">
        <v>158</v>
      </c>
      <c r="D5" s="527"/>
      <c r="E5" s="527"/>
      <c r="F5" s="527"/>
      <c r="G5" s="527"/>
      <c r="H5" s="527"/>
      <c r="I5" s="355"/>
      <c r="J5" s="355"/>
    </row>
    <row r="6" spans="1:17" ht="14.1" customHeight="1">
      <c r="B6" s="355"/>
      <c r="C6" s="527" t="s">
        <v>427</v>
      </c>
      <c r="D6" s="527"/>
      <c r="E6" s="527"/>
      <c r="F6" s="527"/>
      <c r="G6" s="527"/>
      <c r="H6" s="527"/>
      <c r="I6" s="355"/>
      <c r="J6" s="355"/>
    </row>
    <row r="7" spans="1:17" ht="14.1" customHeight="1">
      <c r="B7" s="355"/>
      <c r="C7" s="527" t="s">
        <v>1</v>
      </c>
      <c r="D7" s="527"/>
      <c r="E7" s="527"/>
      <c r="F7" s="527"/>
      <c r="G7" s="527"/>
      <c r="H7" s="527"/>
      <c r="I7" s="355"/>
      <c r="J7" s="355"/>
    </row>
    <row r="8" spans="1:17" ht="6" customHeight="1">
      <c r="A8" s="356"/>
      <c r="B8" s="528"/>
      <c r="C8" s="528"/>
      <c r="D8" s="529"/>
      <c r="E8" s="529"/>
      <c r="F8" s="529"/>
      <c r="G8" s="529"/>
      <c r="H8" s="529"/>
      <c r="I8" s="529"/>
      <c r="J8" s="357"/>
    </row>
    <row r="9" spans="1:17" ht="20.100000000000001" customHeight="1">
      <c r="A9" s="356"/>
      <c r="B9" s="358" t="s">
        <v>4</v>
      </c>
      <c r="C9" s="476" t="s">
        <v>384</v>
      </c>
      <c r="D9" s="476"/>
      <c r="E9" s="476"/>
      <c r="F9" s="476"/>
      <c r="G9" s="476"/>
      <c r="H9" s="476"/>
      <c r="I9" s="476"/>
      <c r="J9" s="357"/>
    </row>
    <row r="10" spans="1:17" ht="5.0999999999999996" customHeight="1">
      <c r="A10" s="359"/>
      <c r="B10" s="530"/>
      <c r="C10" s="530"/>
      <c r="D10" s="530"/>
      <c r="E10" s="530"/>
      <c r="F10" s="530"/>
      <c r="G10" s="530"/>
      <c r="H10" s="530"/>
      <c r="I10" s="530"/>
      <c r="J10" s="530"/>
    </row>
    <row r="11" spans="1:17" ht="3" customHeight="1">
      <c r="A11" s="359"/>
      <c r="B11" s="530"/>
      <c r="C11" s="530"/>
      <c r="D11" s="530"/>
      <c r="E11" s="530"/>
      <c r="F11" s="530"/>
      <c r="G11" s="530"/>
      <c r="H11" s="530"/>
      <c r="I11" s="530"/>
      <c r="J11" s="530"/>
    </row>
    <row r="12" spans="1:17" ht="30" customHeight="1">
      <c r="A12" s="360"/>
      <c r="B12" s="531" t="s">
        <v>159</v>
      </c>
      <c r="C12" s="531"/>
      <c r="D12" s="531"/>
      <c r="E12" s="361"/>
      <c r="F12" s="362" t="s">
        <v>160</v>
      </c>
      <c r="G12" s="362" t="s">
        <v>161</v>
      </c>
      <c r="H12" s="361" t="s">
        <v>162</v>
      </c>
      <c r="I12" s="361" t="s">
        <v>163</v>
      </c>
      <c r="J12" s="363"/>
    </row>
    <row r="13" spans="1:17" ht="3" customHeight="1">
      <c r="A13" s="364"/>
      <c r="B13" s="530"/>
      <c r="C13" s="530"/>
      <c r="D13" s="530"/>
      <c r="E13" s="530"/>
      <c r="F13" s="530"/>
      <c r="G13" s="530"/>
      <c r="H13" s="530"/>
      <c r="I13" s="530"/>
      <c r="J13" s="532"/>
    </row>
    <row r="14" spans="1:17" ht="9.9499999999999993" customHeight="1">
      <c r="A14" s="365"/>
      <c r="B14" s="525"/>
      <c r="C14" s="525"/>
      <c r="D14" s="525"/>
      <c r="E14" s="525"/>
      <c r="F14" s="525"/>
      <c r="G14" s="525"/>
      <c r="H14" s="525"/>
      <c r="I14" s="525"/>
      <c r="J14" s="526"/>
    </row>
    <row r="15" spans="1:17">
      <c r="A15" s="365"/>
      <c r="B15" s="523" t="s">
        <v>164</v>
      </c>
      <c r="C15" s="523"/>
      <c r="D15" s="523"/>
      <c r="E15" s="366"/>
      <c r="F15" s="366"/>
      <c r="G15" s="366"/>
      <c r="H15" s="366"/>
      <c r="I15" s="366"/>
      <c r="J15" s="367"/>
    </row>
    <row r="16" spans="1:17">
      <c r="A16" s="368"/>
      <c r="B16" s="521" t="s">
        <v>165</v>
      </c>
      <c r="C16" s="521"/>
      <c r="D16" s="521"/>
      <c r="E16" s="369"/>
      <c r="F16" s="369"/>
      <c r="G16" s="369"/>
      <c r="H16" s="369"/>
      <c r="I16" s="369"/>
      <c r="J16" s="370"/>
    </row>
    <row r="17" spans="1:10">
      <c r="A17" s="368"/>
      <c r="B17" s="523" t="s">
        <v>166</v>
      </c>
      <c r="C17" s="523"/>
      <c r="D17" s="523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22" t="s">
        <v>167</v>
      </c>
      <c r="D18" s="522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22" t="s">
        <v>168</v>
      </c>
      <c r="D19" s="522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22" t="s">
        <v>169</v>
      </c>
      <c r="D20" s="522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23" t="s">
        <v>170</v>
      </c>
      <c r="C22" s="523"/>
      <c r="D22" s="523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22" t="s">
        <v>171</v>
      </c>
      <c r="D23" s="522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22" t="s">
        <v>172</v>
      </c>
      <c r="D24" s="522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22" t="s">
        <v>168</v>
      </c>
      <c r="D25" s="522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22" t="s">
        <v>169</v>
      </c>
      <c r="D26" s="522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24" t="s">
        <v>173</v>
      </c>
      <c r="C28" s="524"/>
      <c r="D28" s="524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21" t="s">
        <v>174</v>
      </c>
      <c r="C30" s="521"/>
      <c r="D30" s="521"/>
      <c r="E30" s="369"/>
      <c r="F30" s="382"/>
      <c r="G30" s="382"/>
      <c r="H30" s="383"/>
      <c r="I30" s="383"/>
      <c r="J30" s="372"/>
    </row>
    <row r="31" spans="1:10">
      <c r="A31" s="368"/>
      <c r="B31" s="523" t="s">
        <v>166</v>
      </c>
      <c r="C31" s="523"/>
      <c r="D31" s="523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22" t="s">
        <v>167</v>
      </c>
      <c r="D32" s="522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22" t="s">
        <v>168</v>
      </c>
      <c r="D33" s="522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22" t="s">
        <v>169</v>
      </c>
      <c r="D34" s="522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23" t="s">
        <v>170</v>
      </c>
      <c r="C36" s="523"/>
      <c r="D36" s="523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22" t="s">
        <v>171</v>
      </c>
      <c r="D37" s="522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22" t="s">
        <v>172</v>
      </c>
      <c r="D38" s="522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22" t="s">
        <v>168</v>
      </c>
      <c r="D39" s="522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22" t="s">
        <v>169</v>
      </c>
      <c r="D40" s="522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24" t="s">
        <v>175</v>
      </c>
      <c r="C42" s="524"/>
      <c r="D42" s="524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23" t="s">
        <v>176</v>
      </c>
      <c r="C44" s="523"/>
      <c r="D44" s="523"/>
      <c r="E44" s="369"/>
      <c r="F44" s="375"/>
      <c r="G44" s="375"/>
      <c r="H44" s="392">
        <v>1400881.01</v>
      </c>
      <c r="I44" s="392">
        <v>679430.78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20" t="s">
        <v>177</v>
      </c>
      <c r="C46" s="520"/>
      <c r="D46" s="520"/>
      <c r="E46" s="394"/>
      <c r="F46" s="395"/>
      <c r="G46" s="395"/>
      <c r="H46" s="396">
        <f>H28+H42+H44</f>
        <v>1400881.01</v>
      </c>
      <c r="I46" s="396">
        <f>I28+I42+I44</f>
        <v>679430.78</v>
      </c>
      <c r="J46" s="397"/>
    </row>
    <row r="47" spans="1:10" ht="6" customHeight="1">
      <c r="B47" s="521"/>
      <c r="C47" s="521"/>
      <c r="D47" s="521"/>
      <c r="E47" s="521"/>
      <c r="F47" s="521"/>
      <c r="G47" s="521"/>
      <c r="H47" s="521"/>
      <c r="I47" s="521"/>
      <c r="J47" s="521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22" t="s">
        <v>78</v>
      </c>
      <c r="C49" s="522"/>
      <c r="D49" s="522"/>
      <c r="E49" s="522"/>
      <c r="F49" s="522"/>
      <c r="G49" s="522"/>
      <c r="H49" s="522"/>
      <c r="I49" s="522"/>
      <c r="J49" s="522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/>
      <c r="I50" s="404"/>
      <c r="J50" s="402"/>
    </row>
    <row r="51" spans="1:10" s="194" customFormat="1" ht="25.5" customHeight="1">
      <c r="A51" s="208"/>
      <c r="B51" s="378"/>
      <c r="C51" s="485"/>
      <c r="D51" s="485"/>
      <c r="E51" s="402"/>
      <c r="F51" s="208"/>
      <c r="G51" s="484"/>
      <c r="H51" s="484"/>
      <c r="I51" s="402"/>
      <c r="J51" s="402"/>
    </row>
    <row r="52" spans="1:10" s="194" customFormat="1" ht="14.1" customHeight="1">
      <c r="A52" s="208"/>
      <c r="B52" s="383"/>
      <c r="C52" s="483" t="s">
        <v>79</v>
      </c>
      <c r="D52" s="483"/>
      <c r="E52" s="402"/>
      <c r="F52" s="402"/>
      <c r="G52" s="483" t="s">
        <v>82</v>
      </c>
      <c r="H52" s="483"/>
      <c r="I52" s="369"/>
      <c r="J52" s="402"/>
    </row>
    <row r="53" spans="1:10" s="194" customFormat="1" ht="14.1" customHeight="1">
      <c r="A53" s="208"/>
      <c r="B53" s="405"/>
      <c r="C53" s="482" t="s">
        <v>80</v>
      </c>
      <c r="D53" s="482"/>
      <c r="E53" s="406"/>
      <c r="F53" s="406"/>
      <c r="G53" s="482" t="s">
        <v>81</v>
      </c>
      <c r="H53" s="482"/>
      <c r="I53" s="369"/>
      <c r="J53" s="402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workbookViewId="0">
      <selection activeCell="A32" sqref="A32"/>
    </sheetView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37"/>
      <c r="E1" s="537"/>
      <c r="F1" s="538"/>
      <c r="G1" s="538"/>
      <c r="H1" s="538"/>
      <c r="I1" s="538"/>
    </row>
    <row r="2" spans="1:9" s="233" customFormat="1" ht="6" customHeight="1">
      <c r="B2" s="234"/>
    </row>
    <row r="3" spans="1:9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</row>
    <row r="4" spans="1:9" ht="14.1" customHeight="1">
      <c r="B4" s="236"/>
      <c r="C4" s="487" t="s">
        <v>136</v>
      </c>
      <c r="D4" s="487"/>
      <c r="E4" s="487"/>
      <c r="F4" s="487"/>
      <c r="G4" s="487"/>
      <c r="H4" s="236"/>
      <c r="I4" s="236"/>
    </row>
    <row r="5" spans="1:9" ht="14.1" customHeight="1">
      <c r="B5" s="236"/>
      <c r="C5" s="487" t="s">
        <v>427</v>
      </c>
      <c r="D5" s="487"/>
      <c r="E5" s="487"/>
      <c r="F5" s="487"/>
      <c r="G5" s="487"/>
      <c r="H5" s="236"/>
      <c r="I5" s="236"/>
    </row>
    <row r="6" spans="1:9" ht="14.1" customHeight="1">
      <c r="B6" s="236"/>
      <c r="C6" s="487" t="s">
        <v>137</v>
      </c>
      <c r="D6" s="487"/>
      <c r="E6" s="487"/>
      <c r="F6" s="487"/>
      <c r="G6" s="487"/>
      <c r="H6" s="236"/>
      <c r="I6" s="236"/>
    </row>
    <row r="7" spans="1:9" s="233" customFormat="1" ht="3" customHeight="1">
      <c r="A7" s="238"/>
      <c r="B7" s="239"/>
      <c r="C7" s="536"/>
      <c r="D7" s="536"/>
      <c r="E7" s="536"/>
      <c r="F7" s="536"/>
      <c r="G7" s="536"/>
      <c r="H7" s="536"/>
      <c r="I7" s="536"/>
    </row>
    <row r="8" spans="1:9" ht="20.100000000000001" customHeight="1">
      <c r="A8" s="238"/>
      <c r="B8" s="239" t="s">
        <v>4</v>
      </c>
      <c r="C8" s="476" t="s">
        <v>384</v>
      </c>
      <c r="D8" s="476"/>
      <c r="E8" s="476"/>
      <c r="F8" s="476"/>
      <c r="G8" s="476"/>
      <c r="H8" s="197"/>
      <c r="I8" s="197"/>
    </row>
    <row r="9" spans="1:9" ht="3" customHeight="1">
      <c r="A9" s="238"/>
      <c r="B9" s="238"/>
      <c r="C9" s="238" t="s">
        <v>138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490" t="s">
        <v>76</v>
      </c>
      <c r="C11" s="490"/>
      <c r="D11" s="409" t="s">
        <v>49</v>
      </c>
      <c r="E11" s="409" t="s">
        <v>139</v>
      </c>
      <c r="F11" s="409" t="s">
        <v>140</v>
      </c>
      <c r="G11" s="409" t="s">
        <v>141</v>
      </c>
      <c r="H11" s="409" t="s">
        <v>142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78" t="s">
        <v>58</v>
      </c>
      <c r="C14" s="478"/>
      <c r="D14" s="415">
        <v>0</v>
      </c>
      <c r="E14" s="415">
        <v>0</v>
      </c>
      <c r="F14" s="415">
        <v>0</v>
      </c>
      <c r="G14" s="415">
        <v>0</v>
      </c>
      <c r="H14" s="416">
        <f>SUM(D14:G14)</f>
        <v>0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35" t="s">
        <v>143</v>
      </c>
      <c r="C16" s="535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77" t="s">
        <v>144</v>
      </c>
      <c r="C17" s="477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77" t="s">
        <v>51</v>
      </c>
      <c r="C18" s="477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77" t="s">
        <v>145</v>
      </c>
      <c r="C19" s="477"/>
      <c r="D19" s="420">
        <v>0</v>
      </c>
      <c r="E19" s="420">
        <v>0</v>
      </c>
      <c r="F19" s="420">
        <v>0</v>
      </c>
      <c r="G19" s="420">
        <v>0</v>
      </c>
      <c r="H19" s="418">
        <f t="shared" si="0"/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35" t="s">
        <v>146</v>
      </c>
      <c r="C21" s="535"/>
      <c r="D21" s="419">
        <f>SUM(D22:D25)</f>
        <v>0</v>
      </c>
      <c r="E21" s="419">
        <f>SUM(E22:E25)</f>
        <v>0</v>
      </c>
      <c r="F21" s="419">
        <f>SUM(F22:F25)</f>
        <v>0</v>
      </c>
      <c r="G21" s="419">
        <f>SUM(G22:G25)</f>
        <v>0</v>
      </c>
      <c r="H21" s="419">
        <f t="shared" si="0"/>
        <v>0</v>
      </c>
      <c r="I21" s="414"/>
    </row>
    <row r="22" spans="1:11">
      <c r="A22" s="249"/>
      <c r="B22" s="477" t="s">
        <v>147</v>
      </c>
      <c r="C22" s="477"/>
      <c r="D22" s="420">
        <v>0</v>
      </c>
      <c r="E22" s="420">
        <v>0</v>
      </c>
      <c r="F22" s="420">
        <f>+ESF!J52</f>
        <v>0</v>
      </c>
      <c r="G22" s="420">
        <v>0</v>
      </c>
      <c r="H22" s="418">
        <f t="shared" si="0"/>
        <v>0</v>
      </c>
      <c r="I22" s="414"/>
    </row>
    <row r="23" spans="1:11">
      <c r="A23" s="249"/>
      <c r="B23" s="477" t="s">
        <v>55</v>
      </c>
      <c r="C23" s="477"/>
      <c r="D23" s="420">
        <v>0</v>
      </c>
      <c r="E23" s="420">
        <f>+ESF!J53</f>
        <v>0</v>
      </c>
      <c r="F23" s="420">
        <v>0</v>
      </c>
      <c r="G23" s="420">
        <v>0</v>
      </c>
      <c r="H23" s="418">
        <f t="shared" si="0"/>
        <v>0</v>
      </c>
      <c r="I23" s="414"/>
    </row>
    <row r="24" spans="1:11">
      <c r="A24" s="249"/>
      <c r="B24" s="477" t="s">
        <v>148</v>
      </c>
      <c r="C24" s="477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77" t="s">
        <v>57</v>
      </c>
      <c r="C25" s="477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34" t="s">
        <v>432</v>
      </c>
      <c r="C27" s="534"/>
      <c r="D27" s="421">
        <f>D14+D16+D21</f>
        <v>0</v>
      </c>
      <c r="E27" s="421">
        <f>E14+E16+E21</f>
        <v>0</v>
      </c>
      <c r="F27" s="421">
        <f>F14+F16+F21</f>
        <v>0</v>
      </c>
      <c r="G27" s="421">
        <f>G14+G16+G21</f>
        <v>0</v>
      </c>
      <c r="H27" s="421">
        <f>SUM(D27:G27)</f>
        <v>0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35" t="s">
        <v>433</v>
      </c>
      <c r="C29" s="535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77" t="s">
        <v>50</v>
      </c>
      <c r="C30" s="477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77" t="s">
        <v>51</v>
      </c>
      <c r="C31" s="477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77" t="s">
        <v>145</v>
      </c>
      <c r="C32" s="477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1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1">
      <c r="A34" s="262" t="s">
        <v>138</v>
      </c>
      <c r="B34" s="535" t="s">
        <v>146</v>
      </c>
      <c r="C34" s="535"/>
      <c r="D34" s="419">
        <f>SUM(D35:D38)</f>
        <v>0</v>
      </c>
      <c r="E34" s="419">
        <f>SUM(E35:E38)</f>
        <v>17243536.129999999</v>
      </c>
      <c r="F34" s="419">
        <f>SUM(F35:F38)</f>
        <v>10816223.580000013</v>
      </c>
      <c r="G34" s="419">
        <f>SUM(G35:G38)</f>
        <v>0</v>
      </c>
      <c r="H34" s="419">
        <f>SUM(D34:G34)</f>
        <v>28059759.710000012</v>
      </c>
      <c r="I34" s="414"/>
    </row>
    <row r="35" spans="1:11">
      <c r="A35" s="249"/>
      <c r="B35" s="477" t="s">
        <v>147</v>
      </c>
      <c r="C35" s="477"/>
      <c r="D35" s="420">
        <v>0</v>
      </c>
      <c r="E35" s="420">
        <v>0</v>
      </c>
      <c r="F35" s="420">
        <f>+ESF!I52</f>
        <v>10816223.580000013</v>
      </c>
      <c r="G35" s="420">
        <v>0</v>
      </c>
      <c r="H35" s="418">
        <f>SUM(D35:G35)</f>
        <v>10816223.580000013</v>
      </c>
      <c r="I35" s="414"/>
    </row>
    <row r="36" spans="1:11">
      <c r="A36" s="249"/>
      <c r="B36" s="477" t="s">
        <v>55</v>
      </c>
      <c r="C36" s="477"/>
      <c r="D36" s="420">
        <v>0</v>
      </c>
      <c r="E36" s="420">
        <f>+ESF!I53-E23</f>
        <v>17243536.129999999</v>
      </c>
      <c r="F36" s="420">
        <v>0</v>
      </c>
      <c r="G36" s="420">
        <v>0</v>
      </c>
      <c r="H36" s="418">
        <f>SUM(D36:G36)</f>
        <v>17243536.129999999</v>
      </c>
      <c r="I36" s="414"/>
    </row>
    <row r="37" spans="1:11">
      <c r="A37" s="249"/>
      <c r="B37" s="477" t="s">
        <v>148</v>
      </c>
      <c r="C37" s="477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</row>
    <row r="38" spans="1:11">
      <c r="A38" s="249"/>
      <c r="B38" s="477" t="s">
        <v>57</v>
      </c>
      <c r="C38" s="477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1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1" ht="18">
      <c r="A40" s="423"/>
      <c r="B40" s="533" t="s">
        <v>434</v>
      </c>
      <c r="C40" s="533"/>
      <c r="D40" s="424">
        <f>D27+D29+D34</f>
        <v>0</v>
      </c>
      <c r="E40" s="424">
        <f>E27+E29+E34</f>
        <v>17243536.129999999</v>
      </c>
      <c r="F40" s="424">
        <f>F29+F34</f>
        <v>10816223.580000013</v>
      </c>
      <c r="G40" s="424">
        <f>G27+G29+G34</f>
        <v>0</v>
      </c>
      <c r="H40" s="424">
        <f>SUM(D40:G40)</f>
        <v>28059759.710000012</v>
      </c>
      <c r="I40" s="425"/>
      <c r="K40" s="422" t="str">
        <f>IF(H40=ESF!I63," ","ERROR")</f>
        <v xml:space="preserve"> </v>
      </c>
    </row>
    <row r="41" spans="1:11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1" ht="6" customHeight="1">
      <c r="D42" s="428"/>
      <c r="E42" s="428"/>
      <c r="I42" s="253"/>
    </row>
    <row r="43" spans="1:11" ht="15" customHeight="1">
      <c r="A43" s="233"/>
      <c r="B43" s="486" t="s">
        <v>78</v>
      </c>
      <c r="C43" s="486"/>
      <c r="D43" s="486"/>
      <c r="E43" s="486"/>
      <c r="F43" s="486"/>
      <c r="G43" s="486"/>
      <c r="H43" s="486"/>
      <c r="I43" s="486"/>
      <c r="J43" s="251"/>
    </row>
    <row r="44" spans="1:11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</row>
    <row r="45" spans="1:11" ht="50.1" customHeight="1">
      <c r="A45" s="233"/>
      <c r="B45" s="251"/>
      <c r="C45" s="485"/>
      <c r="D45" s="485"/>
      <c r="E45" s="276"/>
      <c r="F45" s="233"/>
      <c r="G45" s="484"/>
      <c r="H45" s="484"/>
      <c r="I45" s="276"/>
      <c r="J45" s="276"/>
    </row>
    <row r="46" spans="1:11" ht="14.1" customHeight="1">
      <c r="A46" s="233"/>
      <c r="B46" s="283"/>
      <c r="C46" s="483" t="s">
        <v>79</v>
      </c>
      <c r="D46" s="483"/>
      <c r="E46" s="276"/>
      <c r="F46" s="276"/>
      <c r="G46" s="483" t="s">
        <v>82</v>
      </c>
      <c r="H46" s="483"/>
      <c r="I46" s="252"/>
      <c r="J46" s="276"/>
    </row>
    <row r="47" spans="1:11" ht="14.1" customHeight="1">
      <c r="A47" s="233"/>
      <c r="B47" s="285"/>
      <c r="C47" s="482" t="s">
        <v>80</v>
      </c>
      <c r="D47" s="482"/>
      <c r="E47" s="286"/>
      <c r="F47" s="286"/>
      <c r="G47" s="482" t="s">
        <v>81</v>
      </c>
      <c r="H47" s="482"/>
      <c r="I47" s="252"/>
      <c r="J47" s="276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E1" workbookViewId="0">
      <selection activeCell="G14" sqref="G14"/>
    </sheetView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491" t="s">
        <v>428</v>
      </c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291"/>
      <c r="Q1" s="291"/>
    </row>
    <row r="2" spans="1:17" ht="15" customHeight="1">
      <c r="B2" s="291"/>
      <c r="C2" s="291"/>
      <c r="D2" s="291"/>
      <c r="E2" s="491" t="s">
        <v>178</v>
      </c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291"/>
      <c r="Q2" s="291"/>
    </row>
    <row r="3" spans="1:17" ht="15" customHeight="1">
      <c r="B3" s="291"/>
      <c r="C3" s="291"/>
      <c r="D3" s="291"/>
      <c r="E3" s="491" t="s">
        <v>429</v>
      </c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291"/>
      <c r="Q3" s="291"/>
    </row>
    <row r="4" spans="1:17" ht="16.5" customHeight="1">
      <c r="B4" s="291"/>
      <c r="C4" s="291"/>
      <c r="D4" s="291"/>
      <c r="E4" s="491" t="s">
        <v>1</v>
      </c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487" t="s">
        <v>4</v>
      </c>
      <c r="C6" s="487"/>
      <c r="D6" s="487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44" t="s">
        <v>76</v>
      </c>
      <c r="C9" s="544"/>
      <c r="D9" s="544"/>
      <c r="E9" s="544"/>
      <c r="F9" s="302"/>
      <c r="G9" s="301">
        <v>2017</v>
      </c>
      <c r="H9" s="301">
        <v>2016</v>
      </c>
      <c r="I9" s="435"/>
      <c r="J9" s="544" t="s">
        <v>76</v>
      </c>
      <c r="K9" s="544"/>
      <c r="L9" s="544"/>
      <c r="M9" s="544"/>
      <c r="N9" s="302"/>
      <c r="O9" s="301">
        <v>2017</v>
      </c>
      <c r="P9" s="301">
        <v>2016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40" t="s">
        <v>179</v>
      </c>
      <c r="C12" s="540"/>
      <c r="D12" s="540"/>
      <c r="E12" s="540"/>
      <c r="F12" s="540"/>
      <c r="G12" s="437"/>
      <c r="H12" s="437"/>
      <c r="I12" s="234"/>
      <c r="J12" s="540" t="s">
        <v>180</v>
      </c>
      <c r="K12" s="540"/>
      <c r="L12" s="540"/>
      <c r="M12" s="540"/>
      <c r="N12" s="540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40" t="s">
        <v>67</v>
      </c>
      <c r="D14" s="540"/>
      <c r="E14" s="540"/>
      <c r="F14" s="540"/>
      <c r="G14" s="439">
        <f>SUM(G15:G25)</f>
        <v>157121872.90000001</v>
      </c>
      <c r="H14" s="439">
        <f>SUM(H15:H25)</f>
        <v>0</v>
      </c>
      <c r="I14" s="234"/>
      <c r="J14" s="234"/>
      <c r="K14" s="540" t="s">
        <v>67</v>
      </c>
      <c r="L14" s="540"/>
      <c r="M14" s="540"/>
      <c r="N14" s="540"/>
      <c r="O14" s="439">
        <f>SUM(O15:O17)</f>
        <v>0</v>
      </c>
      <c r="P14" s="439">
        <f>SUM(P15:P17)</f>
        <v>0</v>
      </c>
      <c r="Q14" s="248"/>
    </row>
    <row r="15" spans="1:17" ht="15" customHeight="1">
      <c r="A15" s="249"/>
      <c r="B15" s="234"/>
      <c r="C15" s="307"/>
      <c r="D15" s="539" t="s">
        <v>89</v>
      </c>
      <c r="E15" s="539"/>
      <c r="F15" s="539"/>
      <c r="G15" s="440">
        <v>0</v>
      </c>
      <c r="H15" s="440">
        <v>0</v>
      </c>
      <c r="I15" s="234"/>
      <c r="J15" s="234"/>
      <c r="K15" s="233"/>
      <c r="L15" s="541" t="s">
        <v>33</v>
      </c>
      <c r="M15" s="541"/>
      <c r="N15" s="541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39" t="s">
        <v>204</v>
      </c>
      <c r="E16" s="539"/>
      <c r="F16" s="539"/>
      <c r="G16" s="440"/>
      <c r="H16" s="440"/>
      <c r="I16" s="234"/>
      <c r="J16" s="234"/>
      <c r="K16" s="233"/>
      <c r="L16" s="541" t="s">
        <v>35</v>
      </c>
      <c r="M16" s="541"/>
      <c r="N16" s="541"/>
      <c r="O16" s="440"/>
      <c r="P16" s="440">
        <v>0</v>
      </c>
      <c r="Q16" s="248"/>
    </row>
    <row r="17" spans="1:17" ht="15" customHeight="1">
      <c r="A17" s="249"/>
      <c r="B17" s="234"/>
      <c r="C17" s="441"/>
      <c r="D17" s="539" t="s">
        <v>181</v>
      </c>
      <c r="E17" s="539"/>
      <c r="F17" s="539"/>
      <c r="G17" s="440">
        <v>0</v>
      </c>
      <c r="H17" s="440">
        <v>0</v>
      </c>
      <c r="I17" s="234"/>
      <c r="J17" s="234"/>
      <c r="K17" s="437"/>
      <c r="L17" s="541" t="s">
        <v>208</v>
      </c>
      <c r="M17" s="541"/>
      <c r="N17" s="541"/>
      <c r="O17" s="440">
        <v>0</v>
      </c>
      <c r="P17" s="440">
        <v>0</v>
      </c>
      <c r="Q17" s="248"/>
    </row>
    <row r="18" spans="1:17" ht="15" customHeight="1">
      <c r="A18" s="249"/>
      <c r="B18" s="234"/>
      <c r="C18" s="441"/>
      <c r="D18" s="539" t="s">
        <v>95</v>
      </c>
      <c r="E18" s="539"/>
      <c r="F18" s="539"/>
      <c r="G18" s="440">
        <v>0</v>
      </c>
      <c r="H18" s="440">
        <v>0</v>
      </c>
      <c r="I18" s="234"/>
      <c r="J18" s="234"/>
      <c r="K18" s="437"/>
      <c r="Q18" s="248"/>
    </row>
    <row r="19" spans="1:17" ht="15" customHeight="1">
      <c r="A19" s="249"/>
      <c r="B19" s="234"/>
      <c r="C19" s="441"/>
      <c r="D19" s="539" t="s">
        <v>96</v>
      </c>
      <c r="E19" s="539"/>
      <c r="F19" s="539"/>
      <c r="G19" s="440">
        <v>614200.17000000004</v>
      </c>
      <c r="H19" s="440">
        <v>0</v>
      </c>
      <c r="I19" s="234"/>
      <c r="J19" s="234"/>
      <c r="K19" s="442" t="s">
        <v>68</v>
      </c>
      <c r="L19" s="442"/>
      <c r="M19" s="442"/>
      <c r="N19" s="442"/>
      <c r="O19" s="439">
        <f>SUM(O20:O22)</f>
        <v>30479378.030000001</v>
      </c>
      <c r="P19" s="439">
        <f>SUM(P20:P22)</f>
        <v>0</v>
      </c>
      <c r="Q19" s="248"/>
    </row>
    <row r="20" spans="1:17" ht="15" customHeight="1">
      <c r="A20" s="249"/>
      <c r="B20" s="234"/>
      <c r="C20" s="441"/>
      <c r="D20" s="539" t="s">
        <v>97</v>
      </c>
      <c r="E20" s="539"/>
      <c r="F20" s="539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0</v>
      </c>
      <c r="P20" s="440">
        <v>0</v>
      </c>
      <c r="Q20" s="248"/>
    </row>
    <row r="21" spans="1:17" ht="15" customHeight="1">
      <c r="A21" s="249"/>
      <c r="B21" s="234"/>
      <c r="C21" s="441"/>
      <c r="D21" s="539" t="s">
        <v>99</v>
      </c>
      <c r="E21" s="539"/>
      <c r="F21" s="539"/>
      <c r="G21" s="440">
        <v>0</v>
      </c>
      <c r="H21" s="440">
        <v>0</v>
      </c>
      <c r="I21" s="234"/>
      <c r="J21" s="234"/>
      <c r="K21" s="437"/>
      <c r="L21" s="541" t="s">
        <v>35</v>
      </c>
      <c r="M21" s="541"/>
      <c r="N21" s="541"/>
      <c r="O21" s="440">
        <v>30017252.09</v>
      </c>
      <c r="P21" s="440">
        <v>0</v>
      </c>
      <c r="Q21" s="248"/>
    </row>
    <row r="22" spans="1:17" ht="28.5" customHeight="1">
      <c r="A22" s="249"/>
      <c r="B22" s="234"/>
      <c r="C22" s="441"/>
      <c r="D22" s="539" t="s">
        <v>101</v>
      </c>
      <c r="E22" s="539"/>
      <c r="F22" s="539"/>
      <c r="G22" s="440">
        <v>0</v>
      </c>
      <c r="H22" s="440">
        <v>0</v>
      </c>
      <c r="I22" s="234"/>
      <c r="J22" s="234"/>
      <c r="K22" s="233"/>
      <c r="L22" s="541" t="s">
        <v>209</v>
      </c>
      <c r="M22" s="541"/>
      <c r="N22" s="541"/>
      <c r="O22" s="440">
        <v>462125.94</v>
      </c>
      <c r="P22" s="440">
        <v>0</v>
      </c>
      <c r="Q22" s="248"/>
    </row>
    <row r="23" spans="1:17" ht="15" customHeight="1">
      <c r="A23" s="249"/>
      <c r="B23" s="234"/>
      <c r="C23" s="441"/>
      <c r="D23" s="539" t="s">
        <v>106</v>
      </c>
      <c r="E23" s="539"/>
      <c r="F23" s="539"/>
      <c r="G23" s="440">
        <v>0</v>
      </c>
      <c r="H23" s="440">
        <v>0</v>
      </c>
      <c r="I23" s="234"/>
      <c r="J23" s="234"/>
      <c r="K23" s="540" t="s">
        <v>182</v>
      </c>
      <c r="L23" s="540"/>
      <c r="M23" s="540"/>
      <c r="N23" s="540"/>
      <c r="O23" s="439">
        <f>O14-O19</f>
        <v>-30479378.030000001</v>
      </c>
      <c r="P23" s="439">
        <f>P14-P19</f>
        <v>0</v>
      </c>
      <c r="Q23" s="248"/>
    </row>
    <row r="24" spans="1:17" ht="15" customHeight="1">
      <c r="A24" s="249"/>
      <c r="B24" s="234"/>
      <c r="C24" s="441"/>
      <c r="D24" s="539" t="s">
        <v>205</v>
      </c>
      <c r="E24" s="539"/>
      <c r="F24" s="539"/>
      <c r="G24" s="440">
        <v>156487420.02000001</v>
      </c>
      <c r="H24" s="440">
        <v>0</v>
      </c>
      <c r="I24" s="234"/>
      <c r="J24" s="234"/>
      <c r="Q24" s="248"/>
    </row>
    <row r="25" spans="1:17" ht="15" customHeight="1">
      <c r="A25" s="249"/>
      <c r="B25" s="234"/>
      <c r="C25" s="441"/>
      <c r="D25" s="539" t="s">
        <v>206</v>
      </c>
      <c r="E25" s="539"/>
      <c r="F25" s="346"/>
      <c r="G25" s="440">
        <v>20252.71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40" t="s">
        <v>183</v>
      </c>
      <c r="K26" s="540"/>
      <c r="L26" s="540"/>
      <c r="M26" s="540"/>
      <c r="N26" s="540"/>
      <c r="O26" s="233"/>
      <c r="P26" s="233"/>
      <c r="Q26" s="248"/>
    </row>
    <row r="27" spans="1:17" ht="15" customHeight="1">
      <c r="A27" s="249"/>
      <c r="B27" s="234"/>
      <c r="C27" s="540" t="s">
        <v>68</v>
      </c>
      <c r="D27" s="540"/>
      <c r="E27" s="540"/>
      <c r="F27" s="540"/>
      <c r="G27" s="439">
        <f>SUM(G28:G46)</f>
        <v>146305649.31999999</v>
      </c>
      <c r="H27" s="439">
        <f>SUM(H28:H46)</f>
        <v>0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39" t="s">
        <v>184</v>
      </c>
      <c r="E28" s="539"/>
      <c r="F28" s="539"/>
      <c r="G28" s="440">
        <v>95901438.049999997</v>
      </c>
      <c r="H28" s="440">
        <v>0</v>
      </c>
      <c r="I28" s="234"/>
      <c r="J28" s="234"/>
      <c r="K28" s="442" t="s">
        <v>67</v>
      </c>
      <c r="L28" s="442"/>
      <c r="M28" s="442"/>
      <c r="N28" s="442"/>
      <c r="O28" s="439">
        <f>O29+O32</f>
        <v>18238987.579999998</v>
      </c>
      <c r="P28" s="439">
        <f>P29+P32</f>
        <v>0</v>
      </c>
      <c r="Q28" s="248"/>
    </row>
    <row r="29" spans="1:17" ht="15" customHeight="1">
      <c r="A29" s="249"/>
      <c r="B29" s="234"/>
      <c r="C29" s="442"/>
      <c r="D29" s="539" t="s">
        <v>92</v>
      </c>
      <c r="E29" s="539"/>
      <c r="F29" s="539"/>
      <c r="G29" s="440">
        <v>2607448.0299999998</v>
      </c>
      <c r="H29" s="440">
        <v>0</v>
      </c>
      <c r="I29" s="234"/>
      <c r="J29" s="233"/>
      <c r="K29" s="233"/>
      <c r="L29" s="441" t="s">
        <v>185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39" t="s">
        <v>94</v>
      </c>
      <c r="E30" s="539"/>
      <c r="F30" s="539"/>
      <c r="G30" s="440">
        <v>39559994.18</v>
      </c>
      <c r="H30" s="440">
        <v>0</v>
      </c>
      <c r="I30" s="234"/>
      <c r="J30" s="234"/>
      <c r="K30" s="442"/>
      <c r="L30" s="441" t="s">
        <v>186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188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39" t="s">
        <v>98</v>
      </c>
      <c r="E32" s="539"/>
      <c r="F32" s="539"/>
      <c r="G32" s="440">
        <v>0</v>
      </c>
      <c r="H32" s="440">
        <v>0</v>
      </c>
      <c r="I32" s="234"/>
      <c r="J32" s="234"/>
      <c r="K32" s="442"/>
      <c r="L32" s="541" t="s">
        <v>424</v>
      </c>
      <c r="M32" s="541"/>
      <c r="N32" s="541"/>
      <c r="O32" s="440">
        <v>18238987.579999998</v>
      </c>
      <c r="P32" s="440">
        <v>0</v>
      </c>
      <c r="Q32" s="248"/>
    </row>
    <row r="33" spans="1:17" ht="15" customHeight="1">
      <c r="A33" s="249"/>
      <c r="B33" s="234"/>
      <c r="C33" s="442"/>
      <c r="D33" s="539" t="s">
        <v>187</v>
      </c>
      <c r="E33" s="539"/>
      <c r="F33" s="539"/>
      <c r="G33" s="440">
        <v>0</v>
      </c>
      <c r="H33" s="440">
        <v>0</v>
      </c>
      <c r="I33" s="234"/>
      <c r="J33" s="234"/>
      <c r="K33" s="437"/>
      <c r="Q33" s="248"/>
    </row>
    <row r="34" spans="1:17" ht="15" customHeight="1">
      <c r="A34" s="249"/>
      <c r="B34" s="234"/>
      <c r="C34" s="442"/>
      <c r="D34" s="539" t="s">
        <v>189</v>
      </c>
      <c r="E34" s="539"/>
      <c r="F34" s="539"/>
      <c r="G34" s="440">
        <v>6914535.5</v>
      </c>
      <c r="H34" s="440">
        <v>0</v>
      </c>
      <c r="I34" s="234"/>
      <c r="J34" s="234"/>
      <c r="K34" s="442" t="s">
        <v>68</v>
      </c>
      <c r="L34" s="442"/>
      <c r="M34" s="442"/>
      <c r="N34" s="442"/>
      <c r="O34" s="439">
        <f>O35+O38</f>
        <v>4448502.79</v>
      </c>
      <c r="P34" s="439">
        <f>P35+P38</f>
        <v>0</v>
      </c>
      <c r="Q34" s="248"/>
    </row>
    <row r="35" spans="1:17" ht="15" customHeight="1">
      <c r="A35" s="249"/>
      <c r="B35" s="234"/>
      <c r="C35" s="442"/>
      <c r="D35" s="539" t="s">
        <v>103</v>
      </c>
      <c r="E35" s="539"/>
      <c r="F35" s="539"/>
      <c r="G35" s="440">
        <v>0</v>
      </c>
      <c r="H35" s="440">
        <v>0</v>
      </c>
      <c r="I35" s="234"/>
      <c r="J35" s="234"/>
      <c r="K35" s="233"/>
      <c r="L35" s="441" t="s">
        <v>190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7" ht="15" customHeight="1">
      <c r="A36" s="249"/>
      <c r="B36" s="234"/>
      <c r="C36" s="442"/>
      <c r="D36" s="539" t="s">
        <v>105</v>
      </c>
      <c r="E36" s="539"/>
      <c r="F36" s="539"/>
      <c r="G36" s="440">
        <v>0</v>
      </c>
      <c r="H36" s="440">
        <v>0</v>
      </c>
      <c r="I36" s="234"/>
      <c r="J36" s="234"/>
      <c r="K36" s="442"/>
      <c r="L36" s="441" t="s">
        <v>186</v>
      </c>
      <c r="M36" s="441"/>
      <c r="N36" s="441"/>
      <c r="O36" s="440">
        <v>0</v>
      </c>
      <c r="P36" s="440">
        <v>0</v>
      </c>
      <c r="Q36" s="248"/>
    </row>
    <row r="37" spans="1:17" ht="15" customHeight="1">
      <c r="A37" s="249"/>
      <c r="B37" s="234"/>
      <c r="C37" s="442"/>
      <c r="D37" s="539" t="s">
        <v>107</v>
      </c>
      <c r="E37" s="539"/>
      <c r="F37" s="539"/>
      <c r="G37" s="440">
        <v>0</v>
      </c>
      <c r="H37" s="440">
        <v>0</v>
      </c>
      <c r="I37" s="234"/>
      <c r="J37" s="233"/>
      <c r="K37" s="442"/>
      <c r="L37" s="441" t="s">
        <v>188</v>
      </c>
      <c r="M37" s="441"/>
      <c r="N37" s="441"/>
      <c r="O37" s="440">
        <v>0</v>
      </c>
      <c r="P37" s="440">
        <v>0</v>
      </c>
      <c r="Q37" s="248"/>
    </row>
    <row r="38" spans="1:17" ht="15" customHeight="1">
      <c r="A38" s="249"/>
      <c r="B38" s="234"/>
      <c r="C38" s="442"/>
      <c r="D38" s="539" t="s">
        <v>108</v>
      </c>
      <c r="E38" s="539"/>
      <c r="F38" s="539"/>
      <c r="G38" s="440">
        <v>0</v>
      </c>
      <c r="H38" s="440">
        <v>0</v>
      </c>
      <c r="I38" s="234"/>
      <c r="J38" s="234"/>
      <c r="K38" s="442"/>
      <c r="L38" s="541" t="s">
        <v>425</v>
      </c>
      <c r="M38" s="541"/>
      <c r="N38" s="541"/>
      <c r="O38" s="440">
        <v>4448502.79</v>
      </c>
      <c r="P38" s="440">
        <v>0</v>
      </c>
      <c r="Q38" s="248"/>
    </row>
    <row r="39" spans="1:17" ht="15" customHeight="1">
      <c r="A39" s="249"/>
      <c r="B39" s="234"/>
      <c r="C39" s="442"/>
      <c r="D39" s="539" t="s">
        <v>109</v>
      </c>
      <c r="E39" s="539"/>
      <c r="F39" s="539"/>
      <c r="G39" s="440">
        <v>0</v>
      </c>
      <c r="H39" s="440">
        <v>0</v>
      </c>
      <c r="I39" s="234"/>
      <c r="J39" s="234"/>
      <c r="K39" s="437"/>
      <c r="Q39" s="248"/>
    </row>
    <row r="40" spans="1:17" ht="15" customHeight="1">
      <c r="A40" s="249"/>
      <c r="B40" s="234"/>
      <c r="C40" s="442"/>
      <c r="D40" s="539" t="s">
        <v>111</v>
      </c>
      <c r="E40" s="539"/>
      <c r="F40" s="539"/>
      <c r="G40" s="440">
        <v>0</v>
      </c>
      <c r="H40" s="440">
        <v>0</v>
      </c>
      <c r="I40" s="234"/>
      <c r="J40" s="234"/>
      <c r="K40" s="540" t="s">
        <v>192</v>
      </c>
      <c r="L40" s="540"/>
      <c r="M40" s="540"/>
      <c r="N40" s="540"/>
      <c r="O40" s="439">
        <f>O28-O34</f>
        <v>13790484.789999999</v>
      </c>
      <c r="P40" s="439">
        <f>P28-P34</f>
        <v>0</v>
      </c>
      <c r="Q40" s="248"/>
    </row>
    <row r="41" spans="1:17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7" ht="15" customHeight="1">
      <c r="A42" s="249"/>
      <c r="B42" s="234"/>
      <c r="C42" s="442"/>
      <c r="D42" s="539" t="s">
        <v>191</v>
      </c>
      <c r="E42" s="539"/>
      <c r="F42" s="539"/>
      <c r="G42" s="440">
        <v>0</v>
      </c>
      <c r="H42" s="440">
        <v>0</v>
      </c>
      <c r="I42" s="234"/>
      <c r="J42" s="234"/>
      <c r="Q42" s="248"/>
    </row>
    <row r="43" spans="1:17" ht="15" customHeight="1">
      <c r="A43" s="249"/>
      <c r="B43" s="234"/>
      <c r="C43" s="442"/>
      <c r="D43" s="539" t="s">
        <v>144</v>
      </c>
      <c r="E43" s="539"/>
      <c r="F43" s="539"/>
      <c r="G43" s="440">
        <v>0</v>
      </c>
      <c r="H43" s="440">
        <v>0</v>
      </c>
      <c r="I43" s="234"/>
      <c r="J43" s="542" t="s">
        <v>194</v>
      </c>
      <c r="K43" s="542"/>
      <c r="L43" s="542"/>
      <c r="M43" s="542"/>
      <c r="N43" s="542"/>
      <c r="O43" s="443">
        <f>G48+O23+O40</f>
        <v>-5872669.659999989</v>
      </c>
      <c r="P43" s="443">
        <f>H48+P23+P40</f>
        <v>0</v>
      </c>
      <c r="Q43" s="248"/>
    </row>
    <row r="44" spans="1:17" ht="15" customHeight="1">
      <c r="A44" s="249"/>
      <c r="B44" s="234"/>
      <c r="C44" s="442"/>
      <c r="D44" s="539" t="s">
        <v>118</v>
      </c>
      <c r="E44" s="539"/>
      <c r="F44" s="539"/>
      <c r="G44" s="440">
        <v>0</v>
      </c>
      <c r="H44" s="440">
        <v>0</v>
      </c>
      <c r="I44" s="234"/>
      <c r="Q44" s="248"/>
    </row>
    <row r="45" spans="1:17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7" ht="15" customHeight="1">
      <c r="A46" s="249"/>
      <c r="B46" s="234"/>
      <c r="C46" s="442"/>
      <c r="D46" s="539" t="s">
        <v>207</v>
      </c>
      <c r="E46" s="539"/>
      <c r="F46" s="539"/>
      <c r="G46" s="440">
        <v>1322233.56</v>
      </c>
      <c r="H46" s="440">
        <v>0</v>
      </c>
      <c r="I46" s="234"/>
      <c r="Q46" s="248"/>
    </row>
    <row r="47" spans="1:17">
      <c r="A47" s="249"/>
      <c r="B47" s="234"/>
      <c r="C47" s="307"/>
      <c r="D47" s="234"/>
      <c r="E47" s="307"/>
      <c r="F47" s="307"/>
      <c r="G47" s="437"/>
      <c r="H47" s="437"/>
      <c r="I47" s="234"/>
      <c r="J47" s="542" t="s">
        <v>199</v>
      </c>
      <c r="K47" s="542"/>
      <c r="L47" s="542"/>
      <c r="M47" s="542"/>
      <c r="N47" s="542"/>
      <c r="O47" s="443"/>
      <c r="P47" s="443">
        <v>0</v>
      </c>
      <c r="Q47" s="248"/>
    </row>
    <row r="48" spans="1:17" s="447" customFormat="1">
      <c r="A48" s="444"/>
      <c r="B48" s="445"/>
      <c r="C48" s="540" t="s">
        <v>193</v>
      </c>
      <c r="D48" s="540"/>
      <c r="E48" s="540"/>
      <c r="F48" s="540"/>
      <c r="G48" s="443">
        <f>G14-G27</f>
        <v>10816223.580000013</v>
      </c>
      <c r="H48" s="443">
        <f>H14-H27</f>
        <v>0</v>
      </c>
      <c r="I48" s="445"/>
      <c r="J48" s="542" t="s">
        <v>200</v>
      </c>
      <c r="K48" s="542"/>
      <c r="L48" s="542"/>
      <c r="M48" s="542"/>
      <c r="N48" s="542"/>
      <c r="O48" s="443">
        <v>34160664.93</v>
      </c>
      <c r="P48" s="443">
        <f>+P43+P47</f>
        <v>0</v>
      </c>
      <c r="Q48" s="446"/>
    </row>
    <row r="49" spans="1:17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</row>
    <row r="50" spans="1:17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</row>
    <row r="51" spans="1:17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7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7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7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7" ht="29.25" customHeight="1">
      <c r="A55" s="233"/>
      <c r="B55" s="251"/>
      <c r="C55" s="275"/>
      <c r="D55" s="543"/>
      <c r="E55" s="543"/>
      <c r="F55" s="543"/>
      <c r="G55" s="543"/>
      <c r="H55" s="275"/>
      <c r="I55" s="276"/>
      <c r="J55" s="276"/>
      <c r="K55" s="233"/>
      <c r="L55" s="509"/>
      <c r="M55" s="509"/>
      <c r="N55" s="509"/>
      <c r="O55" s="509"/>
      <c r="P55" s="233"/>
      <c r="Q55" s="233"/>
    </row>
    <row r="56" spans="1:17" ht="14.1" customHeight="1">
      <c r="A56" s="233"/>
      <c r="B56" s="283"/>
      <c r="C56" s="233"/>
      <c r="D56" s="483" t="s">
        <v>79</v>
      </c>
      <c r="E56" s="483"/>
      <c r="F56" s="483"/>
      <c r="G56" s="483"/>
      <c r="H56" s="233"/>
      <c r="I56" s="252"/>
      <c r="J56" s="233"/>
      <c r="K56" s="290"/>
      <c r="L56" s="483" t="s">
        <v>82</v>
      </c>
      <c r="M56" s="483"/>
      <c r="N56" s="483"/>
      <c r="O56" s="483"/>
      <c r="P56" s="233"/>
      <c r="Q56" s="233"/>
    </row>
    <row r="57" spans="1:17" ht="14.1" customHeight="1">
      <c r="A57" s="233"/>
      <c r="B57" s="285"/>
      <c r="C57" s="233"/>
      <c r="D57" s="482" t="s">
        <v>80</v>
      </c>
      <c r="E57" s="482"/>
      <c r="F57" s="482"/>
      <c r="G57" s="482"/>
      <c r="H57" s="233"/>
      <c r="I57" s="252"/>
      <c r="J57" s="233"/>
      <c r="L57" s="482" t="s">
        <v>81</v>
      </c>
      <c r="M57" s="482"/>
      <c r="N57" s="482"/>
      <c r="O57" s="482"/>
      <c r="P57" s="233"/>
      <c r="Q57" s="233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opLeftCell="A22" workbookViewId="0">
      <selection activeCell="J54" sqref="J54:J55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1:10">
      <c r="B3" s="548" t="s">
        <v>239</v>
      </c>
      <c r="C3" s="549"/>
      <c r="D3" s="549"/>
      <c r="E3" s="549"/>
      <c r="F3" s="549"/>
      <c r="G3" s="549"/>
      <c r="H3" s="549"/>
      <c r="I3" s="549"/>
      <c r="J3" s="550"/>
    </row>
    <row r="4" spans="1:10">
      <c r="B4" s="548" t="s">
        <v>210</v>
      </c>
      <c r="C4" s="549"/>
      <c r="D4" s="549"/>
      <c r="E4" s="549"/>
      <c r="F4" s="549"/>
      <c r="G4" s="549"/>
      <c r="H4" s="549"/>
      <c r="I4" s="549"/>
      <c r="J4" s="550"/>
    </row>
    <row r="5" spans="1:10">
      <c r="B5" s="551" t="s">
        <v>211</v>
      </c>
      <c r="C5" s="552"/>
      <c r="D5" s="552"/>
      <c r="E5" s="552"/>
      <c r="F5" s="552"/>
      <c r="G5" s="552"/>
      <c r="H5" s="552"/>
      <c r="I5" s="552"/>
      <c r="J5" s="553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54" t="s">
        <v>212</v>
      </c>
      <c r="C7" s="554"/>
      <c r="D7" s="554"/>
      <c r="E7" s="554" t="s">
        <v>213</v>
      </c>
      <c r="F7" s="554"/>
      <c r="G7" s="554"/>
      <c r="H7" s="554"/>
      <c r="I7" s="554"/>
      <c r="J7" s="555" t="s">
        <v>214</v>
      </c>
    </row>
    <row r="8" spans="1:10" ht="22.5">
      <c r="A8" s="80"/>
      <c r="B8" s="554"/>
      <c r="C8" s="554"/>
      <c r="D8" s="554"/>
      <c r="E8" s="180" t="s">
        <v>215</v>
      </c>
      <c r="F8" s="111" t="s">
        <v>216</v>
      </c>
      <c r="G8" s="180" t="s">
        <v>217</v>
      </c>
      <c r="H8" s="180" t="s">
        <v>218</v>
      </c>
      <c r="I8" s="180" t="s">
        <v>219</v>
      </c>
      <c r="J8" s="555"/>
    </row>
    <row r="9" spans="1:10" ht="12" customHeight="1">
      <c r="A9" s="80"/>
      <c r="B9" s="554"/>
      <c r="C9" s="554"/>
      <c r="D9" s="554"/>
      <c r="E9" s="180" t="s">
        <v>220</v>
      </c>
      <c r="F9" s="180" t="s">
        <v>221</v>
      </c>
      <c r="G9" s="180" t="s">
        <v>222</v>
      </c>
      <c r="H9" s="180" t="s">
        <v>223</v>
      </c>
      <c r="I9" s="180" t="s">
        <v>224</v>
      </c>
      <c r="J9" s="180" t="s">
        <v>238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56" t="s">
        <v>89</v>
      </c>
      <c r="C11" s="557"/>
      <c r="D11" s="558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56" t="s">
        <v>204</v>
      </c>
      <c r="C12" s="557"/>
      <c r="D12" s="558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56" t="s">
        <v>93</v>
      </c>
      <c r="C13" s="557"/>
      <c r="D13" s="558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56" t="s">
        <v>95</v>
      </c>
      <c r="C14" s="557"/>
      <c r="D14" s="558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56" t="s">
        <v>225</v>
      </c>
      <c r="C15" s="557"/>
      <c r="D15" s="558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57" t="s">
        <v>226</v>
      </c>
      <c r="D16" s="558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57" t="s">
        <v>227</v>
      </c>
      <c r="D17" s="558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56" t="s">
        <v>228</v>
      </c>
      <c r="C18" s="557"/>
      <c r="D18" s="558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57" t="s">
        <v>226</v>
      </c>
      <c r="D19" s="558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57" t="s">
        <v>227</v>
      </c>
      <c r="D20" s="558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56" t="s">
        <v>229</v>
      </c>
      <c r="C21" s="557"/>
      <c r="D21" s="558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56" t="s">
        <v>106</v>
      </c>
      <c r="C22" s="557"/>
      <c r="D22" s="558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56" t="s">
        <v>230</v>
      </c>
      <c r="C23" s="557"/>
      <c r="D23" s="558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56" t="s">
        <v>231</v>
      </c>
      <c r="C24" s="557"/>
      <c r="D24" s="558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232</v>
      </c>
      <c r="E26" s="103">
        <f>SUM(E11+E12+E13+E14+E15+E18+E21+E22+E23+E24)</f>
        <v>0</v>
      </c>
      <c r="F26" s="103">
        <f>SUM(F11+F12+F13+F14+F15+F18+F21+F22+F23+F24)</f>
        <v>0</v>
      </c>
      <c r="G26" s="103">
        <f>SUM(G11+G12+G13+G14+G15+G18+G21+G22+G23+G24)</f>
        <v>0</v>
      </c>
      <c r="H26" s="103">
        <f>SUM(H11+H12+H13+H14+H15+H18+H21+H22+H23+H24)</f>
        <v>0</v>
      </c>
      <c r="I26" s="103">
        <f>SUM(I11+I12+I13+I14+I15+I18+I21+I22+I23+I24)</f>
        <v>0</v>
      </c>
      <c r="J26" s="559">
        <f>SUM(J11:J24)</f>
        <v>0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61" t="s">
        <v>426</v>
      </c>
      <c r="I27" s="562"/>
      <c r="J27" s="560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55" t="s">
        <v>233</v>
      </c>
      <c r="C29" s="555"/>
      <c r="D29" s="555"/>
      <c r="E29" s="554" t="s">
        <v>213</v>
      </c>
      <c r="F29" s="554"/>
      <c r="G29" s="554"/>
      <c r="H29" s="554"/>
      <c r="I29" s="554"/>
      <c r="J29" s="555" t="s">
        <v>214</v>
      </c>
    </row>
    <row r="30" spans="1:10" ht="22.5">
      <c r="A30" s="80"/>
      <c r="B30" s="555"/>
      <c r="C30" s="555"/>
      <c r="D30" s="555"/>
      <c r="E30" s="180" t="s">
        <v>215</v>
      </c>
      <c r="F30" s="111" t="s">
        <v>216</v>
      </c>
      <c r="G30" s="180" t="s">
        <v>217</v>
      </c>
      <c r="H30" s="180" t="s">
        <v>218</v>
      </c>
      <c r="I30" s="180" t="s">
        <v>219</v>
      </c>
      <c r="J30" s="555"/>
    </row>
    <row r="31" spans="1:10" ht="12" customHeight="1">
      <c r="A31" s="80"/>
      <c r="B31" s="555"/>
      <c r="C31" s="555"/>
      <c r="D31" s="555"/>
      <c r="E31" s="180" t="s">
        <v>220</v>
      </c>
      <c r="F31" s="180" t="s">
        <v>221</v>
      </c>
      <c r="G31" s="180" t="s">
        <v>222</v>
      </c>
      <c r="H31" s="180" t="s">
        <v>223</v>
      </c>
      <c r="I31" s="180" t="s">
        <v>224</v>
      </c>
      <c r="J31" s="180" t="s">
        <v>238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234</v>
      </c>
      <c r="C33" s="102"/>
      <c r="D33" s="112"/>
      <c r="E33" s="116">
        <f>+E34+E35+E36+E37+E40+E43+E44</f>
        <v>0</v>
      </c>
      <c r="F33" s="116">
        <f t="shared" ref="F33:J33" si="2">+F34+F35+F36+F37+F40+F43+F44</f>
        <v>0</v>
      </c>
      <c r="G33" s="116">
        <f t="shared" si="2"/>
        <v>0</v>
      </c>
      <c r="H33" s="116">
        <f t="shared" si="2"/>
        <v>0</v>
      </c>
      <c r="I33" s="116">
        <f t="shared" si="2"/>
        <v>0</v>
      </c>
      <c r="J33" s="116">
        <f t="shared" si="2"/>
        <v>0</v>
      </c>
    </row>
    <row r="34" spans="1:10" ht="12" customHeight="1">
      <c r="A34" s="83"/>
      <c r="B34" s="90"/>
      <c r="C34" s="557" t="s">
        <v>89</v>
      </c>
      <c r="D34" s="558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57" t="s">
        <v>93</v>
      </c>
      <c r="D35" s="558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57" t="s">
        <v>95</v>
      </c>
      <c r="D36" s="558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57" t="s">
        <v>225</v>
      </c>
      <c r="D37" s="558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226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227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57" t="s">
        <v>228</v>
      </c>
      <c r="D40" s="558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226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227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57" t="s">
        <v>106</v>
      </c>
      <c r="D43" s="558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57" t="s">
        <v>230</v>
      </c>
      <c r="D44" s="558"/>
      <c r="E44" s="103">
        <v>0</v>
      </c>
      <c r="F44" s="103">
        <v>0</v>
      </c>
      <c r="G44" s="103">
        <f t="shared" si="3"/>
        <v>0</v>
      </c>
      <c r="H44" s="103">
        <v>0</v>
      </c>
      <c r="I44" s="103">
        <v>0</v>
      </c>
      <c r="J44" s="103">
        <f t="shared" si="4"/>
        <v>0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235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57" t="s">
        <v>204</v>
      </c>
      <c r="D47" s="558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57" t="s">
        <v>229</v>
      </c>
      <c r="D48" s="558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57" t="s">
        <v>230</v>
      </c>
      <c r="D49" s="558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236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57" t="s">
        <v>231</v>
      </c>
      <c r="D52" s="558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232</v>
      </c>
      <c r="E54" s="103">
        <f>+E34+E35+E36+E37+E40+E43+E44+E46+E51</f>
        <v>0</v>
      </c>
      <c r="F54" s="103">
        <f t="shared" ref="F54:I54" si="6">+F34+F35+F36+F37+F40+F43+F44+F46+F51</f>
        <v>0</v>
      </c>
      <c r="G54" s="103">
        <f t="shared" si="6"/>
        <v>0</v>
      </c>
      <c r="H54" s="103">
        <f t="shared" si="6"/>
        <v>0</v>
      </c>
      <c r="I54" s="103">
        <f t="shared" si="6"/>
        <v>0</v>
      </c>
      <c r="J54" s="564">
        <f>+J33+J46+J51</f>
        <v>0</v>
      </c>
    </row>
    <row r="55" spans="1:11">
      <c r="A55" s="83"/>
      <c r="B55" s="100"/>
      <c r="C55" s="100"/>
      <c r="D55" s="100"/>
      <c r="E55" s="100"/>
      <c r="F55" s="100"/>
      <c r="G55" s="100"/>
      <c r="H55" s="561" t="s">
        <v>426</v>
      </c>
      <c r="I55" s="562"/>
      <c r="J55" s="565"/>
    </row>
    <row r="56" spans="1:11">
      <c r="A56" s="83"/>
      <c r="B56" s="563"/>
      <c r="C56" s="563"/>
      <c r="D56" s="563"/>
      <c r="E56" s="563"/>
      <c r="F56" s="563"/>
      <c r="G56" s="563"/>
      <c r="H56" s="563"/>
      <c r="I56" s="563"/>
      <c r="J56" s="563"/>
    </row>
    <row r="57" spans="1:11">
      <c r="B57" s="78" t="s">
        <v>237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otrodriguez</cp:lastModifiedBy>
  <cp:lastPrinted>2017-09-12T20:28:45Z</cp:lastPrinted>
  <dcterms:created xsi:type="dcterms:W3CDTF">2014-01-27T16:27:43Z</dcterms:created>
  <dcterms:modified xsi:type="dcterms:W3CDTF">2017-09-13T21:34:28Z</dcterms:modified>
</cp:coreProperties>
</file>