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4385" yWindow="-15" windowWidth="14430" windowHeight="11760" tabRatio="750" activeTab="5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BMu" sheetId="21" r:id="rId18"/>
    <sheet name="BInmu" sheetId="22" r:id="rId19"/>
    <sheet name="Rel Cta Banc" sheetId="23" r:id="rId20"/>
    <sheet name="Hoja1" sheetId="24" r:id="rId21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24519"/>
</workbook>
</file>

<file path=xl/calcChain.xml><?xml version="1.0" encoding="utf-8"?>
<calcChain xmlns="http://schemas.openxmlformats.org/spreadsheetml/2006/main">
  <c r="D33" i="8"/>
  <c r="I18" i="1"/>
  <c r="I12" i="5"/>
  <c r="C27" i="20"/>
  <c r="D9"/>
  <c r="C9"/>
  <c r="C31"/>
  <c r="E11"/>
  <c r="D11"/>
  <c r="C11"/>
  <c r="I35" i="19"/>
  <c r="H35"/>
  <c r="J35" s="1"/>
  <c r="F35"/>
  <c r="E35"/>
  <c r="I30"/>
  <c r="H30"/>
  <c r="F30"/>
  <c r="E30"/>
  <c r="I27"/>
  <c r="H27"/>
  <c r="F27"/>
  <c r="E27"/>
  <c r="I23"/>
  <c r="H23"/>
  <c r="F23"/>
  <c r="E23"/>
  <c r="G23" s="1"/>
  <c r="J39"/>
  <c r="J38"/>
  <c r="J31"/>
  <c r="J19"/>
  <c r="J18"/>
  <c r="G39"/>
  <c r="G38"/>
  <c r="G37"/>
  <c r="J37" s="1"/>
  <c r="G36"/>
  <c r="J36" s="1"/>
  <c r="G35"/>
  <c r="G34"/>
  <c r="J34" s="1"/>
  <c r="G33"/>
  <c r="J33" s="1"/>
  <c r="G32"/>
  <c r="J32" s="1"/>
  <c r="G31"/>
  <c r="G30"/>
  <c r="G29"/>
  <c r="J29" s="1"/>
  <c r="G28"/>
  <c r="J28" s="1"/>
  <c r="G27"/>
  <c r="G26"/>
  <c r="J26" s="1"/>
  <c r="G25"/>
  <c r="J25" s="1"/>
  <c r="G24"/>
  <c r="J24" s="1"/>
  <c r="G22"/>
  <c r="J22" s="1"/>
  <c r="G21"/>
  <c r="J21" s="1"/>
  <c r="G20"/>
  <c r="J20" s="1"/>
  <c r="G19"/>
  <c r="G18"/>
  <c r="G17"/>
  <c r="J17" s="1"/>
  <c r="G16"/>
  <c r="J16" s="1"/>
  <c r="G15"/>
  <c r="J15" s="1"/>
  <c r="G14"/>
  <c r="J14" s="1"/>
  <c r="I14"/>
  <c r="H14"/>
  <c r="F14"/>
  <c r="E14"/>
  <c r="J13"/>
  <c r="G13"/>
  <c r="G12"/>
  <c r="J12" s="1"/>
  <c r="G11"/>
  <c r="I11"/>
  <c r="I41" s="1"/>
  <c r="H11"/>
  <c r="H41" s="1"/>
  <c r="F11"/>
  <c r="F41" s="1"/>
  <c r="E11"/>
  <c r="E41" s="1"/>
  <c r="C33" i="18"/>
  <c r="C35" s="1"/>
  <c r="B33"/>
  <c r="B35" s="1"/>
  <c r="C18"/>
  <c r="B18"/>
  <c r="H30" i="17"/>
  <c r="H29"/>
  <c r="H28"/>
  <c r="H27"/>
  <c r="H26"/>
  <c r="H25"/>
  <c r="H24"/>
  <c r="H23"/>
  <c r="F31"/>
  <c r="F33" s="1"/>
  <c r="D31"/>
  <c r="H31" s="1"/>
  <c r="H18"/>
  <c r="H17"/>
  <c r="H16"/>
  <c r="H15"/>
  <c r="H14"/>
  <c r="H13"/>
  <c r="H12"/>
  <c r="H11"/>
  <c r="H10"/>
  <c r="F19"/>
  <c r="D19"/>
  <c r="H19" s="1"/>
  <c r="H33" s="1"/>
  <c r="H48" i="16"/>
  <c r="H50" s="1"/>
  <c r="I43"/>
  <c r="F46"/>
  <c r="I46" s="1"/>
  <c r="F45"/>
  <c r="I45" s="1"/>
  <c r="F44"/>
  <c r="I44" s="1"/>
  <c r="F43"/>
  <c r="H42"/>
  <c r="G42"/>
  <c r="E42"/>
  <c r="D42"/>
  <c r="F42" s="1"/>
  <c r="I40"/>
  <c r="I39"/>
  <c r="I36"/>
  <c r="I32"/>
  <c r="F40"/>
  <c r="F39"/>
  <c r="F38"/>
  <c r="I38" s="1"/>
  <c r="F37"/>
  <c r="I37" s="1"/>
  <c r="F36"/>
  <c r="F35"/>
  <c r="I35" s="1"/>
  <c r="F34"/>
  <c r="I34" s="1"/>
  <c r="F33"/>
  <c r="I33" s="1"/>
  <c r="F32"/>
  <c r="H31"/>
  <c r="G31"/>
  <c r="E31"/>
  <c r="D31"/>
  <c r="F31" s="1"/>
  <c r="I31" s="1"/>
  <c r="F29"/>
  <c r="I29" s="1"/>
  <c r="F28"/>
  <c r="I28" s="1"/>
  <c r="F27"/>
  <c r="I27" s="1"/>
  <c r="F26"/>
  <c r="I26" s="1"/>
  <c r="F25"/>
  <c r="I25" s="1"/>
  <c r="F24"/>
  <c r="I24" s="1"/>
  <c r="F23"/>
  <c r="I23" s="1"/>
  <c r="F22"/>
  <c r="I22" s="1"/>
  <c r="H22"/>
  <c r="G22"/>
  <c r="E22"/>
  <c r="D22"/>
  <c r="F20"/>
  <c r="I20" s="1"/>
  <c r="F19"/>
  <c r="I19" s="1"/>
  <c r="F18"/>
  <c r="I18" s="1"/>
  <c r="F17"/>
  <c r="I17" s="1"/>
  <c r="F16"/>
  <c r="F15"/>
  <c r="I15" s="1"/>
  <c r="F14"/>
  <c r="I14" s="1"/>
  <c r="F13"/>
  <c r="I13" s="1"/>
  <c r="H12"/>
  <c r="G12"/>
  <c r="G48" s="1"/>
  <c r="G50" s="1"/>
  <c r="E12"/>
  <c r="E48" s="1"/>
  <c r="E50" s="1"/>
  <c r="D12"/>
  <c r="D48" s="1"/>
  <c r="D50" s="1"/>
  <c r="H74" i="15"/>
  <c r="G74"/>
  <c r="E74"/>
  <c r="D74"/>
  <c r="H70"/>
  <c r="G70"/>
  <c r="E70"/>
  <c r="D70"/>
  <c r="F70" s="1"/>
  <c r="H62"/>
  <c r="G62"/>
  <c r="E62"/>
  <c r="D62"/>
  <c r="F62" s="1"/>
  <c r="I62" s="1"/>
  <c r="H58"/>
  <c r="G58"/>
  <c r="E58"/>
  <c r="D58"/>
  <c r="F58" s="1"/>
  <c r="H48"/>
  <c r="G48"/>
  <c r="E48"/>
  <c r="D48"/>
  <c r="F48" s="1"/>
  <c r="I48" s="1"/>
  <c r="H38"/>
  <c r="G38"/>
  <c r="E38"/>
  <c r="D38"/>
  <c r="F38" s="1"/>
  <c r="H28"/>
  <c r="G28"/>
  <c r="E28"/>
  <c r="D28"/>
  <c r="F28" s="1"/>
  <c r="I77"/>
  <c r="I72"/>
  <c r="I67"/>
  <c r="I63"/>
  <c r="I59"/>
  <c r="I54"/>
  <c r="I53"/>
  <c r="I50"/>
  <c r="I46"/>
  <c r="I45"/>
  <c r="I44"/>
  <c r="I37"/>
  <c r="I36"/>
  <c r="I35"/>
  <c r="I29"/>
  <c r="I27"/>
  <c r="I26"/>
  <c r="I21"/>
  <c r="I20"/>
  <c r="I19"/>
  <c r="F81"/>
  <c r="I81" s="1"/>
  <c r="F80"/>
  <c r="I80" s="1"/>
  <c r="F79"/>
  <c r="I79" s="1"/>
  <c r="F78"/>
  <c r="I78" s="1"/>
  <c r="F77"/>
  <c r="F76"/>
  <c r="I76" s="1"/>
  <c r="F75"/>
  <c r="I75" s="1"/>
  <c r="F73"/>
  <c r="I73" s="1"/>
  <c r="F72"/>
  <c r="F71"/>
  <c r="I71" s="1"/>
  <c r="F69"/>
  <c r="I69" s="1"/>
  <c r="F68"/>
  <c r="I68" s="1"/>
  <c r="F67"/>
  <c r="F66"/>
  <c r="I66" s="1"/>
  <c r="F65"/>
  <c r="I65" s="1"/>
  <c r="F64"/>
  <c r="I64" s="1"/>
  <c r="F63"/>
  <c r="F61"/>
  <c r="I61" s="1"/>
  <c r="F60"/>
  <c r="I60" s="1"/>
  <c r="F59"/>
  <c r="F57"/>
  <c r="I57" s="1"/>
  <c r="F56"/>
  <c r="I56" s="1"/>
  <c r="F55"/>
  <c r="I55" s="1"/>
  <c r="F54"/>
  <c r="F53"/>
  <c r="F52"/>
  <c r="I52" s="1"/>
  <c r="F51"/>
  <c r="I51" s="1"/>
  <c r="F50"/>
  <c r="F49"/>
  <c r="I49" s="1"/>
  <c r="F47"/>
  <c r="I47" s="1"/>
  <c r="F46"/>
  <c r="F45"/>
  <c r="F44"/>
  <c r="F43"/>
  <c r="I43" s="1"/>
  <c r="F42"/>
  <c r="I42" s="1"/>
  <c r="F41"/>
  <c r="I41" s="1"/>
  <c r="F40"/>
  <c r="I40" s="1"/>
  <c r="F39"/>
  <c r="I39" s="1"/>
  <c r="F37"/>
  <c r="F36"/>
  <c r="F35"/>
  <c r="F34"/>
  <c r="I34" s="1"/>
  <c r="F33"/>
  <c r="I33" s="1"/>
  <c r="F32"/>
  <c r="I32" s="1"/>
  <c r="F31"/>
  <c r="I31" s="1"/>
  <c r="F30"/>
  <c r="I30" s="1"/>
  <c r="F29"/>
  <c r="F27"/>
  <c r="F26"/>
  <c r="F25"/>
  <c r="I25" s="1"/>
  <c r="F24"/>
  <c r="I24" s="1"/>
  <c r="F23"/>
  <c r="I23" s="1"/>
  <c r="F22"/>
  <c r="I22" s="1"/>
  <c r="F21"/>
  <c r="F20"/>
  <c r="F19"/>
  <c r="H18"/>
  <c r="G18"/>
  <c r="G82" s="1"/>
  <c r="E18"/>
  <c r="E82" s="1"/>
  <c r="D18"/>
  <c r="F18" s="1"/>
  <c r="I18" s="1"/>
  <c r="I15"/>
  <c r="I11"/>
  <c r="H10"/>
  <c r="H82" s="1"/>
  <c r="G10"/>
  <c r="F17"/>
  <c r="I17" s="1"/>
  <c r="F16"/>
  <c r="I16" s="1"/>
  <c r="F15"/>
  <c r="F14"/>
  <c r="I14" s="1"/>
  <c r="F13"/>
  <c r="I13" s="1"/>
  <c r="F12"/>
  <c r="I12" s="1"/>
  <c r="F11"/>
  <c r="E10"/>
  <c r="D10"/>
  <c r="F10" s="1"/>
  <c r="I10" s="1"/>
  <c r="E21" i="14"/>
  <c r="D21"/>
  <c r="F16"/>
  <c r="I16" s="1"/>
  <c r="F14"/>
  <c r="I14" s="1"/>
  <c r="F12"/>
  <c r="F18" s="1"/>
  <c r="H18"/>
  <c r="H21" s="1"/>
  <c r="G18"/>
  <c r="G21" s="1"/>
  <c r="E18"/>
  <c r="D18"/>
  <c r="I20" i="13"/>
  <c r="I16"/>
  <c r="I12"/>
  <c r="F20"/>
  <c r="F19"/>
  <c r="I19" s="1"/>
  <c r="F18"/>
  <c r="I18" s="1"/>
  <c r="F17"/>
  <c r="I17" s="1"/>
  <c r="F16"/>
  <c r="F15"/>
  <c r="I15" s="1"/>
  <c r="F14"/>
  <c r="I14" s="1"/>
  <c r="F13"/>
  <c r="I13" s="1"/>
  <c r="F12"/>
  <c r="H22"/>
  <c r="H84" i="15" s="1"/>
  <c r="G22" i="13"/>
  <c r="E22"/>
  <c r="D22"/>
  <c r="F33" i="12"/>
  <c r="J52"/>
  <c r="J49"/>
  <c r="J48"/>
  <c r="J47"/>
  <c r="J46"/>
  <c r="J44"/>
  <c r="J43"/>
  <c r="J42"/>
  <c r="J41"/>
  <c r="J39"/>
  <c r="J38"/>
  <c r="J36"/>
  <c r="J35"/>
  <c r="J34"/>
  <c r="G52"/>
  <c r="G51" s="1"/>
  <c r="G49"/>
  <c r="G48"/>
  <c r="G47"/>
  <c r="G46" s="1"/>
  <c r="G35"/>
  <c r="G36"/>
  <c r="G38"/>
  <c r="G39"/>
  <c r="G41"/>
  <c r="G40" s="1"/>
  <c r="G42"/>
  <c r="G43"/>
  <c r="G44"/>
  <c r="G34"/>
  <c r="I51"/>
  <c r="I54" s="1"/>
  <c r="E27" i="20" s="1"/>
  <c r="E31" s="1"/>
  <c r="I46" i="12"/>
  <c r="E9" i="20" s="1"/>
  <c r="I40" i="12"/>
  <c r="I37"/>
  <c r="I33" s="1"/>
  <c r="E8" i="20" s="1"/>
  <c r="E7" s="1"/>
  <c r="E15" s="1"/>
  <c r="E19" s="1"/>
  <c r="E23" s="1"/>
  <c r="H51" i="12"/>
  <c r="D27" i="20" s="1"/>
  <c r="D31" s="1"/>
  <c r="H46" i="12"/>
  <c r="H40"/>
  <c r="H37"/>
  <c r="H54" s="1"/>
  <c r="F51"/>
  <c r="F54" s="1"/>
  <c r="F46"/>
  <c r="F40"/>
  <c r="F37"/>
  <c r="E51"/>
  <c r="E46"/>
  <c r="E40"/>
  <c r="J40" s="1"/>
  <c r="E37"/>
  <c r="E33" s="1"/>
  <c r="C8" i="20" s="1"/>
  <c r="C7" s="1"/>
  <c r="C15" s="1"/>
  <c r="C19" s="1"/>
  <c r="C23" s="1"/>
  <c r="J24" i="12"/>
  <c r="J23"/>
  <c r="J22"/>
  <c r="J21"/>
  <c r="J20"/>
  <c r="J19"/>
  <c r="J17"/>
  <c r="J16"/>
  <c r="J14"/>
  <c r="J13"/>
  <c r="J12"/>
  <c r="J11"/>
  <c r="G24"/>
  <c r="G23"/>
  <c r="G22"/>
  <c r="G21"/>
  <c r="G20"/>
  <c r="G19"/>
  <c r="G17"/>
  <c r="G16"/>
  <c r="G15" s="1"/>
  <c r="G14"/>
  <c r="G13"/>
  <c r="G12"/>
  <c r="G11"/>
  <c r="I18"/>
  <c r="I15"/>
  <c r="H18"/>
  <c r="H15"/>
  <c r="H26" s="1"/>
  <c r="F18"/>
  <c r="F15"/>
  <c r="F26" s="1"/>
  <c r="E18"/>
  <c r="G18" s="1"/>
  <c r="E15"/>
  <c r="I12" i="16" l="1"/>
  <c r="E84" i="15"/>
  <c r="G84"/>
  <c r="G41" i="19"/>
  <c r="I22" i="13"/>
  <c r="I18" i="14"/>
  <c r="I21" s="1"/>
  <c r="J37" i="12"/>
  <c r="J33" s="1"/>
  <c r="J54" s="1"/>
  <c r="F12" i="16"/>
  <c r="J11" i="19"/>
  <c r="H33" i="12"/>
  <c r="D8" i="20" s="1"/>
  <c r="D7" s="1"/>
  <c r="D15" s="1"/>
  <c r="D19" s="1"/>
  <c r="D23" s="1"/>
  <c r="D33" i="17"/>
  <c r="G37" i="12"/>
  <c r="G33" s="1"/>
  <c r="J23" i="19"/>
  <c r="J51" i="12"/>
  <c r="I12" i="14"/>
  <c r="I26" i="12"/>
  <c r="D82" i="15"/>
  <c r="D84" s="1"/>
  <c r="E54" i="12"/>
  <c r="I16" i="16"/>
  <c r="F22" i="13"/>
  <c r="F21" i="14" s="1"/>
  <c r="J18" i="12"/>
  <c r="J30" i="19"/>
  <c r="J27"/>
  <c r="F48" i="16"/>
  <c r="I42"/>
  <c r="I48" s="1"/>
  <c r="F74" i="15"/>
  <c r="I70"/>
  <c r="I58"/>
  <c r="I38"/>
  <c r="I28"/>
  <c r="J15" i="12"/>
  <c r="G26"/>
  <c r="E26"/>
  <c r="E23" i="7"/>
  <c r="E36" s="1"/>
  <c r="I29" i="2"/>
  <c r="E148" i="3" s="1"/>
  <c r="D36" i="8"/>
  <c r="G36" s="1"/>
  <c r="H36" s="1"/>
  <c r="D35"/>
  <c r="G35" s="1"/>
  <c r="H35" s="1"/>
  <c r="G34"/>
  <c r="H34" s="1"/>
  <c r="G33"/>
  <c r="G32"/>
  <c r="H32" s="1"/>
  <c r="G31"/>
  <c r="H31" s="1"/>
  <c r="D30"/>
  <c r="G30" s="1"/>
  <c r="H30" s="1"/>
  <c r="D29"/>
  <c r="G29" s="1"/>
  <c r="D28"/>
  <c r="G28" s="1"/>
  <c r="H28" s="1"/>
  <c r="D24"/>
  <c r="G19"/>
  <c r="D20"/>
  <c r="G20" s="1"/>
  <c r="H20" s="1"/>
  <c r="D21"/>
  <c r="G21" s="1"/>
  <c r="H21" s="1"/>
  <c r="D22"/>
  <c r="G22" s="1"/>
  <c r="H22" s="1"/>
  <c r="D23"/>
  <c r="G23" s="1"/>
  <c r="G18"/>
  <c r="P35" i="10"/>
  <c r="P34" s="1"/>
  <c r="O35"/>
  <c r="O34" s="1"/>
  <c r="P29"/>
  <c r="P28" s="1"/>
  <c r="O29"/>
  <c r="O28" s="1"/>
  <c r="H27"/>
  <c r="G27"/>
  <c r="P19"/>
  <c r="O19"/>
  <c r="P14"/>
  <c r="O14"/>
  <c r="H14"/>
  <c r="G14"/>
  <c r="I36" i="9"/>
  <c r="H36"/>
  <c r="I31"/>
  <c r="H31"/>
  <c r="H42" s="1"/>
  <c r="I22"/>
  <c r="H22"/>
  <c r="I17"/>
  <c r="H17"/>
  <c r="H28" s="1"/>
  <c r="F26" i="8"/>
  <c r="E26"/>
  <c r="G24"/>
  <c r="H24" s="1"/>
  <c r="F16"/>
  <c r="F14" s="1"/>
  <c r="E16"/>
  <c r="E14" s="1"/>
  <c r="H38" i="7"/>
  <c r="H37"/>
  <c r="G34"/>
  <c r="D34"/>
  <c r="H32"/>
  <c r="H31"/>
  <c r="H30"/>
  <c r="G29"/>
  <c r="F29"/>
  <c r="E29"/>
  <c r="D29"/>
  <c r="H29" s="1"/>
  <c r="H25"/>
  <c r="H24"/>
  <c r="H23"/>
  <c r="G21"/>
  <c r="E21"/>
  <c r="E27" s="1"/>
  <c r="D21"/>
  <c r="H19"/>
  <c r="H18"/>
  <c r="H17"/>
  <c r="G16"/>
  <c r="G27" s="1"/>
  <c r="F16"/>
  <c r="E16"/>
  <c r="D16"/>
  <c r="H14"/>
  <c r="J48" i="5"/>
  <c r="I48"/>
  <c r="J40"/>
  <c r="I40"/>
  <c r="J33"/>
  <c r="I33"/>
  <c r="J28"/>
  <c r="I28"/>
  <c r="E26"/>
  <c r="D26"/>
  <c r="E22"/>
  <c r="J17"/>
  <c r="J12"/>
  <c r="E12"/>
  <c r="E33" s="1"/>
  <c r="D12"/>
  <c r="D18" i="2"/>
  <c r="E120" i="3" s="1"/>
  <c r="I18" i="2"/>
  <c r="J18" s="1"/>
  <c r="E115" i="3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J55" s="1"/>
  <c r="E217" i="3" s="1"/>
  <c r="I54" i="2"/>
  <c r="E166" i="3" s="1"/>
  <c r="I47" i="2"/>
  <c r="E161" i="3" s="1"/>
  <c r="I48" i="2"/>
  <c r="E162" i="3" s="1"/>
  <c r="I49" i="2"/>
  <c r="J49" s="1"/>
  <c r="E213" i="3" s="1"/>
  <c r="I50" i="2"/>
  <c r="I41"/>
  <c r="J41" s="1"/>
  <c r="E207" i="3" s="1"/>
  <c r="I42" i="2"/>
  <c r="J42" s="1"/>
  <c r="E208" i="3" s="1"/>
  <c r="I40" i="2"/>
  <c r="E156" i="3" s="1"/>
  <c r="I30" i="2"/>
  <c r="J30" s="1"/>
  <c r="E199" i="3" s="1"/>
  <c r="I31" i="2"/>
  <c r="E150" i="3" s="1"/>
  <c r="I32" i="2"/>
  <c r="I33"/>
  <c r="J33" s="1"/>
  <c r="E202" i="3" s="1"/>
  <c r="I34" i="2"/>
  <c r="I19"/>
  <c r="J19" s="1"/>
  <c r="E190" i="3" s="1"/>
  <c r="I20" i="2"/>
  <c r="J20" s="1"/>
  <c r="E191" i="3" s="1"/>
  <c r="I21" i="2"/>
  <c r="E142" i="3" s="1"/>
  <c r="I22" i="2"/>
  <c r="I23"/>
  <c r="J23" s="1"/>
  <c r="E194" i="3" s="1"/>
  <c r="I24" i="2"/>
  <c r="J24" s="1"/>
  <c r="E195" i="3" s="1"/>
  <c r="I25" i="2"/>
  <c r="E146" i="3" s="1"/>
  <c r="J21" i="2"/>
  <c r="E192" i="3" s="1"/>
  <c r="E144"/>
  <c r="E163"/>
  <c r="J48" i="2"/>
  <c r="E212" i="3" s="1"/>
  <c r="J22" i="2"/>
  <c r="E193" i="3" s="1"/>
  <c r="E143"/>
  <c r="J40" i="2"/>
  <c r="E206" i="3" s="1"/>
  <c r="J50" i="2"/>
  <c r="E214" i="3" s="1"/>
  <c r="E164"/>
  <c r="J32" i="2"/>
  <c r="E201" i="3" s="1"/>
  <c r="E151"/>
  <c r="J25" i="2"/>
  <c r="E196" i="3" s="1"/>
  <c r="E140"/>
  <c r="J34" i="2"/>
  <c r="E203" i="3" s="1"/>
  <c r="E153"/>
  <c r="E157"/>
  <c r="E167"/>
  <c r="D29" i="2"/>
  <c r="E29" s="1"/>
  <c r="E179" i="3" s="1"/>
  <c r="D30" i="2"/>
  <c r="E130" i="3" s="1"/>
  <c r="D31" i="2"/>
  <c r="E131" i="3" s="1"/>
  <c r="D32" i="2"/>
  <c r="E32" s="1"/>
  <c r="E182" i="3" s="1"/>
  <c r="D33" i="2"/>
  <c r="E133" i="3" s="1"/>
  <c r="D34" i="2"/>
  <c r="E34" s="1"/>
  <c r="E184" i="3" s="1"/>
  <c r="D35" i="2"/>
  <c r="E135" i="3" s="1"/>
  <c r="D36" i="2"/>
  <c r="E36" s="1"/>
  <c r="E186" i="3" s="1"/>
  <c r="D28" i="2"/>
  <c r="E28" s="1"/>
  <c r="E178" i="3" s="1"/>
  <c r="D19" i="2"/>
  <c r="E19" s="1"/>
  <c r="E171" i="3" s="1"/>
  <c r="D20" i="2"/>
  <c r="E122" i="3" s="1"/>
  <c r="D21" i="2"/>
  <c r="D22"/>
  <c r="E124" i="3" s="1"/>
  <c r="D23" i="2"/>
  <c r="D24"/>
  <c r="E24" s="1"/>
  <c r="E176" i="3" s="1"/>
  <c r="E21" i="2"/>
  <c r="E173" i="3"/>
  <c r="E123"/>
  <c r="E20" i="2"/>
  <c r="E172" i="3" s="1"/>
  <c r="E35" i="2"/>
  <c r="E185" i="3" s="1"/>
  <c r="E30" i="2"/>
  <c r="E180" i="3" s="1"/>
  <c r="E23" i="2"/>
  <c r="E175" i="3" s="1"/>
  <c r="E125"/>
  <c r="J58" i="1"/>
  <c r="E105" i="3"/>
  <c r="I58" i="1"/>
  <c r="E53" i="3" s="1"/>
  <c r="J44" i="1"/>
  <c r="E95" i="3"/>
  <c r="I44" i="1"/>
  <c r="E43" i="3" s="1"/>
  <c r="E41" i="1"/>
  <c r="D41"/>
  <c r="E24" i="3" s="1"/>
  <c r="J38" i="1"/>
  <c r="E93" i="3" s="1"/>
  <c r="I38" i="1"/>
  <c r="J27"/>
  <c r="E86" i="3" s="1"/>
  <c r="I27" i="1"/>
  <c r="E34" i="3" s="1"/>
  <c r="E26" i="1"/>
  <c r="E66" i="3" s="1"/>
  <c r="D26" i="1"/>
  <c r="E14" i="3" s="1"/>
  <c r="E126" l="1"/>
  <c r="K20" i="8"/>
  <c r="E139" i="3"/>
  <c r="E121"/>
  <c r="E145"/>
  <c r="E134"/>
  <c r="E132"/>
  <c r="I51" i="5"/>
  <c r="H29" i="8"/>
  <c r="K29"/>
  <c r="E34" i="7"/>
  <c r="E40" s="1"/>
  <c r="H36"/>
  <c r="J53" i="5"/>
  <c r="J52" i="1" s="1"/>
  <c r="F22" i="7" s="1"/>
  <c r="H22" s="1"/>
  <c r="J38" i="2"/>
  <c r="E205" i="3" s="1"/>
  <c r="E136"/>
  <c r="J29" i="2"/>
  <c r="E198" i="3" s="1"/>
  <c r="J51" i="5"/>
  <c r="H16" i="7"/>
  <c r="I42" i="9"/>
  <c r="E129" i="3"/>
  <c r="E149"/>
  <c r="K35" i="8"/>
  <c r="I38" i="2"/>
  <c r="E155" i="3" s="1"/>
  <c r="I52" i="2"/>
  <c r="E165" i="3" s="1"/>
  <c r="E128"/>
  <c r="J16" i="2"/>
  <c r="E188" i="3" s="1"/>
  <c r="E141"/>
  <c r="E152"/>
  <c r="I16" i="2"/>
  <c r="E138" i="3" s="1"/>
  <c r="J41" i="19"/>
  <c r="E158" i="3"/>
  <c r="G40" i="7"/>
  <c r="I50" i="16"/>
  <c r="I28" i="9"/>
  <c r="I46" s="1"/>
  <c r="J26" i="12"/>
  <c r="F50" i="16"/>
  <c r="J54" i="2"/>
  <c r="D33" i="5"/>
  <c r="I53" s="1"/>
  <c r="I52" i="1" s="1"/>
  <c r="F35" i="7" s="1"/>
  <c r="H35" s="1"/>
  <c r="D27"/>
  <c r="D40" s="1"/>
  <c r="G54" i="12"/>
  <c r="I74" i="15"/>
  <c r="I82" s="1"/>
  <c r="I84" s="1"/>
  <c r="F82"/>
  <c r="F84" s="1"/>
  <c r="P23" i="10"/>
  <c r="O23"/>
  <c r="H19" i="8"/>
  <c r="K19"/>
  <c r="K23"/>
  <c r="H23"/>
  <c r="K31"/>
  <c r="K24"/>
  <c r="K34"/>
  <c r="K21"/>
  <c r="K30"/>
  <c r="K36"/>
  <c r="O40" i="10"/>
  <c r="G48"/>
  <c r="H48"/>
  <c r="I40" i="1"/>
  <c r="E43"/>
  <c r="E77" i="3" s="1"/>
  <c r="J40" i="1"/>
  <c r="E94" i="3" s="1"/>
  <c r="E189"/>
  <c r="H18" i="8"/>
  <c r="K18"/>
  <c r="E18" i="2"/>
  <c r="E170" i="3" s="1"/>
  <c r="D16" i="8"/>
  <c r="P40" i="10"/>
  <c r="D43" i="1"/>
  <c r="E25" i="3" s="1"/>
  <c r="H33" i="8"/>
  <c r="K33"/>
  <c r="E33" i="2"/>
  <c r="E183" i="3" s="1"/>
  <c r="D26" i="2"/>
  <c r="E127" i="3" s="1"/>
  <c r="E76"/>
  <c r="J47" i="2"/>
  <c r="E211" i="3" s="1"/>
  <c r="E41"/>
  <c r="K32" i="8"/>
  <c r="E31" i="2"/>
  <c r="I27"/>
  <c r="E147" i="3" s="1"/>
  <c r="J31" i="2"/>
  <c r="E200" i="3" s="1"/>
  <c r="K22" i="8"/>
  <c r="K28"/>
  <c r="D26"/>
  <c r="G26" s="1"/>
  <c r="H26" s="1"/>
  <c r="E22" i="2"/>
  <c r="D16"/>
  <c r="E119" i="3" s="1"/>
  <c r="E100"/>
  <c r="H46" i="9"/>
  <c r="D14" i="8" l="1"/>
  <c r="F21" i="7"/>
  <c r="H21" s="1"/>
  <c r="J52" i="2"/>
  <c r="E215" i="3" s="1"/>
  <c r="E216"/>
  <c r="G16" i="8"/>
  <c r="G14" s="1"/>
  <c r="F34" i="7"/>
  <c r="F40" s="1"/>
  <c r="H40" s="1"/>
  <c r="J50" i="1"/>
  <c r="E99" i="3" s="1"/>
  <c r="O43" i="10"/>
  <c r="F27" i="7"/>
  <c r="H27" s="1"/>
  <c r="P43" i="10"/>
  <c r="P48" s="1"/>
  <c r="O53" s="1"/>
  <c r="E42" i="3"/>
  <c r="D14" i="2"/>
  <c r="E118" i="3" s="1"/>
  <c r="E26" i="2"/>
  <c r="E177" i="3" s="1"/>
  <c r="E181"/>
  <c r="J27" i="2"/>
  <c r="J14" s="1"/>
  <c r="E187" i="3" s="1"/>
  <c r="I14" i="2"/>
  <c r="E137" i="3" s="1"/>
  <c r="E16" i="2"/>
  <c r="E174" i="3"/>
  <c r="J63" i="1"/>
  <c r="I50"/>
  <c r="E48" i="3"/>
  <c r="I46" i="2"/>
  <c r="H34" i="7" l="1"/>
  <c r="H16" i="8"/>
  <c r="H14" s="1"/>
  <c r="O54" i="10"/>
  <c r="K27" i="7"/>
  <c r="E197" i="3"/>
  <c r="E169"/>
  <c r="E14" i="2"/>
  <c r="E168" i="3" s="1"/>
  <c r="J65" i="1"/>
  <c r="E108" i="3"/>
  <c r="E160"/>
  <c r="I44" i="2"/>
  <c r="J46"/>
  <c r="E47" i="3"/>
  <c r="I63" i="1"/>
  <c r="K40" i="7" s="1"/>
  <c r="E109" i="3" l="1"/>
  <c r="E210"/>
  <c r="J44" i="2"/>
  <c r="E159" i="3"/>
  <c r="I36" i="2"/>
  <c r="E154" i="3" s="1"/>
  <c r="E56"/>
  <c r="I65" i="1"/>
  <c r="E57" i="3" l="1"/>
  <c r="J36" i="2"/>
  <c r="E204" i="3" s="1"/>
  <c r="E209"/>
</calcChain>
</file>

<file path=xl/sharedStrings.xml><?xml version="1.0" encoding="utf-8"?>
<sst xmlns="http://schemas.openxmlformats.org/spreadsheetml/2006/main" count="1016" uniqueCount="435">
  <si>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</si>
  <si>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</si>
  <si>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</si>
  <si>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</si>
  <si>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</si>
  <si>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</si>
  <si>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</si>
  <si>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</si>
  <si>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</si>
  <si>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</si>
  <si>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</si>
  <si>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</si>
  <si>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</si>
  <si>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</si>
  <si>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</si>
  <si>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</si>
  <si>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</si>
  <si>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</si>
  <si>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</si>
  <si>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</si>
  <si>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</si>
  <si>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</si>
  <si>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</si>
  <si>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</si>
  <si>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</si>
  <si>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</si>
  <si>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</si>
  <si>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</si>
  <si>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</si>
  <si>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</si>
  <si>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</si>
  <si>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</si>
  <si>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</si>
  <si>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</si>
  <si>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</si>
  <si>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</si>
  <si>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</si>
  <si>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</si>
  <si>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</si>
  <si>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</si>
  <si>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</si>
  <si>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</si>
  <si>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</si>
  <si>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</si>
  <si>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</si>
  <si>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</si>
  <si>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</si>
  <si>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</si>
  <si>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</si>
  <si>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</si>
  <si>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</si>
  <si>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</si>
  <si>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</si>
  <si>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</si>
  <si>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</si>
  <si>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</si>
  <si>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</si>
  <si>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</si>
  <si>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</si>
  <si>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</si>
  <si>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</si>
  <si>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</si>
  <si>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</si>
  <si>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</si>
  <si>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</si>
  <si>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</si>
  <si>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</si>
  <si>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</si>
  <si>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</si>
  <si>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</si>
  <si>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</si>
  <si>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</si>
  <si>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</si>
  <si>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</si>
  <si>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</si>
  <si>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</si>
  <si>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</si>
  <si>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</si>
  <si>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</si>
  <si>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Nombre de quien autoriza</t>
  </si>
  <si>
    <t>Cargo de quien autoriza</t>
  </si>
  <si>
    <t>Cargo de quien elabora</t>
  </si>
  <si>
    <t>Nombre de quien elabora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</si>
  <si>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</si>
  <si>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</si>
  <si>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</si>
  <si>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</si>
  <si>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</si>
  <si>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</si>
  <si>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</si>
  <si>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</si>
  <si>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</si>
  <si>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</si>
  <si>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</si>
  <si>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</si>
  <si>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</si>
  <si>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</si>
  <si>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</si>
  <si>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</si>
  <si>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</si>
  <si>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</si>
  <si>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</si>
  <si>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</si>
  <si>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</si>
  <si>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</si>
  <si>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</si>
  <si>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</si>
  <si>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</si>
  <si>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</si>
  <si>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</si>
  <si>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</si>
  <si>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</si>
  <si>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</si>
  <si>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</si>
  <si>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</si>
  <si>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</si>
  <si>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</si>
  <si>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</si>
  <si>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</si>
  <si>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</si>
  <si>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</si>
  <si>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</si>
  <si>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</si>
  <si>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</si>
  <si>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</si>
  <si>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</si>
  <si>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</si>
  <si>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</si>
  <si>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</si>
  <si>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</si>
  <si>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</si>
  <si>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</si>
  <si>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</si>
  <si>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</si>
  <si>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</si>
  <si>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</si>
  <si>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</si>
  <si>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</si>
  <si>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</si>
  <si>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</si>
  <si>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</si>
  <si>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</si>
  <si>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</si>
  <si>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</si>
  <si>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</si>
  <si>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</si>
  <si>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</si>
  <si>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</si>
  <si>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</si>
  <si>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</si>
  <si>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</si>
  <si>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</si>
  <si>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</si>
  <si>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</si>
  <si>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</si>
  <si>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</si>
  <si>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</si>
  <si>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</si>
  <si>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</si>
  <si>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</si>
  <si>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</si>
  <si>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</si>
  <si>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</si>
  <si>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</si>
  <si>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</si>
  <si>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</si>
  <si>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</si>
  <si>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</si>
  <si>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</si>
  <si>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</si>
  <si>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</si>
  <si>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</si>
  <si>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</si>
  <si>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</si>
  <si>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</si>
  <si>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</si>
  <si>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</si>
  <si>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</si>
  <si>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</si>
  <si>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</si>
  <si>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</si>
  <si>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</si>
  <si>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</si>
  <si>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</si>
  <si>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</si>
  <si>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</si>
  <si>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</si>
  <si>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</si>
  <si>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</si>
  <si>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</si>
  <si>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</si>
  <si>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</si>
  <si>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</si>
  <si>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</si>
  <si>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</si>
  <si>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Pública 2014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</si>
  <si>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</si>
  <si>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</si>
  <si>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</si>
  <si>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</si>
  <si>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</si>
  <si>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</si>
  <si>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</si>
  <si>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</si>
  <si>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</si>
  <si>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</si>
  <si>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</si>
  <si>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</si>
  <si>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</si>
  <si>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</si>
  <si>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</si>
  <si>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</si>
  <si>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</si>
  <si>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</si>
  <si>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</si>
  <si>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</si>
  <si>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</si>
  <si>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</si>
  <si>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</si>
  <si>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</si>
  <si>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</si>
  <si>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</si>
  <si>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</si>
  <si>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</si>
  <si>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</si>
  <si>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</si>
  <si>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</si>
  <si>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</si>
  <si>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</si>
  <si>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</si>
  <si>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</si>
  <si>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</si>
  <si>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</si>
  <si>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</si>
  <si>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</si>
  <si>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</si>
  <si>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</si>
  <si>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</si>
  <si>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</si>
  <si>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Poder Ejecutivo / Legistivo / Judicial / Autónomos / Sector Paraestatal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</si>
  <si>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</si>
  <si>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</si>
  <si>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</si>
  <si>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</si>
  <si>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</si>
  <si>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</si>
  <si>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</si>
  <si>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</si>
  <si>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</si>
  <si>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</si>
  <si>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Poder Ejecutivo / Legislativo / Judicial /Autónomos / Sector Paraestatal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</si>
  <si>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</si>
  <si>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</si>
  <si>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</si>
  <si>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</si>
  <si>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</si>
  <si>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</si>
  <si>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</si>
  <si>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</si>
  <si>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</si>
  <si>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</si>
  <si>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</si>
  <si>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</si>
  <si>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</si>
  <si>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</si>
  <si>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</si>
  <si>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</si>
  <si>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</si>
  <si>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</si>
  <si>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</si>
  <si>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</si>
  <si>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</si>
  <si>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</si>
  <si>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</si>
  <si>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</si>
  <si>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</si>
  <si>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</si>
  <si>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</si>
  <si>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</si>
  <si>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</si>
  <si>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</si>
  <si>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</si>
  <si>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</si>
  <si>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</si>
  <si>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</si>
  <si>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</si>
  <si>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</si>
  <si>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</si>
  <si>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</si>
  <si>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</si>
  <si>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</si>
  <si>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</si>
  <si>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</si>
  <si>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</si>
  <si>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</si>
  <si>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</si>
  <si>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</si>
  <si>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</si>
  <si>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</si>
  <si>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</si>
  <si>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</si>
  <si>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</si>
  <si>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</si>
  <si>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</si>
  <si>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</si>
  <si>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</si>
  <si>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</si>
  <si>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</si>
  <si>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</si>
  <si>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</si>
  <si>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</si>
  <si>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</si>
  <si>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</si>
  <si>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</si>
  <si>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</si>
  <si>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</si>
  <si>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</si>
  <si>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</si>
  <si>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</si>
  <si>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</si>
  <si>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</si>
  <si>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</si>
  <si>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</si>
  <si>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</si>
  <si>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</si>
  <si>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</si>
  <si>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</si>
  <si>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</si>
  <si>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</si>
  <si>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</si>
  <si>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</si>
  <si>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</si>
  <si>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</si>
  <si>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</si>
  <si>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</si>
  <si>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</si>
  <si>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</si>
  <si>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</si>
  <si>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</si>
  <si>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</si>
  <si>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</si>
  <si>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</si>
  <si>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</si>
  <si>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</si>
  <si>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</si>
  <si>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</si>
  <si>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</si>
  <si>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</si>
  <si>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</si>
  <si>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</si>
  <si>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</si>
  <si>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</si>
  <si>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</si>
  <si>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</si>
  <si>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</si>
  <si>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</si>
  <si>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</si>
  <si>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</si>
  <si>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</si>
  <si>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</si>
  <si>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</si>
  <si>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</si>
  <si>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</si>
  <si>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</si>
  <si>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</si>
  <si>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</si>
  <si>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</si>
  <si>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</si>
  <si>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</si>
  <si>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</si>
  <si>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</si>
  <si>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</si>
  <si>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</si>
  <si>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</si>
  <si>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</si>
  <si>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</si>
  <si>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</si>
  <si>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</si>
  <si>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</si>
  <si>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</si>
  <si>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</si>
  <si>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</si>
  <si>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</si>
  <si>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</si>
  <si>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Poder Ejecutivo / Legislativo / Judicial / Autónomo / Sector Paraestatal</t>
  </si>
  <si>
    <t>Poder Ejecutivo / Legislativo / Judicial / Autónomo / Sector Paraestatl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</si>
  <si>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</si>
  <si>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</si>
  <si>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</si>
  <si>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</si>
  <si>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</si>
  <si>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</si>
  <si>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</si>
  <si>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</si>
  <si>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</si>
  <si>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</si>
  <si>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</si>
  <si>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</si>
  <si>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</si>
  <si>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</si>
  <si>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</si>
  <si>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</si>
  <si>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</si>
  <si>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</si>
  <si>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</si>
  <si>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</si>
  <si>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</si>
  <si>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</si>
  <si>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</si>
  <si>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</si>
  <si>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</si>
  <si>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</si>
  <si>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</si>
  <si>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</si>
  <si>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</si>
  <si>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</si>
  <si>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</si>
  <si>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</si>
  <si>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</si>
  <si>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Dependencia o Unidad Administrativa xx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</si>
  <si>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</si>
  <si>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</si>
  <si>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</si>
  <si>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</si>
  <si>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</si>
  <si>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</si>
  <si>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</si>
  <si>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Del 1 de enero al 30 de junio de 2017</t>
  </si>
  <si>
    <t>Cuenta Pública 2017</t>
  </si>
  <si>
    <t>Del 1 de enero al 30 de junio de 2017 y 2016</t>
  </si>
  <si>
    <t>Al 30 de junio de 2017 y 2016</t>
  </si>
  <si>
    <t>Cuenta  Pública 2017</t>
  </si>
  <si>
    <t>Hacienda Pública/Patrimonio Neto Final del Ejercicio 2016</t>
  </si>
  <si>
    <t>Cambios en la Hacienda Pública/Patrimonio Neto del Ejercicio 2016</t>
  </si>
  <si>
    <t>Saldo Neto en la Hacienda Pública / Patrimonio 2017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</si>
</sst>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6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62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5" xfId="5" applyNumberFormat="1" applyFont="1" applyFill="1" applyBorder="1" applyAlignment="1">
      <alignment horizontal="center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7" fontId="23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3" fillId="4" borderId="19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9" xfId="0" applyFont="1" applyFill="1" applyBorder="1" applyAlignment="1">
      <alignment horizontal="justify" vertical="center" wrapText="1"/>
    </xf>
    <xf numFmtId="0" fontId="13" fillId="4" borderId="19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3" fillId="4" borderId="16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right" vertical="center" wrapText="1"/>
    </xf>
    <xf numFmtId="0" fontId="12" fillId="4" borderId="2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3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6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7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48" fillId="7" borderId="9" xfId="0" applyFont="1" applyFill="1" applyBorder="1" applyAlignment="1">
      <alignment horizontal="center" vertical="center"/>
    </xf>
    <xf numFmtId="165" fontId="33" fillId="7" borderId="6" xfId="2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9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9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4" borderId="0" xfId="0" applyFont="1" applyFill="1" applyBorder="1"/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50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50" fillId="4" borderId="2" xfId="0" applyFont="1" applyFill="1" applyBorder="1" applyAlignment="1">
      <alignment vertical="top"/>
    </xf>
    <xf numFmtId="0" fontId="51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9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50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50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50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50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3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4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6" fillId="7" borderId="9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4" fontId="55" fillId="0" borderId="0" xfId="0" applyNumberFormat="1" applyFont="1"/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43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4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4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34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43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35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33" fillId="7" borderId="6" xfId="0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37" fontId="25" fillId="8" borderId="16" xfId="4" applyNumberFormat="1" applyFont="1" applyFill="1" applyBorder="1" applyAlignment="1">
      <alignment horizontal="center" vertical="center"/>
    </xf>
    <xf numFmtId="37" fontId="25" fillId="8" borderId="16" xfId="4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17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7" fontId="23" fillId="4" borderId="17" xfId="4" applyNumberFormat="1" applyFont="1" applyFill="1" applyBorder="1" applyAlignment="1">
      <alignment horizontal="center"/>
    </xf>
    <xf numFmtId="167" fontId="23" fillId="4" borderId="19" xfId="4" applyNumberFormat="1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25" fillId="8" borderId="16" xfId="3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7</xdr:row>
      <xdr:rowOff>66675</xdr:rowOff>
    </xdr:to>
    <xdr:pic>
      <xdr:nvPicPr>
        <xdr:cNvPr id="2" name="1 Imagen" descr="C:\Users\dbarrera\Documents\2015\LogoLXIV-5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228600"/>
          <a:ext cx="11906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zoomScale="90" zoomScaleNormal="90" workbookViewId="0">
      <selection activeCell="C2" sqref="C2:I2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468" t="s">
        <v>431</v>
      </c>
      <c r="D1" s="468"/>
      <c r="E1" s="468"/>
      <c r="F1" s="468"/>
      <c r="G1" s="468"/>
      <c r="H1" s="468"/>
      <c r="I1" s="468"/>
      <c r="J1" s="21"/>
      <c r="K1" s="21"/>
    </row>
    <row r="2" spans="1:11" ht="12.75">
      <c r="B2" s="19"/>
      <c r="C2" s="468" t="s">
        <v>84</v>
      </c>
      <c r="D2" s="468"/>
      <c r="E2" s="468"/>
      <c r="F2" s="468"/>
      <c r="G2" s="468"/>
      <c r="H2" s="468"/>
      <c r="I2" s="468"/>
      <c r="J2" s="19"/>
      <c r="K2" s="19"/>
    </row>
    <row r="3" spans="1:11" ht="12.75">
      <c r="B3" s="19"/>
      <c r="C3" s="468" t="s">
        <v>429</v>
      </c>
      <c r="D3" s="468"/>
      <c r="E3" s="468"/>
      <c r="F3" s="468"/>
      <c r="G3" s="468"/>
      <c r="H3" s="468"/>
      <c r="I3" s="468"/>
      <c r="J3" s="19"/>
      <c r="K3" s="19"/>
    </row>
    <row r="4" spans="1:11" ht="12.75">
      <c r="B4" s="19"/>
      <c r="C4" s="468" t="s">
        <v>1</v>
      </c>
      <c r="D4" s="468"/>
      <c r="E4" s="468"/>
      <c r="F4" s="468"/>
      <c r="G4" s="468"/>
      <c r="H4" s="468"/>
      <c r="I4" s="468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469" t="s">
        <v>384</v>
      </c>
      <c r="D6" s="469"/>
      <c r="E6" s="469"/>
      <c r="F6" s="469"/>
      <c r="G6" s="469"/>
      <c r="H6" s="469"/>
      <c r="I6" s="469"/>
      <c r="J6" s="469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467" t="s">
        <v>76</v>
      </c>
      <c r="C9" s="467"/>
      <c r="D9" s="55">
        <v>2017</v>
      </c>
      <c r="E9" s="55">
        <v>2016</v>
      </c>
      <c r="F9" s="58"/>
      <c r="G9" s="467" t="s">
        <v>76</v>
      </c>
      <c r="H9" s="467"/>
      <c r="I9" s="55">
        <v>2017</v>
      </c>
      <c r="J9" s="55">
        <v>2016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466" t="s">
        <v>85</v>
      </c>
      <c r="C11" s="466"/>
      <c r="D11" s="49"/>
      <c r="E11" s="49"/>
      <c r="F11" s="31"/>
      <c r="G11" s="466" t="s">
        <v>86</v>
      </c>
      <c r="H11" s="466"/>
      <c r="I11" s="49"/>
      <c r="J11" s="49"/>
      <c r="K11" s="62"/>
    </row>
    <row r="12" spans="1:11" ht="12.75">
      <c r="A12" s="33"/>
      <c r="B12" s="464" t="s">
        <v>87</v>
      </c>
      <c r="C12" s="464"/>
      <c r="D12" s="50">
        <f>SUM(D13:D20)</f>
        <v>614200.17000000004</v>
      </c>
      <c r="E12" s="50">
        <f>SUM(E13:E20)</f>
        <v>0</v>
      </c>
      <c r="F12" s="31"/>
      <c r="G12" s="466" t="s">
        <v>88</v>
      </c>
      <c r="H12" s="466"/>
      <c r="I12" s="50">
        <f>I13+I14+I15+I21</f>
        <v>144983415.75999999</v>
      </c>
      <c r="J12" s="50">
        <f>SUM(J13:J15)</f>
        <v>0</v>
      </c>
      <c r="K12" s="64"/>
    </row>
    <row r="13" spans="1:11">
      <c r="A13" s="32"/>
      <c r="B13" s="463" t="s">
        <v>89</v>
      </c>
      <c r="C13" s="463"/>
      <c r="D13" s="65">
        <v>0</v>
      </c>
      <c r="E13" s="65">
        <v>0</v>
      </c>
      <c r="F13" s="31"/>
      <c r="G13" s="463" t="s">
        <v>90</v>
      </c>
      <c r="H13" s="463"/>
      <c r="I13" s="455">
        <v>95901438.049999997</v>
      </c>
      <c r="J13" s="65">
        <v>0</v>
      </c>
      <c r="K13" s="64"/>
    </row>
    <row r="14" spans="1:11">
      <c r="A14" s="32"/>
      <c r="B14" s="463" t="s">
        <v>91</v>
      </c>
      <c r="C14" s="463"/>
      <c r="D14" s="65">
        <v>0</v>
      </c>
      <c r="E14" s="65">
        <v>0</v>
      </c>
      <c r="F14" s="31"/>
      <c r="G14" s="463" t="s">
        <v>92</v>
      </c>
      <c r="H14" s="463"/>
      <c r="I14" s="455">
        <v>2607448.0299999998</v>
      </c>
      <c r="J14" s="65">
        <v>0</v>
      </c>
      <c r="K14" s="64"/>
    </row>
    <row r="15" spans="1:11" ht="12" customHeight="1">
      <c r="A15" s="32"/>
      <c r="B15" s="463" t="s">
        <v>93</v>
      </c>
      <c r="C15" s="463"/>
      <c r="D15" s="65">
        <v>0</v>
      </c>
      <c r="E15" s="65">
        <v>0</v>
      </c>
      <c r="F15" s="31"/>
      <c r="G15" s="463" t="s">
        <v>94</v>
      </c>
      <c r="H15" s="463"/>
      <c r="I15" s="455">
        <v>39559994.18</v>
      </c>
      <c r="J15" s="65">
        <v>0</v>
      </c>
      <c r="K15" s="64"/>
    </row>
    <row r="16" spans="1:11" ht="12.75">
      <c r="A16" s="32"/>
      <c r="B16" s="463" t="s">
        <v>95</v>
      </c>
      <c r="C16" s="463"/>
      <c r="D16" s="65">
        <v>0</v>
      </c>
      <c r="E16" s="65">
        <v>0</v>
      </c>
      <c r="F16" s="31"/>
      <c r="G16" s="34"/>
      <c r="H16" s="42"/>
      <c r="I16" s="66"/>
      <c r="J16" s="66"/>
      <c r="K16" s="64"/>
    </row>
    <row r="17" spans="1:11" ht="12.75">
      <c r="A17" s="32"/>
      <c r="B17" s="463" t="s">
        <v>96</v>
      </c>
      <c r="C17" s="463"/>
      <c r="D17" s="65">
        <v>614200.17000000004</v>
      </c>
      <c r="E17" s="65">
        <v>0</v>
      </c>
      <c r="F17" s="31"/>
      <c r="G17" s="466" t="s">
        <v>202</v>
      </c>
      <c r="H17" s="466"/>
      <c r="I17" s="50"/>
      <c r="J17" s="50">
        <f>SUM(J18:J26)</f>
        <v>0</v>
      </c>
      <c r="K17" s="64"/>
    </row>
    <row r="18" spans="1:11">
      <c r="A18" s="32"/>
      <c r="B18" s="463" t="s">
        <v>97</v>
      </c>
      <c r="C18" s="463"/>
      <c r="D18" s="65">
        <v>0</v>
      </c>
      <c r="E18" s="65">
        <v>0</v>
      </c>
      <c r="F18" s="31"/>
      <c r="G18" s="463" t="s">
        <v>98</v>
      </c>
      <c r="H18" s="463"/>
      <c r="I18" s="65">
        <v>0</v>
      </c>
      <c r="J18" s="65">
        <v>0</v>
      </c>
      <c r="K18" s="64"/>
    </row>
    <row r="19" spans="1:11">
      <c r="A19" s="32"/>
      <c r="B19" s="463" t="s">
        <v>99</v>
      </c>
      <c r="C19" s="463"/>
      <c r="D19" s="65">
        <v>0</v>
      </c>
      <c r="E19" s="65">
        <v>0</v>
      </c>
      <c r="F19" s="31"/>
      <c r="G19" s="463" t="s">
        <v>100</v>
      </c>
      <c r="H19" s="463"/>
      <c r="I19" s="65">
        <v>0</v>
      </c>
      <c r="J19" s="65">
        <v>0</v>
      </c>
      <c r="K19" s="64"/>
    </row>
    <row r="20" spans="1:11" ht="52.5" customHeight="1">
      <c r="A20" s="32"/>
      <c r="B20" s="465" t="s">
        <v>101</v>
      </c>
      <c r="C20" s="465"/>
      <c r="D20" s="65">
        <v>0</v>
      </c>
      <c r="E20" s="65">
        <v>0</v>
      </c>
      <c r="F20" s="31"/>
      <c r="G20" s="463" t="s">
        <v>102</v>
      </c>
      <c r="H20" s="463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463" t="s">
        <v>103</v>
      </c>
      <c r="H21" s="463"/>
      <c r="I21" s="455">
        <v>6914535.5</v>
      </c>
      <c r="J21" s="65">
        <v>0</v>
      </c>
      <c r="K21" s="64"/>
    </row>
    <row r="22" spans="1:11" ht="29.25" customHeight="1">
      <c r="A22" s="33"/>
      <c r="B22" s="464" t="s">
        <v>104</v>
      </c>
      <c r="C22" s="464"/>
      <c r="D22" s="50">
        <v>156487420.02000001</v>
      </c>
      <c r="E22" s="50">
        <f>SUM(E23:E24)</f>
        <v>0</v>
      </c>
      <c r="F22" s="31"/>
      <c r="G22" s="463" t="s">
        <v>105</v>
      </c>
      <c r="H22" s="463"/>
      <c r="I22" s="65">
        <v>0</v>
      </c>
      <c r="J22" s="65">
        <v>0</v>
      </c>
      <c r="K22" s="64"/>
    </row>
    <row r="23" spans="1:11">
      <c r="A23" s="32"/>
      <c r="B23" s="463" t="s">
        <v>106</v>
      </c>
      <c r="C23" s="463"/>
      <c r="D23" s="53">
        <v>0</v>
      </c>
      <c r="E23" s="53">
        <v>0</v>
      </c>
      <c r="F23" s="31"/>
      <c r="G23" s="463" t="s">
        <v>107</v>
      </c>
      <c r="H23" s="463"/>
      <c r="I23" s="65">
        <v>0</v>
      </c>
      <c r="J23" s="65">
        <v>0</v>
      </c>
      <c r="K23" s="64"/>
    </row>
    <row r="24" spans="1:11">
      <c r="A24" s="32"/>
      <c r="B24" s="463" t="s">
        <v>201</v>
      </c>
      <c r="C24" s="463"/>
      <c r="D24" s="65">
        <v>0</v>
      </c>
      <c r="E24" s="65">
        <v>0</v>
      </c>
      <c r="F24" s="31"/>
      <c r="G24" s="463" t="s">
        <v>108</v>
      </c>
      <c r="H24" s="463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463" t="s">
        <v>109</v>
      </c>
      <c r="H25" s="463"/>
      <c r="I25" s="65">
        <v>0</v>
      </c>
      <c r="J25" s="65">
        <v>0</v>
      </c>
      <c r="K25" s="64"/>
    </row>
    <row r="26" spans="1:11" ht="12.75">
      <c r="A26" s="32"/>
      <c r="B26" s="464" t="s">
        <v>110</v>
      </c>
      <c r="C26" s="464"/>
      <c r="D26" s="50">
        <f>SUM(D27:D31)</f>
        <v>20252.71</v>
      </c>
      <c r="E26" s="50">
        <f>SUM(E27:E31)</f>
        <v>0</v>
      </c>
      <c r="F26" s="31"/>
      <c r="G26" s="463" t="s">
        <v>111</v>
      </c>
      <c r="H26" s="463"/>
      <c r="I26" s="65">
        <v>0</v>
      </c>
      <c r="J26" s="65">
        <v>0</v>
      </c>
      <c r="K26" s="64"/>
    </row>
    <row r="27" spans="1:11" ht="12.75">
      <c r="A27" s="32"/>
      <c r="B27" s="463" t="s">
        <v>112</v>
      </c>
      <c r="C27" s="463"/>
      <c r="D27" s="65">
        <v>0</v>
      </c>
      <c r="E27" s="65">
        <v>0</v>
      </c>
      <c r="F27" s="31"/>
      <c r="G27" s="34"/>
      <c r="H27" s="42"/>
      <c r="I27" s="66"/>
      <c r="J27" s="66"/>
      <c r="K27" s="64"/>
    </row>
    <row r="28" spans="1:11" ht="12.75">
      <c r="A28" s="32"/>
      <c r="B28" s="463" t="s">
        <v>113</v>
      </c>
      <c r="C28" s="463"/>
      <c r="D28" s="65">
        <v>0</v>
      </c>
      <c r="E28" s="65">
        <v>0</v>
      </c>
      <c r="F28" s="31"/>
      <c r="G28" s="464" t="s">
        <v>106</v>
      </c>
      <c r="H28" s="464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465" t="s">
        <v>114</v>
      </c>
      <c r="C29" s="465"/>
      <c r="D29" s="65">
        <v>0</v>
      </c>
      <c r="E29" s="65">
        <v>0</v>
      </c>
      <c r="F29" s="31"/>
      <c r="G29" s="463" t="s">
        <v>115</v>
      </c>
      <c r="H29" s="463"/>
      <c r="I29" s="65">
        <v>0</v>
      </c>
      <c r="J29" s="65">
        <v>0</v>
      </c>
      <c r="K29" s="64"/>
    </row>
    <row r="30" spans="1:11">
      <c r="A30" s="32"/>
      <c r="B30" s="463" t="s">
        <v>116</v>
      </c>
      <c r="C30" s="463"/>
      <c r="D30" s="65">
        <v>0</v>
      </c>
      <c r="E30" s="65">
        <v>0</v>
      </c>
      <c r="F30" s="31"/>
      <c r="G30" s="463" t="s">
        <v>50</v>
      </c>
      <c r="H30" s="463"/>
      <c r="I30" s="65">
        <v>0</v>
      </c>
      <c r="J30" s="65">
        <v>0</v>
      </c>
      <c r="K30" s="64"/>
    </row>
    <row r="31" spans="1:11">
      <c r="A31" s="32"/>
      <c r="B31" s="463" t="s">
        <v>117</v>
      </c>
      <c r="C31" s="463"/>
      <c r="D31" s="65">
        <v>20252.71</v>
      </c>
      <c r="E31" s="65">
        <v>0</v>
      </c>
      <c r="F31" s="31"/>
      <c r="G31" s="463" t="s">
        <v>118</v>
      </c>
      <c r="H31" s="463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462" t="s">
        <v>119</v>
      </c>
      <c r="C33" s="462"/>
      <c r="D33" s="68">
        <f>D12+D22+D26</f>
        <v>157121872.90000001</v>
      </c>
      <c r="E33" s="68">
        <f>E12+E22+E26</f>
        <v>0</v>
      </c>
      <c r="F33" s="69"/>
      <c r="G33" s="466" t="s">
        <v>120</v>
      </c>
      <c r="H33" s="466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462"/>
      <c r="C34" s="462"/>
      <c r="D34" s="49"/>
      <c r="E34" s="49"/>
      <c r="F34" s="31"/>
      <c r="G34" s="463" t="s">
        <v>121</v>
      </c>
      <c r="H34" s="463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463" t="s">
        <v>122</v>
      </c>
      <c r="H35" s="463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463" t="s">
        <v>123</v>
      </c>
      <c r="H36" s="463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463" t="s">
        <v>124</v>
      </c>
      <c r="H37" s="463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463" t="s">
        <v>125</v>
      </c>
      <c r="H38" s="463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464" t="s">
        <v>126</v>
      </c>
      <c r="H40" s="464"/>
      <c r="I40" s="54">
        <f>SUM(I41:I46)</f>
        <v>1322233.56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465" t="s">
        <v>127</v>
      </c>
      <c r="H41" s="465"/>
      <c r="I41" s="455">
        <v>1322233.56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463" t="s">
        <v>128</v>
      </c>
      <c r="H42" s="463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463" t="s">
        <v>129</v>
      </c>
      <c r="H43" s="463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465" t="s">
        <v>203</v>
      </c>
      <c r="H44" s="465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463" t="s">
        <v>130</v>
      </c>
      <c r="H45" s="463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463" t="s">
        <v>131</v>
      </c>
      <c r="H46" s="463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464" t="s">
        <v>132</v>
      </c>
      <c r="H48" s="464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463" t="s">
        <v>133</v>
      </c>
      <c r="H49" s="463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462" t="s">
        <v>134</v>
      </c>
      <c r="H51" s="462"/>
      <c r="I51" s="71">
        <f>I12+I17+I28+I33+I40+I48</f>
        <v>146305649.31999999</v>
      </c>
      <c r="J51" s="71">
        <f>J12+J17+J28+J33+J40+J48</f>
        <v>0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457" t="s">
        <v>135</v>
      </c>
      <c r="H53" s="457"/>
      <c r="I53" s="71">
        <f>D33-I51</f>
        <v>10816223.580000013</v>
      </c>
      <c r="J53" s="71">
        <f>E33-J51</f>
        <v>0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458" t="s">
        <v>78</v>
      </c>
      <c r="C58" s="458"/>
      <c r="D58" s="458"/>
      <c r="E58" s="458"/>
      <c r="F58" s="458"/>
      <c r="G58" s="458"/>
      <c r="H58" s="458"/>
      <c r="I58" s="458"/>
      <c r="J58" s="458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459"/>
      <c r="D60" s="459"/>
      <c r="E60" s="44"/>
      <c r="G60" s="460"/>
      <c r="H60" s="460"/>
      <c r="I60" s="44"/>
      <c r="J60" s="44"/>
    </row>
    <row r="61" spans="1:11" ht="14.1" customHeight="1">
      <c r="B61" s="46"/>
      <c r="C61" s="461" t="s">
        <v>79</v>
      </c>
      <c r="D61" s="461"/>
      <c r="E61" s="44"/>
      <c r="F61" s="44"/>
      <c r="G61" s="461" t="s">
        <v>82</v>
      </c>
      <c r="H61" s="461"/>
      <c r="I61" s="35"/>
      <c r="J61" s="44"/>
    </row>
    <row r="62" spans="1:11" ht="14.1" customHeight="1">
      <c r="B62" s="47"/>
      <c r="C62" s="456" t="s">
        <v>80</v>
      </c>
      <c r="D62" s="456"/>
      <c r="E62" s="48"/>
      <c r="F62" s="48"/>
      <c r="G62" s="456" t="s">
        <v>81</v>
      </c>
      <c r="H62" s="456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workbookViewId="0">
      <selection activeCell="C25" sqref="C24:C25"/>
    </sheetView>
  </sheetViews>
  <sheetFormatPr baseColWidth="10" defaultRowHeight="15"/>
  <cols>
    <col min="1" max="1" width="2.28515625" style="117" customWidth="1"/>
    <col min="2" max="2" width="3.28515625" style="79" customWidth="1"/>
    <col min="3" max="3" width="52.5703125" style="79" customWidth="1"/>
    <col min="4" max="9" width="12.7109375" style="79" customWidth="1"/>
    <col min="10" max="10" width="2.7109375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45" t="s">
        <v>195</v>
      </c>
      <c r="C2" s="546"/>
      <c r="D2" s="546"/>
      <c r="E2" s="546"/>
      <c r="F2" s="546"/>
      <c r="G2" s="546"/>
      <c r="H2" s="546"/>
      <c r="I2" s="547"/>
    </row>
    <row r="3" spans="2:9">
      <c r="B3" s="548" t="s">
        <v>250</v>
      </c>
      <c r="C3" s="549"/>
      <c r="D3" s="549"/>
      <c r="E3" s="549"/>
      <c r="F3" s="549"/>
      <c r="G3" s="549"/>
      <c r="H3" s="549"/>
      <c r="I3" s="550"/>
    </row>
    <row r="4" spans="2:9">
      <c r="B4" s="548" t="s">
        <v>240</v>
      </c>
      <c r="C4" s="549"/>
      <c r="D4" s="549"/>
      <c r="E4" s="549"/>
      <c r="F4" s="549"/>
      <c r="G4" s="549"/>
      <c r="H4" s="549"/>
      <c r="I4" s="550"/>
    </row>
    <row r="5" spans="2:9">
      <c r="B5" s="548" t="s">
        <v>241</v>
      </c>
      <c r="C5" s="549"/>
      <c r="D5" s="549"/>
      <c r="E5" s="549"/>
      <c r="F5" s="549"/>
      <c r="G5" s="549"/>
      <c r="H5" s="549"/>
      <c r="I5" s="550"/>
    </row>
    <row r="6" spans="2:9">
      <c r="B6" s="551" t="s">
        <v>211</v>
      </c>
      <c r="C6" s="552"/>
      <c r="D6" s="552"/>
      <c r="E6" s="552"/>
      <c r="F6" s="552"/>
      <c r="G6" s="552"/>
      <c r="H6" s="552"/>
      <c r="I6" s="553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566" t="s">
        <v>76</v>
      </c>
      <c r="C8" s="566"/>
      <c r="D8" s="567" t="s">
        <v>242</v>
      </c>
      <c r="E8" s="567"/>
      <c r="F8" s="567"/>
      <c r="G8" s="567"/>
      <c r="H8" s="567"/>
      <c r="I8" s="567" t="s">
        <v>243</v>
      </c>
    </row>
    <row r="9" spans="2:9" ht="22.5">
      <c r="B9" s="566"/>
      <c r="C9" s="566"/>
      <c r="D9" s="118" t="s">
        <v>244</v>
      </c>
      <c r="E9" s="118" t="s">
        <v>245</v>
      </c>
      <c r="F9" s="118" t="s">
        <v>217</v>
      </c>
      <c r="G9" s="118" t="s">
        <v>218</v>
      </c>
      <c r="H9" s="118" t="s">
        <v>246</v>
      </c>
      <c r="I9" s="567"/>
    </row>
    <row r="10" spans="2:9">
      <c r="B10" s="566"/>
      <c r="C10" s="566"/>
      <c r="D10" s="118">
        <v>1</v>
      </c>
      <c r="E10" s="118">
        <v>2</v>
      </c>
      <c r="F10" s="118" t="s">
        <v>247</v>
      </c>
      <c r="G10" s="118">
        <v>4</v>
      </c>
      <c r="H10" s="118">
        <v>5</v>
      </c>
      <c r="I10" s="118" t="s">
        <v>248</v>
      </c>
    </row>
    <row r="11" spans="2:9">
      <c r="B11" s="119"/>
      <c r="C11" s="120"/>
      <c r="D11" s="121"/>
      <c r="E11" s="121"/>
      <c r="F11" s="121"/>
      <c r="G11" s="121"/>
      <c r="H11" s="121"/>
      <c r="I11" s="121"/>
    </row>
    <row r="12" spans="2:9">
      <c r="B12" s="122"/>
      <c r="C12" s="123" t="s">
        <v>411</v>
      </c>
      <c r="D12" s="132"/>
      <c r="E12" s="132"/>
      <c r="F12" s="132">
        <f>+D12+E12</f>
        <v>0</v>
      </c>
      <c r="G12" s="132"/>
      <c r="H12" s="132"/>
      <c r="I12" s="132">
        <f>+F12-G12</f>
        <v>0</v>
      </c>
    </row>
    <row r="13" spans="2:9">
      <c r="B13" s="122"/>
      <c r="C13" s="123" t="s">
        <v>412</v>
      </c>
      <c r="D13" s="132"/>
      <c r="E13" s="132"/>
      <c r="F13" s="132">
        <f t="shared" ref="F13:F20" si="0">+D13+E13</f>
        <v>0</v>
      </c>
      <c r="G13" s="132"/>
      <c r="H13" s="132"/>
      <c r="I13" s="132">
        <f t="shared" ref="I13:I20" si="1">+F13-G13</f>
        <v>0</v>
      </c>
    </row>
    <row r="14" spans="2:9">
      <c r="B14" s="122"/>
      <c r="C14" s="123" t="s">
        <v>413</v>
      </c>
      <c r="D14" s="132"/>
      <c r="E14" s="132"/>
      <c r="F14" s="132">
        <f t="shared" si="0"/>
        <v>0</v>
      </c>
      <c r="G14" s="132"/>
      <c r="H14" s="132"/>
      <c r="I14" s="132">
        <f t="shared" si="1"/>
        <v>0</v>
      </c>
    </row>
    <row r="15" spans="2:9">
      <c r="B15" s="122"/>
      <c r="C15" s="123" t="s">
        <v>414</v>
      </c>
      <c r="D15" s="132"/>
      <c r="E15" s="132"/>
      <c r="F15" s="132">
        <f t="shared" si="0"/>
        <v>0</v>
      </c>
      <c r="G15" s="132"/>
      <c r="H15" s="132"/>
      <c r="I15" s="132">
        <f t="shared" si="1"/>
        <v>0</v>
      </c>
    </row>
    <row r="16" spans="2:9">
      <c r="B16" s="122"/>
      <c r="C16" s="123" t="s">
        <v>415</v>
      </c>
      <c r="D16" s="132"/>
      <c r="E16" s="132"/>
      <c r="F16" s="132">
        <f t="shared" si="0"/>
        <v>0</v>
      </c>
      <c r="G16" s="132"/>
      <c r="H16" s="132"/>
      <c r="I16" s="132">
        <f t="shared" si="1"/>
        <v>0</v>
      </c>
    </row>
    <row r="17" spans="1:10">
      <c r="B17" s="122"/>
      <c r="C17" s="123" t="s">
        <v>416</v>
      </c>
      <c r="D17" s="132"/>
      <c r="E17" s="132"/>
      <c r="F17" s="132">
        <f t="shared" si="0"/>
        <v>0</v>
      </c>
      <c r="G17" s="132"/>
      <c r="H17" s="132"/>
      <c r="I17" s="132">
        <f t="shared" si="1"/>
        <v>0</v>
      </c>
    </row>
    <row r="18" spans="1:10">
      <c r="B18" s="122"/>
      <c r="C18" s="123" t="s">
        <v>417</v>
      </c>
      <c r="D18" s="132"/>
      <c r="E18" s="132"/>
      <c r="F18" s="132">
        <f t="shared" si="0"/>
        <v>0</v>
      </c>
      <c r="G18" s="132"/>
      <c r="H18" s="132"/>
      <c r="I18" s="132">
        <f t="shared" si="1"/>
        <v>0</v>
      </c>
    </row>
    <row r="19" spans="1:10">
      <c r="B19" s="122"/>
      <c r="C19" s="123" t="s">
        <v>418</v>
      </c>
      <c r="D19" s="132"/>
      <c r="E19" s="132"/>
      <c r="F19" s="132">
        <f t="shared" si="0"/>
        <v>0</v>
      </c>
      <c r="G19" s="132"/>
      <c r="H19" s="132"/>
      <c r="I19" s="132">
        <f t="shared" si="1"/>
        <v>0</v>
      </c>
    </row>
    <row r="20" spans="1:10">
      <c r="B20" s="122"/>
      <c r="C20" s="123" t="s">
        <v>419</v>
      </c>
      <c r="D20" s="132"/>
      <c r="E20" s="132"/>
      <c r="F20" s="132">
        <f t="shared" si="0"/>
        <v>0</v>
      </c>
      <c r="G20" s="132"/>
      <c r="H20" s="132"/>
      <c r="I20" s="132">
        <f t="shared" si="1"/>
        <v>0</v>
      </c>
    </row>
    <row r="21" spans="1:10">
      <c r="B21" s="124"/>
      <c r="C21" s="125"/>
      <c r="D21" s="126"/>
      <c r="E21" s="126"/>
      <c r="F21" s="126"/>
      <c r="G21" s="126"/>
      <c r="H21" s="126"/>
      <c r="I21" s="126"/>
    </row>
    <row r="22" spans="1:10" s="130" customFormat="1">
      <c r="A22" s="127"/>
      <c r="B22" s="128"/>
      <c r="C22" s="129" t="s">
        <v>249</v>
      </c>
      <c r="D22" s="131">
        <f>SUM(D12:D20)</f>
        <v>0</v>
      </c>
      <c r="E22" s="131">
        <f t="shared" ref="E22:I22" si="2">SUM(E12:E20)</f>
        <v>0</v>
      </c>
      <c r="F22" s="131">
        <f t="shared" si="2"/>
        <v>0</v>
      </c>
      <c r="G22" s="131">
        <f t="shared" si="2"/>
        <v>0</v>
      </c>
      <c r="H22" s="131">
        <f t="shared" si="2"/>
        <v>0</v>
      </c>
      <c r="I22" s="131">
        <f t="shared" si="2"/>
        <v>0</v>
      </c>
      <c r="J22" s="127"/>
    </row>
    <row r="23" spans="1:10">
      <c r="B23" s="78"/>
      <c r="C23" s="78"/>
      <c r="D23" s="78"/>
      <c r="E23" s="78"/>
      <c r="F23" s="78"/>
      <c r="G23" s="78"/>
      <c r="H23" s="78"/>
      <c r="I23" s="78"/>
    </row>
    <row r="24" spans="1:10">
      <c r="B24" s="78"/>
      <c r="C24" s="78"/>
      <c r="D24" s="78"/>
      <c r="E24" s="78"/>
      <c r="F24" s="78"/>
      <c r="G24" s="78"/>
      <c r="H24" s="78"/>
      <c r="I24" s="78"/>
    </row>
    <row r="25" spans="1:10">
      <c r="B25" s="78"/>
      <c r="C25" s="78"/>
      <c r="D25" s="78"/>
      <c r="E25" s="78"/>
      <c r="F25" s="78"/>
      <c r="G25" s="78"/>
      <c r="H25" s="78"/>
      <c r="I25" s="78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D18" sqref="D18"/>
    </sheetView>
  </sheetViews>
  <sheetFormatPr baseColWidth="10" defaultRowHeight="15"/>
  <cols>
    <col min="1" max="1" width="2.5703125" style="117" customWidth="1"/>
    <col min="2" max="2" width="2" style="79" customWidth="1"/>
    <col min="3" max="3" width="45.85546875" style="79" customWidth="1"/>
    <col min="4" max="9" width="12.7109375" style="79" customWidth="1"/>
    <col min="10" max="10" width="4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45" t="s">
        <v>195</v>
      </c>
      <c r="C2" s="546"/>
      <c r="D2" s="546"/>
      <c r="E2" s="546"/>
      <c r="F2" s="546"/>
      <c r="G2" s="546"/>
      <c r="H2" s="546"/>
      <c r="I2" s="547"/>
    </row>
    <row r="3" spans="2:9">
      <c r="B3" s="548" t="s">
        <v>384</v>
      </c>
      <c r="C3" s="549"/>
      <c r="D3" s="549"/>
      <c r="E3" s="549"/>
      <c r="F3" s="549"/>
      <c r="G3" s="549"/>
      <c r="H3" s="549"/>
      <c r="I3" s="550"/>
    </row>
    <row r="4" spans="2:9">
      <c r="B4" s="548" t="s">
        <v>240</v>
      </c>
      <c r="C4" s="549"/>
      <c r="D4" s="549"/>
      <c r="E4" s="549"/>
      <c r="F4" s="549"/>
      <c r="G4" s="549"/>
      <c r="H4" s="549"/>
      <c r="I4" s="550"/>
    </row>
    <row r="5" spans="2:9">
      <c r="B5" s="548" t="s">
        <v>251</v>
      </c>
      <c r="C5" s="549"/>
      <c r="D5" s="549"/>
      <c r="E5" s="549"/>
      <c r="F5" s="549"/>
      <c r="G5" s="549"/>
      <c r="H5" s="549"/>
      <c r="I5" s="550"/>
    </row>
    <row r="6" spans="2:9">
      <c r="B6" s="551" t="s">
        <v>211</v>
      </c>
      <c r="C6" s="552"/>
      <c r="D6" s="552"/>
      <c r="E6" s="552"/>
      <c r="F6" s="552"/>
      <c r="G6" s="552"/>
      <c r="H6" s="552"/>
      <c r="I6" s="553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568" t="s">
        <v>76</v>
      </c>
      <c r="C8" s="569"/>
      <c r="D8" s="567" t="s">
        <v>252</v>
      </c>
      <c r="E8" s="567"/>
      <c r="F8" s="567"/>
      <c r="G8" s="567"/>
      <c r="H8" s="567"/>
      <c r="I8" s="567" t="s">
        <v>243</v>
      </c>
    </row>
    <row r="9" spans="2:9" ht="22.5">
      <c r="B9" s="570"/>
      <c r="C9" s="571"/>
      <c r="D9" s="118" t="s">
        <v>244</v>
      </c>
      <c r="E9" s="118" t="s">
        <v>245</v>
      </c>
      <c r="F9" s="118" t="s">
        <v>217</v>
      </c>
      <c r="G9" s="118" t="s">
        <v>218</v>
      </c>
      <c r="H9" s="118" t="s">
        <v>246</v>
      </c>
      <c r="I9" s="567"/>
    </row>
    <row r="10" spans="2:9">
      <c r="B10" s="572"/>
      <c r="C10" s="573"/>
      <c r="D10" s="118">
        <v>1</v>
      </c>
      <c r="E10" s="118">
        <v>2</v>
      </c>
      <c r="F10" s="118" t="s">
        <v>247</v>
      </c>
      <c r="G10" s="118">
        <v>4</v>
      </c>
      <c r="H10" s="118">
        <v>5</v>
      </c>
      <c r="I10" s="118" t="s">
        <v>248</v>
      </c>
    </row>
    <row r="11" spans="2:9">
      <c r="B11" s="133"/>
      <c r="C11" s="134"/>
      <c r="D11" s="135"/>
      <c r="E11" s="135"/>
      <c r="F11" s="135"/>
      <c r="G11" s="135"/>
      <c r="H11" s="135"/>
      <c r="I11" s="135"/>
    </row>
    <row r="12" spans="2:9">
      <c r="B12" s="119"/>
      <c r="C12" s="136" t="s">
        <v>253</v>
      </c>
      <c r="D12" s="142"/>
      <c r="E12" s="142"/>
      <c r="F12" s="142">
        <f>+D12+E12</f>
        <v>0</v>
      </c>
      <c r="G12" s="142"/>
      <c r="H12" s="142"/>
      <c r="I12" s="142">
        <f>+F12-G12</f>
        <v>0</v>
      </c>
    </row>
    <row r="13" spans="2:9">
      <c r="B13" s="119"/>
      <c r="C13" s="120"/>
      <c r="D13" s="142"/>
      <c r="E13" s="142"/>
      <c r="F13" s="142"/>
      <c r="G13" s="142"/>
      <c r="H13" s="142"/>
      <c r="I13" s="142"/>
    </row>
    <row r="14" spans="2:9">
      <c r="B14" s="137"/>
      <c r="C14" s="136" t="s">
        <v>254</v>
      </c>
      <c r="D14" s="142"/>
      <c r="E14" s="142"/>
      <c r="F14" s="142">
        <f>+D14+E14</f>
        <v>0</v>
      </c>
      <c r="G14" s="142"/>
      <c r="H14" s="142"/>
      <c r="I14" s="142">
        <f>+F14-G14</f>
        <v>0</v>
      </c>
    </row>
    <row r="15" spans="2:9">
      <c r="B15" s="119"/>
      <c r="C15" s="120"/>
      <c r="D15" s="142"/>
      <c r="E15" s="142"/>
      <c r="F15" s="142"/>
      <c r="G15" s="142"/>
      <c r="H15" s="142"/>
      <c r="I15" s="142"/>
    </row>
    <row r="16" spans="2:9">
      <c r="B16" s="137"/>
      <c r="C16" s="136" t="s">
        <v>255</v>
      </c>
      <c r="D16" s="142"/>
      <c r="E16" s="142"/>
      <c r="F16" s="142">
        <f>+D16+E16</f>
        <v>0</v>
      </c>
      <c r="G16" s="142"/>
      <c r="H16" s="142"/>
      <c r="I16" s="142">
        <f>+F16-G16</f>
        <v>0</v>
      </c>
    </row>
    <row r="17" spans="1:10">
      <c r="B17" s="138"/>
      <c r="C17" s="139"/>
      <c r="D17" s="140"/>
      <c r="E17" s="140"/>
      <c r="F17" s="140"/>
      <c r="G17" s="140"/>
      <c r="H17" s="140"/>
      <c r="I17" s="140"/>
    </row>
    <row r="18" spans="1:10" s="130" customFormat="1">
      <c r="A18" s="127"/>
      <c r="B18" s="138"/>
      <c r="C18" s="139" t="s">
        <v>249</v>
      </c>
      <c r="D18" s="141">
        <f>+D12+D14+D16</f>
        <v>0</v>
      </c>
      <c r="E18" s="141">
        <f t="shared" ref="E18:I18" si="0">+E12+E14+E16</f>
        <v>0</v>
      </c>
      <c r="F18" s="141">
        <f t="shared" si="0"/>
        <v>0</v>
      </c>
      <c r="G18" s="141">
        <f t="shared" si="0"/>
        <v>0</v>
      </c>
      <c r="H18" s="141">
        <f t="shared" si="0"/>
        <v>0</v>
      </c>
      <c r="I18" s="141">
        <f t="shared" si="0"/>
        <v>0</v>
      </c>
      <c r="J18" s="127"/>
    </row>
    <row r="19" spans="1:10" s="117" customFormat="1">
      <c r="B19" s="78"/>
      <c r="C19" s="78"/>
      <c r="D19" s="78"/>
      <c r="E19" s="78"/>
      <c r="F19" s="78"/>
      <c r="G19" s="78"/>
      <c r="H19" s="78"/>
      <c r="I19" s="78"/>
    </row>
    <row r="21" spans="1:10">
      <c r="D21" s="143" t="str">
        <f>IF(D18=CAdmon!D22," ","ERROR")</f>
        <v xml:space="preserve"> </v>
      </c>
      <c r="E21" s="143" t="str">
        <f>IF(E18=CAdmon!E22," ","ERROR")</f>
        <v xml:space="preserve"> </v>
      </c>
      <c r="F21" s="143" t="str">
        <f>IF(F18=CAdmon!F22," ","ERROR")</f>
        <v xml:space="preserve"> </v>
      </c>
      <c r="G21" s="143" t="str">
        <f>IF(G18=CAdmon!G22," ","ERROR")</f>
        <v xml:space="preserve"> </v>
      </c>
      <c r="H21" s="143" t="str">
        <f>IF(H18=CAdmon!H22," ","ERROR")</f>
        <v xml:space="preserve"> </v>
      </c>
      <c r="I21" s="143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4"/>
  <sheetViews>
    <sheetView workbookViewId="0">
      <selection activeCell="I82" sqref="I82"/>
    </sheetView>
  </sheetViews>
  <sheetFormatPr baseColWidth="10" defaultRowHeight="15"/>
  <cols>
    <col min="1" max="1" width="2.42578125" style="117" customWidth="1"/>
    <col min="2" max="2" width="4.5703125" style="79" customWidth="1"/>
    <col min="3" max="3" width="57.28515625" style="79" customWidth="1"/>
    <col min="4" max="9" width="12.7109375" style="79" customWidth="1"/>
    <col min="10" max="10" width="3.7109375" style="117" customWidth="1"/>
  </cols>
  <sheetData>
    <row r="1" spans="2:9">
      <c r="B1" s="545" t="s">
        <v>195</v>
      </c>
      <c r="C1" s="546"/>
      <c r="D1" s="546"/>
      <c r="E1" s="546"/>
      <c r="F1" s="546"/>
      <c r="G1" s="546"/>
      <c r="H1" s="546"/>
      <c r="I1" s="547"/>
    </row>
    <row r="2" spans="2:9">
      <c r="B2" s="548" t="s">
        <v>384</v>
      </c>
      <c r="C2" s="549"/>
      <c r="D2" s="549"/>
      <c r="E2" s="549"/>
      <c r="F2" s="549"/>
      <c r="G2" s="549"/>
      <c r="H2" s="549"/>
      <c r="I2" s="550"/>
    </row>
    <row r="3" spans="2:9">
      <c r="B3" s="548" t="s">
        <v>240</v>
      </c>
      <c r="C3" s="549"/>
      <c r="D3" s="549"/>
      <c r="E3" s="549"/>
      <c r="F3" s="549"/>
      <c r="G3" s="549"/>
      <c r="H3" s="549"/>
      <c r="I3" s="550"/>
    </row>
    <row r="4" spans="2:9">
      <c r="B4" s="548" t="s">
        <v>281</v>
      </c>
      <c r="C4" s="549"/>
      <c r="D4" s="549"/>
      <c r="E4" s="549"/>
      <c r="F4" s="549"/>
      <c r="G4" s="549"/>
      <c r="H4" s="549"/>
      <c r="I4" s="550"/>
    </row>
    <row r="5" spans="2:9">
      <c r="B5" s="551" t="s">
        <v>211</v>
      </c>
      <c r="C5" s="552"/>
      <c r="D5" s="552"/>
      <c r="E5" s="552"/>
      <c r="F5" s="552"/>
      <c r="G5" s="552"/>
      <c r="H5" s="552"/>
      <c r="I5" s="553"/>
    </row>
    <row r="6" spans="2:9" s="117" customFormat="1" ht="6.75" customHeight="1">
      <c r="B6" s="78"/>
      <c r="C6" s="78"/>
      <c r="D6" s="78"/>
      <c r="E6" s="78"/>
      <c r="F6" s="78"/>
      <c r="G6" s="78"/>
      <c r="H6" s="78"/>
      <c r="I6" s="78"/>
    </row>
    <row r="7" spans="2:9">
      <c r="B7" s="566" t="s">
        <v>76</v>
      </c>
      <c r="C7" s="566"/>
      <c r="D7" s="567" t="s">
        <v>242</v>
      </c>
      <c r="E7" s="567"/>
      <c r="F7" s="567"/>
      <c r="G7" s="567"/>
      <c r="H7" s="567"/>
      <c r="I7" s="567" t="s">
        <v>243</v>
      </c>
    </row>
    <row r="8" spans="2:9" ht="22.5">
      <c r="B8" s="566"/>
      <c r="C8" s="566"/>
      <c r="D8" s="118" t="s">
        <v>244</v>
      </c>
      <c r="E8" s="118" t="s">
        <v>245</v>
      </c>
      <c r="F8" s="118" t="s">
        <v>217</v>
      </c>
      <c r="G8" s="118" t="s">
        <v>218</v>
      </c>
      <c r="H8" s="118" t="s">
        <v>246</v>
      </c>
      <c r="I8" s="567"/>
    </row>
    <row r="9" spans="2:9" ht="11.25" customHeight="1">
      <c r="B9" s="566"/>
      <c r="C9" s="566"/>
      <c r="D9" s="118">
        <v>1</v>
      </c>
      <c r="E9" s="118">
        <v>2</v>
      </c>
      <c r="F9" s="118" t="s">
        <v>247</v>
      </c>
      <c r="G9" s="118">
        <v>4</v>
      </c>
      <c r="H9" s="118">
        <v>5</v>
      </c>
      <c r="I9" s="118" t="s">
        <v>248</v>
      </c>
    </row>
    <row r="10" spans="2:9">
      <c r="B10" s="574" t="s">
        <v>184</v>
      </c>
      <c r="C10" s="575"/>
      <c r="D10" s="147">
        <f>SUM(D11:D17)</f>
        <v>0</v>
      </c>
      <c r="E10" s="147">
        <f>SUM(E11:E17)</f>
        <v>0</v>
      </c>
      <c r="F10" s="147">
        <f>+D10+E10</f>
        <v>0</v>
      </c>
      <c r="G10" s="147">
        <f t="shared" ref="G10:H10" si="0">SUM(G11:G17)</f>
        <v>0</v>
      </c>
      <c r="H10" s="147">
        <f t="shared" si="0"/>
        <v>0</v>
      </c>
      <c r="I10" s="147">
        <f>+F10-G10</f>
        <v>0</v>
      </c>
    </row>
    <row r="11" spans="2:9">
      <c r="B11" s="145"/>
      <c r="C11" s="146" t="s">
        <v>256</v>
      </c>
      <c r="D11" s="142"/>
      <c r="E11" s="142"/>
      <c r="F11" s="142">
        <f t="shared" ref="F11:F74" si="1">+D11+E11</f>
        <v>0</v>
      </c>
      <c r="G11" s="142"/>
      <c r="H11" s="142"/>
      <c r="I11" s="142">
        <f t="shared" ref="I11:I74" si="2">+F11-G11</f>
        <v>0</v>
      </c>
    </row>
    <row r="12" spans="2:9">
      <c r="B12" s="145"/>
      <c r="C12" s="146" t="s">
        <v>257</v>
      </c>
      <c r="D12" s="142"/>
      <c r="E12" s="142"/>
      <c r="F12" s="142">
        <f t="shared" si="1"/>
        <v>0</v>
      </c>
      <c r="G12" s="142"/>
      <c r="H12" s="142"/>
      <c r="I12" s="142">
        <f t="shared" si="2"/>
        <v>0</v>
      </c>
    </row>
    <row r="13" spans="2:9">
      <c r="B13" s="145"/>
      <c r="C13" s="146" t="s">
        <v>258</v>
      </c>
      <c r="D13" s="142"/>
      <c r="E13" s="142"/>
      <c r="F13" s="142">
        <f t="shared" si="1"/>
        <v>0</v>
      </c>
      <c r="G13" s="142"/>
      <c r="H13" s="142"/>
      <c r="I13" s="142">
        <f t="shared" si="2"/>
        <v>0</v>
      </c>
    </row>
    <row r="14" spans="2:9">
      <c r="B14" s="145"/>
      <c r="C14" s="146" t="s">
        <v>259</v>
      </c>
      <c r="D14" s="142"/>
      <c r="E14" s="142"/>
      <c r="F14" s="142">
        <f t="shared" si="1"/>
        <v>0</v>
      </c>
      <c r="G14" s="142"/>
      <c r="H14" s="142"/>
      <c r="I14" s="142">
        <f t="shared" si="2"/>
        <v>0</v>
      </c>
    </row>
    <row r="15" spans="2:9">
      <c r="B15" s="145"/>
      <c r="C15" s="146" t="s">
        <v>260</v>
      </c>
      <c r="D15" s="142"/>
      <c r="E15" s="142"/>
      <c r="F15" s="142">
        <f t="shared" si="1"/>
        <v>0</v>
      </c>
      <c r="G15" s="142"/>
      <c r="H15" s="142"/>
      <c r="I15" s="142">
        <f t="shared" si="2"/>
        <v>0</v>
      </c>
    </row>
    <row r="16" spans="2:9">
      <c r="B16" s="145"/>
      <c r="C16" s="146" t="s">
        <v>261</v>
      </c>
      <c r="D16" s="142"/>
      <c r="E16" s="142"/>
      <c r="F16" s="142">
        <f t="shared" si="1"/>
        <v>0</v>
      </c>
      <c r="G16" s="142"/>
      <c r="H16" s="142"/>
      <c r="I16" s="142">
        <f t="shared" si="2"/>
        <v>0</v>
      </c>
    </row>
    <row r="17" spans="2:9">
      <c r="B17" s="145"/>
      <c r="C17" s="146" t="s">
        <v>262</v>
      </c>
      <c r="D17" s="142"/>
      <c r="E17" s="142"/>
      <c r="F17" s="142">
        <f t="shared" si="1"/>
        <v>0</v>
      </c>
      <c r="G17" s="142"/>
      <c r="H17" s="142"/>
      <c r="I17" s="142">
        <f t="shared" si="2"/>
        <v>0</v>
      </c>
    </row>
    <row r="18" spans="2:9">
      <c r="B18" s="574" t="s">
        <v>92</v>
      </c>
      <c r="C18" s="575"/>
      <c r="D18" s="147">
        <f>SUM(D19:D27)</f>
        <v>0</v>
      </c>
      <c r="E18" s="147">
        <f>SUM(E19:E27)</f>
        <v>0</v>
      </c>
      <c r="F18" s="147">
        <f t="shared" si="1"/>
        <v>0</v>
      </c>
      <c r="G18" s="147">
        <f t="shared" ref="G18:H18" si="3">SUM(G19:G27)</f>
        <v>0</v>
      </c>
      <c r="H18" s="147">
        <f t="shared" si="3"/>
        <v>0</v>
      </c>
      <c r="I18" s="147">
        <f t="shared" si="2"/>
        <v>0</v>
      </c>
    </row>
    <row r="19" spans="2:9">
      <c r="B19" s="145"/>
      <c r="C19" s="146" t="s">
        <v>263</v>
      </c>
      <c r="D19" s="142"/>
      <c r="E19" s="142"/>
      <c r="F19" s="142">
        <f t="shared" si="1"/>
        <v>0</v>
      </c>
      <c r="G19" s="142"/>
      <c r="H19" s="142"/>
      <c r="I19" s="142">
        <f t="shared" si="2"/>
        <v>0</v>
      </c>
    </row>
    <row r="20" spans="2:9">
      <c r="B20" s="145"/>
      <c r="C20" s="146" t="s">
        <v>264</v>
      </c>
      <c r="D20" s="142"/>
      <c r="E20" s="142"/>
      <c r="F20" s="142">
        <f t="shared" si="1"/>
        <v>0</v>
      </c>
      <c r="G20" s="142"/>
      <c r="H20" s="142"/>
      <c r="I20" s="142">
        <f t="shared" si="2"/>
        <v>0</v>
      </c>
    </row>
    <row r="21" spans="2:9">
      <c r="B21" s="145"/>
      <c r="C21" s="146" t="s">
        <v>265</v>
      </c>
      <c r="D21" s="142"/>
      <c r="E21" s="142"/>
      <c r="F21" s="142">
        <f t="shared" si="1"/>
        <v>0</v>
      </c>
      <c r="G21" s="142"/>
      <c r="H21" s="142"/>
      <c r="I21" s="142">
        <f t="shared" si="2"/>
        <v>0</v>
      </c>
    </row>
    <row r="22" spans="2:9">
      <c r="B22" s="145"/>
      <c r="C22" s="146" t="s">
        <v>266</v>
      </c>
      <c r="D22" s="142"/>
      <c r="E22" s="142"/>
      <c r="F22" s="142">
        <f t="shared" si="1"/>
        <v>0</v>
      </c>
      <c r="G22" s="142"/>
      <c r="H22" s="142"/>
      <c r="I22" s="142">
        <f t="shared" si="2"/>
        <v>0</v>
      </c>
    </row>
    <row r="23" spans="2:9">
      <c r="B23" s="145"/>
      <c r="C23" s="146" t="s">
        <v>267</v>
      </c>
      <c r="D23" s="142"/>
      <c r="E23" s="142"/>
      <c r="F23" s="142">
        <f t="shared" si="1"/>
        <v>0</v>
      </c>
      <c r="G23" s="142"/>
      <c r="H23" s="142"/>
      <c r="I23" s="142">
        <f t="shared" si="2"/>
        <v>0</v>
      </c>
    </row>
    <row r="24" spans="2:9">
      <c r="B24" s="145"/>
      <c r="C24" s="146" t="s">
        <v>268</v>
      </c>
      <c r="D24" s="142"/>
      <c r="E24" s="142"/>
      <c r="F24" s="142">
        <f t="shared" si="1"/>
        <v>0</v>
      </c>
      <c r="G24" s="142"/>
      <c r="H24" s="142"/>
      <c r="I24" s="142">
        <f t="shared" si="2"/>
        <v>0</v>
      </c>
    </row>
    <row r="25" spans="2:9">
      <c r="B25" s="145"/>
      <c r="C25" s="146" t="s">
        <v>269</v>
      </c>
      <c r="D25" s="142"/>
      <c r="E25" s="142"/>
      <c r="F25" s="142">
        <f t="shared" si="1"/>
        <v>0</v>
      </c>
      <c r="G25" s="142"/>
      <c r="H25" s="142"/>
      <c r="I25" s="142">
        <f t="shared" si="2"/>
        <v>0</v>
      </c>
    </row>
    <row r="26" spans="2:9">
      <c r="B26" s="145"/>
      <c r="C26" s="146" t="s">
        <v>270</v>
      </c>
      <c r="D26" s="142"/>
      <c r="E26" s="142"/>
      <c r="F26" s="142">
        <f t="shared" si="1"/>
        <v>0</v>
      </c>
      <c r="G26" s="142"/>
      <c r="H26" s="142"/>
      <c r="I26" s="142">
        <f t="shared" si="2"/>
        <v>0</v>
      </c>
    </row>
    <row r="27" spans="2:9">
      <c r="B27" s="145"/>
      <c r="C27" s="146" t="s">
        <v>271</v>
      </c>
      <c r="D27" s="142"/>
      <c r="E27" s="142"/>
      <c r="F27" s="142">
        <f t="shared" si="1"/>
        <v>0</v>
      </c>
      <c r="G27" s="142"/>
      <c r="H27" s="142"/>
      <c r="I27" s="142">
        <f t="shared" si="2"/>
        <v>0</v>
      </c>
    </row>
    <row r="28" spans="2:9">
      <c r="B28" s="574" t="s">
        <v>94</v>
      </c>
      <c r="C28" s="575"/>
      <c r="D28" s="147">
        <f>SUM(D29:D37)</f>
        <v>0</v>
      </c>
      <c r="E28" s="147">
        <f t="shared" ref="E28" si="4">SUM(E29:E37)</f>
        <v>0</v>
      </c>
      <c r="F28" s="147">
        <f t="shared" si="1"/>
        <v>0</v>
      </c>
      <c r="G28" s="147">
        <f t="shared" ref="G28" si="5">SUM(G29:G37)</f>
        <v>0</v>
      </c>
      <c r="H28" s="147">
        <f t="shared" ref="H28" si="6">SUM(H29:H37)</f>
        <v>0</v>
      </c>
      <c r="I28" s="147">
        <f t="shared" si="2"/>
        <v>0</v>
      </c>
    </row>
    <row r="29" spans="2:9">
      <c r="B29" s="145"/>
      <c r="C29" s="146" t="s">
        <v>272</v>
      </c>
      <c r="D29" s="142"/>
      <c r="E29" s="142"/>
      <c r="F29" s="142">
        <f t="shared" si="1"/>
        <v>0</v>
      </c>
      <c r="G29" s="142"/>
      <c r="H29" s="142"/>
      <c r="I29" s="142">
        <f t="shared" si="2"/>
        <v>0</v>
      </c>
    </row>
    <row r="30" spans="2:9">
      <c r="B30" s="145"/>
      <c r="C30" s="146" t="s">
        <v>273</v>
      </c>
      <c r="D30" s="142"/>
      <c r="E30" s="142"/>
      <c r="F30" s="142">
        <f t="shared" si="1"/>
        <v>0</v>
      </c>
      <c r="G30" s="142"/>
      <c r="H30" s="142"/>
      <c r="I30" s="142">
        <f t="shared" si="2"/>
        <v>0</v>
      </c>
    </row>
    <row r="31" spans="2:9">
      <c r="B31" s="145"/>
      <c r="C31" s="146" t="s">
        <v>274</v>
      </c>
      <c r="D31" s="142"/>
      <c r="E31" s="142"/>
      <c r="F31" s="142">
        <f t="shared" si="1"/>
        <v>0</v>
      </c>
      <c r="G31" s="142"/>
      <c r="H31" s="142"/>
      <c r="I31" s="142">
        <f t="shared" si="2"/>
        <v>0</v>
      </c>
    </row>
    <row r="32" spans="2:9">
      <c r="B32" s="145"/>
      <c r="C32" s="146" t="s">
        <v>275</v>
      </c>
      <c r="D32" s="142"/>
      <c r="E32" s="142"/>
      <c r="F32" s="142">
        <f t="shared" si="1"/>
        <v>0</v>
      </c>
      <c r="G32" s="142"/>
      <c r="H32" s="142"/>
      <c r="I32" s="142">
        <f t="shared" si="2"/>
        <v>0</v>
      </c>
    </row>
    <row r="33" spans="2:9">
      <c r="B33" s="145"/>
      <c r="C33" s="146" t="s">
        <v>276</v>
      </c>
      <c r="D33" s="142"/>
      <c r="E33" s="142"/>
      <c r="F33" s="142">
        <f t="shared" si="1"/>
        <v>0</v>
      </c>
      <c r="G33" s="142"/>
      <c r="H33" s="142"/>
      <c r="I33" s="142">
        <f t="shared" si="2"/>
        <v>0</v>
      </c>
    </row>
    <row r="34" spans="2:9">
      <c r="B34" s="145"/>
      <c r="C34" s="146" t="s">
        <v>277</v>
      </c>
      <c r="D34" s="142"/>
      <c r="E34" s="142"/>
      <c r="F34" s="142">
        <f t="shared" si="1"/>
        <v>0</v>
      </c>
      <c r="G34" s="142"/>
      <c r="H34" s="142"/>
      <c r="I34" s="142">
        <f t="shared" si="2"/>
        <v>0</v>
      </c>
    </row>
    <row r="35" spans="2:9">
      <c r="B35" s="145"/>
      <c r="C35" s="146" t="s">
        <v>278</v>
      </c>
      <c r="D35" s="142"/>
      <c r="E35" s="142"/>
      <c r="F35" s="142">
        <f t="shared" si="1"/>
        <v>0</v>
      </c>
      <c r="G35" s="142"/>
      <c r="H35" s="142"/>
      <c r="I35" s="142">
        <f t="shared" si="2"/>
        <v>0</v>
      </c>
    </row>
    <row r="36" spans="2:9">
      <c r="B36" s="145"/>
      <c r="C36" s="146" t="s">
        <v>279</v>
      </c>
      <c r="D36" s="142"/>
      <c r="E36" s="142"/>
      <c r="F36" s="142">
        <f t="shared" si="1"/>
        <v>0</v>
      </c>
      <c r="G36" s="142"/>
      <c r="H36" s="142"/>
      <c r="I36" s="142">
        <f t="shared" si="2"/>
        <v>0</v>
      </c>
    </row>
    <row r="37" spans="2:9">
      <c r="B37" s="145"/>
      <c r="C37" s="146" t="s">
        <v>280</v>
      </c>
      <c r="D37" s="142"/>
      <c r="E37" s="142"/>
      <c r="F37" s="142">
        <f t="shared" si="1"/>
        <v>0</v>
      </c>
      <c r="G37" s="142"/>
      <c r="H37" s="142"/>
      <c r="I37" s="142">
        <f t="shared" si="2"/>
        <v>0</v>
      </c>
    </row>
    <row r="38" spans="2:9">
      <c r="B38" s="574" t="s">
        <v>230</v>
      </c>
      <c r="C38" s="575"/>
      <c r="D38" s="147">
        <f>SUM(D39:D47)</f>
        <v>0</v>
      </c>
      <c r="E38" s="147">
        <f>SUM(E39:E47)</f>
        <v>0</v>
      </c>
      <c r="F38" s="147">
        <f t="shared" si="1"/>
        <v>0</v>
      </c>
      <c r="G38" s="147">
        <f t="shared" ref="G38:H38" si="7">SUM(G39:G47)</f>
        <v>0</v>
      </c>
      <c r="H38" s="147">
        <f t="shared" si="7"/>
        <v>0</v>
      </c>
      <c r="I38" s="147">
        <f t="shared" si="2"/>
        <v>0</v>
      </c>
    </row>
    <row r="39" spans="2:9">
      <c r="B39" s="145"/>
      <c r="C39" s="146" t="s">
        <v>98</v>
      </c>
      <c r="D39" s="142"/>
      <c r="E39" s="142"/>
      <c r="F39" s="142">
        <f t="shared" si="1"/>
        <v>0</v>
      </c>
      <c r="G39" s="142"/>
      <c r="H39" s="142"/>
      <c r="I39" s="142">
        <f t="shared" si="2"/>
        <v>0</v>
      </c>
    </row>
    <row r="40" spans="2:9">
      <c r="B40" s="145"/>
      <c r="C40" s="146" t="s">
        <v>100</v>
      </c>
      <c r="D40" s="142"/>
      <c r="E40" s="142"/>
      <c r="F40" s="142">
        <f t="shared" si="1"/>
        <v>0</v>
      </c>
      <c r="G40" s="142"/>
      <c r="H40" s="142"/>
      <c r="I40" s="142">
        <f t="shared" si="2"/>
        <v>0</v>
      </c>
    </row>
    <row r="41" spans="2:9">
      <c r="B41" s="145"/>
      <c r="C41" s="146" t="s">
        <v>102</v>
      </c>
      <c r="D41" s="142"/>
      <c r="E41" s="142"/>
      <c r="F41" s="142">
        <f t="shared" si="1"/>
        <v>0</v>
      </c>
      <c r="G41" s="142"/>
      <c r="H41" s="142"/>
      <c r="I41" s="142">
        <f t="shared" si="2"/>
        <v>0</v>
      </c>
    </row>
    <row r="42" spans="2:9">
      <c r="B42" s="145"/>
      <c r="C42" s="146" t="s">
        <v>103</v>
      </c>
      <c r="D42" s="142"/>
      <c r="E42" s="142"/>
      <c r="F42" s="142">
        <f t="shared" si="1"/>
        <v>0</v>
      </c>
      <c r="G42" s="142"/>
      <c r="H42" s="142"/>
      <c r="I42" s="142">
        <f t="shared" si="2"/>
        <v>0</v>
      </c>
    </row>
    <row r="43" spans="2:9">
      <c r="B43" s="145"/>
      <c r="C43" s="146" t="s">
        <v>105</v>
      </c>
      <c r="D43" s="142"/>
      <c r="E43" s="142"/>
      <c r="F43" s="142">
        <f t="shared" si="1"/>
        <v>0</v>
      </c>
      <c r="G43" s="142"/>
      <c r="H43" s="142"/>
      <c r="I43" s="142">
        <f t="shared" si="2"/>
        <v>0</v>
      </c>
    </row>
    <row r="44" spans="2:9">
      <c r="B44" s="145"/>
      <c r="C44" s="146" t="s">
        <v>282</v>
      </c>
      <c r="D44" s="142"/>
      <c r="E44" s="142"/>
      <c r="F44" s="142">
        <f t="shared" si="1"/>
        <v>0</v>
      </c>
      <c r="G44" s="142"/>
      <c r="H44" s="142"/>
      <c r="I44" s="142">
        <f t="shared" si="2"/>
        <v>0</v>
      </c>
    </row>
    <row r="45" spans="2:9">
      <c r="B45" s="145"/>
      <c r="C45" s="146" t="s">
        <v>108</v>
      </c>
      <c r="D45" s="142"/>
      <c r="E45" s="142"/>
      <c r="F45" s="142">
        <f t="shared" si="1"/>
        <v>0</v>
      </c>
      <c r="G45" s="142"/>
      <c r="H45" s="142"/>
      <c r="I45" s="142">
        <f t="shared" si="2"/>
        <v>0</v>
      </c>
    </row>
    <row r="46" spans="2:9">
      <c r="B46" s="145"/>
      <c r="C46" s="146" t="s">
        <v>109</v>
      </c>
      <c r="D46" s="142"/>
      <c r="E46" s="142"/>
      <c r="F46" s="142">
        <f t="shared" si="1"/>
        <v>0</v>
      </c>
      <c r="G46" s="142"/>
      <c r="H46" s="142"/>
      <c r="I46" s="142">
        <f t="shared" si="2"/>
        <v>0</v>
      </c>
    </row>
    <row r="47" spans="2:9">
      <c r="B47" s="145"/>
      <c r="C47" s="146" t="s">
        <v>111</v>
      </c>
      <c r="D47" s="142"/>
      <c r="E47" s="142"/>
      <c r="F47" s="142">
        <f t="shared" si="1"/>
        <v>0</v>
      </c>
      <c r="G47" s="142"/>
      <c r="H47" s="142"/>
      <c r="I47" s="142">
        <f t="shared" si="2"/>
        <v>0</v>
      </c>
    </row>
    <row r="48" spans="2:9">
      <c r="B48" s="574" t="s">
        <v>283</v>
      </c>
      <c r="C48" s="575"/>
      <c r="D48" s="147">
        <f>SUM(D49:D57)</f>
        <v>0</v>
      </c>
      <c r="E48" s="147">
        <f>SUM(E49:E57)</f>
        <v>0</v>
      </c>
      <c r="F48" s="147">
        <f t="shared" si="1"/>
        <v>0</v>
      </c>
      <c r="G48" s="147">
        <f t="shared" ref="G48:H48" si="8">SUM(G49:G57)</f>
        <v>0</v>
      </c>
      <c r="H48" s="147">
        <f t="shared" si="8"/>
        <v>0</v>
      </c>
      <c r="I48" s="147">
        <f t="shared" si="2"/>
        <v>0</v>
      </c>
    </row>
    <row r="49" spans="2:9">
      <c r="B49" s="145"/>
      <c r="C49" s="146" t="s">
        <v>284</v>
      </c>
      <c r="D49" s="142"/>
      <c r="E49" s="142"/>
      <c r="F49" s="142">
        <f t="shared" si="1"/>
        <v>0</v>
      </c>
      <c r="G49" s="142"/>
      <c r="H49" s="142"/>
      <c r="I49" s="142">
        <f t="shared" si="2"/>
        <v>0</v>
      </c>
    </row>
    <row r="50" spans="2:9">
      <c r="B50" s="145"/>
      <c r="C50" s="146" t="s">
        <v>285</v>
      </c>
      <c r="D50" s="142"/>
      <c r="E50" s="142"/>
      <c r="F50" s="142">
        <f t="shared" si="1"/>
        <v>0</v>
      </c>
      <c r="G50" s="142"/>
      <c r="H50" s="142"/>
      <c r="I50" s="142">
        <f t="shared" si="2"/>
        <v>0</v>
      </c>
    </row>
    <row r="51" spans="2:9">
      <c r="B51" s="145"/>
      <c r="C51" s="146" t="s">
        <v>286</v>
      </c>
      <c r="D51" s="142"/>
      <c r="E51" s="142"/>
      <c r="F51" s="142">
        <f t="shared" si="1"/>
        <v>0</v>
      </c>
      <c r="G51" s="142"/>
      <c r="H51" s="142"/>
      <c r="I51" s="142">
        <f t="shared" si="2"/>
        <v>0</v>
      </c>
    </row>
    <row r="52" spans="2:9">
      <c r="B52" s="145"/>
      <c r="C52" s="146" t="s">
        <v>287</v>
      </c>
      <c r="D52" s="142"/>
      <c r="E52" s="142"/>
      <c r="F52" s="142">
        <f t="shared" si="1"/>
        <v>0</v>
      </c>
      <c r="G52" s="142"/>
      <c r="H52" s="142"/>
      <c r="I52" s="142">
        <f t="shared" si="2"/>
        <v>0</v>
      </c>
    </row>
    <row r="53" spans="2:9">
      <c r="B53" s="145"/>
      <c r="C53" s="146" t="s">
        <v>288</v>
      </c>
      <c r="D53" s="142"/>
      <c r="E53" s="142"/>
      <c r="F53" s="142">
        <f t="shared" si="1"/>
        <v>0</v>
      </c>
      <c r="G53" s="142"/>
      <c r="H53" s="142"/>
      <c r="I53" s="142">
        <f t="shared" si="2"/>
        <v>0</v>
      </c>
    </row>
    <row r="54" spans="2:9">
      <c r="B54" s="145"/>
      <c r="C54" s="146" t="s">
        <v>289</v>
      </c>
      <c r="D54" s="142"/>
      <c r="E54" s="142"/>
      <c r="F54" s="142">
        <f t="shared" si="1"/>
        <v>0</v>
      </c>
      <c r="G54" s="142"/>
      <c r="H54" s="142"/>
      <c r="I54" s="142">
        <f t="shared" si="2"/>
        <v>0</v>
      </c>
    </row>
    <row r="55" spans="2:9">
      <c r="B55" s="145"/>
      <c r="C55" s="146" t="s">
        <v>290</v>
      </c>
      <c r="D55" s="142"/>
      <c r="E55" s="142"/>
      <c r="F55" s="142">
        <f t="shared" si="1"/>
        <v>0</v>
      </c>
      <c r="G55" s="142"/>
      <c r="H55" s="142"/>
      <c r="I55" s="142">
        <f t="shared" si="2"/>
        <v>0</v>
      </c>
    </row>
    <row r="56" spans="2:9">
      <c r="B56" s="145"/>
      <c r="C56" s="146" t="s">
        <v>291</v>
      </c>
      <c r="D56" s="142"/>
      <c r="E56" s="142"/>
      <c r="F56" s="142">
        <f t="shared" si="1"/>
        <v>0</v>
      </c>
      <c r="G56" s="142"/>
      <c r="H56" s="142"/>
      <c r="I56" s="142">
        <f t="shared" si="2"/>
        <v>0</v>
      </c>
    </row>
    <row r="57" spans="2:9">
      <c r="B57" s="145"/>
      <c r="C57" s="146" t="s">
        <v>37</v>
      </c>
      <c r="D57" s="142"/>
      <c r="E57" s="142"/>
      <c r="F57" s="142">
        <f t="shared" si="1"/>
        <v>0</v>
      </c>
      <c r="G57" s="142"/>
      <c r="H57" s="142"/>
      <c r="I57" s="142">
        <f t="shared" si="2"/>
        <v>0</v>
      </c>
    </row>
    <row r="58" spans="2:9">
      <c r="B58" s="574" t="s">
        <v>132</v>
      </c>
      <c r="C58" s="575"/>
      <c r="D58" s="147">
        <f>SUM(D59:D61)</f>
        <v>0</v>
      </c>
      <c r="E58" s="147">
        <f>SUM(E59:E61)</f>
        <v>0</v>
      </c>
      <c r="F58" s="147">
        <f t="shared" si="1"/>
        <v>0</v>
      </c>
      <c r="G58" s="147">
        <f t="shared" ref="G58:H58" si="9">SUM(G59:G61)</f>
        <v>0</v>
      </c>
      <c r="H58" s="147">
        <f t="shared" si="9"/>
        <v>0</v>
      </c>
      <c r="I58" s="147">
        <f t="shared" si="2"/>
        <v>0</v>
      </c>
    </row>
    <row r="59" spans="2:9">
      <c r="B59" s="145"/>
      <c r="C59" s="146" t="s">
        <v>292</v>
      </c>
      <c r="D59" s="142"/>
      <c r="E59" s="142"/>
      <c r="F59" s="142">
        <f t="shared" si="1"/>
        <v>0</v>
      </c>
      <c r="G59" s="142"/>
      <c r="H59" s="142"/>
      <c r="I59" s="142">
        <f t="shared" si="2"/>
        <v>0</v>
      </c>
    </row>
    <row r="60" spans="2:9">
      <c r="B60" s="145"/>
      <c r="C60" s="146" t="s">
        <v>293</v>
      </c>
      <c r="D60" s="142"/>
      <c r="E60" s="142"/>
      <c r="F60" s="142">
        <f t="shared" si="1"/>
        <v>0</v>
      </c>
      <c r="G60" s="142"/>
      <c r="H60" s="142"/>
      <c r="I60" s="142">
        <f t="shared" si="2"/>
        <v>0</v>
      </c>
    </row>
    <row r="61" spans="2:9">
      <c r="B61" s="145"/>
      <c r="C61" s="146" t="s">
        <v>294</v>
      </c>
      <c r="D61" s="142"/>
      <c r="E61" s="142"/>
      <c r="F61" s="142">
        <f t="shared" si="1"/>
        <v>0</v>
      </c>
      <c r="G61" s="142"/>
      <c r="H61" s="142"/>
      <c r="I61" s="142">
        <f t="shared" si="2"/>
        <v>0</v>
      </c>
    </row>
    <row r="62" spans="2:9">
      <c r="B62" s="574" t="s">
        <v>295</v>
      </c>
      <c r="C62" s="575"/>
      <c r="D62" s="147">
        <f>SUM(D63:D69)</f>
        <v>0</v>
      </c>
      <c r="E62" s="147">
        <f>SUM(E63:E69)</f>
        <v>0</v>
      </c>
      <c r="F62" s="147">
        <f t="shared" si="1"/>
        <v>0</v>
      </c>
      <c r="G62" s="147">
        <f t="shared" ref="G62:H62" si="10">SUM(G63:G69)</f>
        <v>0</v>
      </c>
      <c r="H62" s="147">
        <f t="shared" si="10"/>
        <v>0</v>
      </c>
      <c r="I62" s="147">
        <f t="shared" si="2"/>
        <v>0</v>
      </c>
    </row>
    <row r="63" spans="2:9">
      <c r="B63" s="145"/>
      <c r="C63" s="146" t="s">
        <v>296</v>
      </c>
      <c r="D63" s="142"/>
      <c r="E63" s="142"/>
      <c r="F63" s="142">
        <f t="shared" si="1"/>
        <v>0</v>
      </c>
      <c r="G63" s="142"/>
      <c r="H63" s="142"/>
      <c r="I63" s="142">
        <f t="shared" si="2"/>
        <v>0</v>
      </c>
    </row>
    <row r="64" spans="2:9">
      <c r="B64" s="145"/>
      <c r="C64" s="146" t="s">
        <v>297</v>
      </c>
      <c r="D64" s="142"/>
      <c r="E64" s="142"/>
      <c r="F64" s="142">
        <f t="shared" si="1"/>
        <v>0</v>
      </c>
      <c r="G64" s="142"/>
      <c r="H64" s="142"/>
      <c r="I64" s="142">
        <f t="shared" si="2"/>
        <v>0</v>
      </c>
    </row>
    <row r="65" spans="2:9">
      <c r="B65" s="145"/>
      <c r="C65" s="146" t="s">
        <v>298</v>
      </c>
      <c r="D65" s="142"/>
      <c r="E65" s="142"/>
      <c r="F65" s="142">
        <f t="shared" si="1"/>
        <v>0</v>
      </c>
      <c r="G65" s="142"/>
      <c r="H65" s="142"/>
      <c r="I65" s="142">
        <f t="shared" si="2"/>
        <v>0</v>
      </c>
    </row>
    <row r="66" spans="2:9">
      <c r="B66" s="145"/>
      <c r="C66" s="146" t="s">
        <v>299</v>
      </c>
      <c r="D66" s="142"/>
      <c r="E66" s="142"/>
      <c r="F66" s="142">
        <f t="shared" si="1"/>
        <v>0</v>
      </c>
      <c r="G66" s="142"/>
      <c r="H66" s="142"/>
      <c r="I66" s="142">
        <f t="shared" si="2"/>
        <v>0</v>
      </c>
    </row>
    <row r="67" spans="2:9">
      <c r="B67" s="145"/>
      <c r="C67" s="146" t="s">
        <v>300</v>
      </c>
      <c r="D67" s="142"/>
      <c r="E67" s="142"/>
      <c r="F67" s="142">
        <f t="shared" si="1"/>
        <v>0</v>
      </c>
      <c r="G67" s="142"/>
      <c r="H67" s="142"/>
      <c r="I67" s="142">
        <f t="shared" si="2"/>
        <v>0</v>
      </c>
    </row>
    <row r="68" spans="2:9">
      <c r="B68" s="145"/>
      <c r="C68" s="146" t="s">
        <v>301</v>
      </c>
      <c r="D68" s="142"/>
      <c r="E68" s="142"/>
      <c r="F68" s="142">
        <f t="shared" si="1"/>
        <v>0</v>
      </c>
      <c r="G68" s="142"/>
      <c r="H68" s="142"/>
      <c r="I68" s="142">
        <f t="shared" si="2"/>
        <v>0</v>
      </c>
    </row>
    <row r="69" spans="2:9">
      <c r="B69" s="145"/>
      <c r="C69" s="146" t="s">
        <v>302</v>
      </c>
      <c r="D69" s="142"/>
      <c r="E69" s="142"/>
      <c r="F69" s="142">
        <f t="shared" si="1"/>
        <v>0</v>
      </c>
      <c r="G69" s="142"/>
      <c r="H69" s="142"/>
      <c r="I69" s="142">
        <f t="shared" si="2"/>
        <v>0</v>
      </c>
    </row>
    <row r="70" spans="2:9">
      <c r="B70" s="556" t="s">
        <v>106</v>
      </c>
      <c r="C70" s="557"/>
      <c r="D70" s="147">
        <f>SUM(D71:D73)</f>
        <v>0</v>
      </c>
      <c r="E70" s="147">
        <f>SUM(E71:E73)</f>
        <v>0</v>
      </c>
      <c r="F70" s="147">
        <f t="shared" si="1"/>
        <v>0</v>
      </c>
      <c r="G70" s="147">
        <f t="shared" ref="G70:H70" si="11">SUM(G71:G73)</f>
        <v>0</v>
      </c>
      <c r="H70" s="147">
        <f t="shared" si="11"/>
        <v>0</v>
      </c>
      <c r="I70" s="147">
        <f t="shared" si="2"/>
        <v>0</v>
      </c>
    </row>
    <row r="71" spans="2:9">
      <c r="B71" s="145"/>
      <c r="C71" s="146" t="s">
        <v>115</v>
      </c>
      <c r="D71" s="142"/>
      <c r="E71" s="142"/>
      <c r="F71" s="142">
        <f t="shared" si="1"/>
        <v>0</v>
      </c>
      <c r="G71" s="142"/>
      <c r="H71" s="142"/>
      <c r="I71" s="142">
        <f t="shared" si="2"/>
        <v>0</v>
      </c>
    </row>
    <row r="72" spans="2:9">
      <c r="B72" s="145"/>
      <c r="C72" s="146" t="s">
        <v>50</v>
      </c>
      <c r="D72" s="142"/>
      <c r="E72" s="142"/>
      <c r="F72" s="142">
        <f t="shared" si="1"/>
        <v>0</v>
      </c>
      <c r="G72" s="142"/>
      <c r="H72" s="142"/>
      <c r="I72" s="142">
        <f t="shared" si="2"/>
        <v>0</v>
      </c>
    </row>
    <row r="73" spans="2:9">
      <c r="B73" s="145"/>
      <c r="C73" s="146" t="s">
        <v>118</v>
      </c>
      <c r="D73" s="142"/>
      <c r="E73" s="142"/>
      <c r="F73" s="142">
        <f t="shared" si="1"/>
        <v>0</v>
      </c>
      <c r="G73" s="142"/>
      <c r="H73" s="142"/>
      <c r="I73" s="142">
        <f t="shared" si="2"/>
        <v>0</v>
      </c>
    </row>
    <row r="74" spans="2:9">
      <c r="B74" s="574" t="s">
        <v>303</v>
      </c>
      <c r="C74" s="575"/>
      <c r="D74" s="147">
        <f>SUM(D75:D81)</f>
        <v>0</v>
      </c>
      <c r="E74" s="147">
        <f t="shared" ref="E74" si="12">SUM(E75:E81)</f>
        <v>0</v>
      </c>
      <c r="F74" s="147">
        <f t="shared" si="1"/>
        <v>0</v>
      </c>
      <c r="G74" s="147">
        <f t="shared" ref="G74" si="13">SUM(G75:G81)</f>
        <v>0</v>
      </c>
      <c r="H74" s="147">
        <f t="shared" ref="H74" si="14">SUM(H75:H81)</f>
        <v>0</v>
      </c>
      <c r="I74" s="147">
        <f t="shared" si="2"/>
        <v>0</v>
      </c>
    </row>
    <row r="75" spans="2:9">
      <c r="B75" s="145"/>
      <c r="C75" s="146" t="s">
        <v>304</v>
      </c>
      <c r="D75" s="142"/>
      <c r="E75" s="142"/>
      <c r="F75" s="142">
        <f t="shared" ref="F75:F81" si="15">+D75+E75</f>
        <v>0</v>
      </c>
      <c r="G75" s="142"/>
      <c r="H75" s="142"/>
      <c r="I75" s="142">
        <f t="shared" ref="I75:I81" si="16">+F75-G75</f>
        <v>0</v>
      </c>
    </row>
    <row r="76" spans="2:9">
      <c r="B76" s="145"/>
      <c r="C76" s="146" t="s">
        <v>121</v>
      </c>
      <c r="D76" s="142"/>
      <c r="E76" s="142"/>
      <c r="F76" s="142">
        <f t="shared" si="15"/>
        <v>0</v>
      </c>
      <c r="G76" s="142"/>
      <c r="H76" s="142"/>
      <c r="I76" s="142">
        <f t="shared" si="16"/>
        <v>0</v>
      </c>
    </row>
    <row r="77" spans="2:9">
      <c r="B77" s="145"/>
      <c r="C77" s="146" t="s">
        <v>122</v>
      </c>
      <c r="D77" s="142"/>
      <c r="E77" s="142"/>
      <c r="F77" s="142">
        <f t="shared" si="15"/>
        <v>0</v>
      </c>
      <c r="G77" s="142"/>
      <c r="H77" s="142"/>
      <c r="I77" s="142">
        <f t="shared" si="16"/>
        <v>0</v>
      </c>
    </row>
    <row r="78" spans="2:9">
      <c r="B78" s="145"/>
      <c r="C78" s="146" t="s">
        <v>123</v>
      </c>
      <c r="D78" s="142"/>
      <c r="E78" s="142"/>
      <c r="F78" s="142">
        <f t="shared" si="15"/>
        <v>0</v>
      </c>
      <c r="G78" s="142"/>
      <c r="H78" s="142"/>
      <c r="I78" s="142">
        <f t="shared" si="16"/>
        <v>0</v>
      </c>
    </row>
    <row r="79" spans="2:9">
      <c r="B79" s="145"/>
      <c r="C79" s="146" t="s">
        <v>124</v>
      </c>
      <c r="D79" s="142"/>
      <c r="E79" s="142"/>
      <c r="F79" s="142">
        <f t="shared" si="15"/>
        <v>0</v>
      </c>
      <c r="G79" s="142"/>
      <c r="H79" s="142"/>
      <c r="I79" s="142">
        <f t="shared" si="16"/>
        <v>0</v>
      </c>
    </row>
    <row r="80" spans="2:9">
      <c r="B80" s="145"/>
      <c r="C80" s="146" t="s">
        <v>125</v>
      </c>
      <c r="D80" s="142"/>
      <c r="E80" s="142"/>
      <c r="F80" s="142">
        <f t="shared" si="15"/>
        <v>0</v>
      </c>
      <c r="G80" s="142"/>
      <c r="H80" s="142"/>
      <c r="I80" s="142">
        <f t="shared" si="16"/>
        <v>0</v>
      </c>
    </row>
    <row r="81" spans="1:10">
      <c r="B81" s="145"/>
      <c r="C81" s="146" t="s">
        <v>305</v>
      </c>
      <c r="D81" s="142"/>
      <c r="E81" s="142"/>
      <c r="F81" s="142">
        <f t="shared" si="15"/>
        <v>0</v>
      </c>
      <c r="G81" s="142"/>
      <c r="H81" s="142"/>
      <c r="I81" s="142">
        <f t="shared" si="16"/>
        <v>0</v>
      </c>
    </row>
    <row r="82" spans="1:10" s="130" customFormat="1">
      <c r="A82" s="127"/>
      <c r="B82" s="148"/>
      <c r="C82" s="149" t="s">
        <v>249</v>
      </c>
      <c r="D82" s="150">
        <f>+D10+D18+D28+D38+D48+D58+D62+D70+D74</f>
        <v>0</v>
      </c>
      <c r="E82" s="150">
        <f t="shared" ref="E82:I82" si="17">+E10+E18+E28+E38+E48+E58+E62+E70+E74</f>
        <v>0</v>
      </c>
      <c r="F82" s="150">
        <f t="shared" si="17"/>
        <v>0</v>
      </c>
      <c r="G82" s="150">
        <f t="shared" si="17"/>
        <v>0</v>
      </c>
      <c r="H82" s="150">
        <f t="shared" si="17"/>
        <v>0</v>
      </c>
      <c r="I82" s="150">
        <f t="shared" si="17"/>
        <v>0</v>
      </c>
      <c r="J82" s="127"/>
    </row>
    <row r="84" spans="1:10" ht="15.75">
      <c r="D84" s="144" t="str">
        <f>IF(CAdmon!D22=COG!D82," ","ERROR")</f>
        <v xml:space="preserve"> </v>
      </c>
      <c r="E84" s="144" t="str">
        <f>IF(CAdmon!E22=COG!E82," ","ERROR")</f>
        <v xml:space="preserve"> </v>
      </c>
      <c r="F84" s="144" t="str">
        <f>IF(CAdmon!F22=COG!F82," ","ERROR")</f>
        <v xml:space="preserve"> </v>
      </c>
      <c r="G84" s="144" t="str">
        <f>IF(CAdmon!G22=COG!G82," ","ERROR")</f>
        <v xml:space="preserve"> </v>
      </c>
      <c r="H84" s="144" t="str">
        <f>IF(CAdmon!H22=COG!H82," ","ERROR")</f>
        <v xml:space="preserve"> </v>
      </c>
      <c r="I84" s="144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6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workbookViewId="0">
      <selection activeCell="H12" sqref="H12"/>
    </sheetView>
  </sheetViews>
  <sheetFormatPr baseColWidth="10" defaultRowHeight="15"/>
  <cols>
    <col min="1" max="1" width="1.5703125" style="117" customWidth="1"/>
    <col min="2" max="2" width="4.5703125" style="162" customWidth="1"/>
    <col min="3" max="3" width="60.28515625" style="79" customWidth="1"/>
    <col min="4" max="9" width="12.7109375" style="79" customWidth="1"/>
    <col min="10" max="10" width="3.28515625" style="117" customWidth="1"/>
  </cols>
  <sheetData>
    <row r="1" spans="1:10" s="117" customFormat="1" ht="8.25" customHeight="1">
      <c r="B1" s="78"/>
      <c r="C1" s="78"/>
      <c r="D1" s="78"/>
      <c r="E1" s="78"/>
      <c r="F1" s="78"/>
      <c r="G1" s="78"/>
      <c r="H1" s="78"/>
      <c r="I1" s="78"/>
    </row>
    <row r="2" spans="1:10">
      <c r="B2" s="545" t="s">
        <v>195</v>
      </c>
      <c r="C2" s="546"/>
      <c r="D2" s="546"/>
      <c r="E2" s="546"/>
      <c r="F2" s="546"/>
      <c r="G2" s="546"/>
      <c r="H2" s="546"/>
      <c r="I2" s="547"/>
    </row>
    <row r="3" spans="1:10">
      <c r="B3" s="548" t="s">
        <v>384</v>
      </c>
      <c r="C3" s="549"/>
      <c r="D3" s="549"/>
      <c r="E3" s="549"/>
      <c r="F3" s="549"/>
      <c r="G3" s="549"/>
      <c r="H3" s="549"/>
      <c r="I3" s="550"/>
    </row>
    <row r="4" spans="1:10">
      <c r="B4" s="548" t="s">
        <v>240</v>
      </c>
      <c r="C4" s="549"/>
      <c r="D4" s="549"/>
      <c r="E4" s="549"/>
      <c r="F4" s="549"/>
      <c r="G4" s="549"/>
      <c r="H4" s="549"/>
      <c r="I4" s="550"/>
    </row>
    <row r="5" spans="1:10">
      <c r="B5" s="548" t="s">
        <v>306</v>
      </c>
      <c r="C5" s="549"/>
      <c r="D5" s="549"/>
      <c r="E5" s="549"/>
      <c r="F5" s="549"/>
      <c r="G5" s="549"/>
      <c r="H5" s="549"/>
      <c r="I5" s="550"/>
    </row>
    <row r="6" spans="1:10">
      <c r="B6" s="551" t="s">
        <v>307</v>
      </c>
      <c r="C6" s="552"/>
      <c r="D6" s="552"/>
      <c r="E6" s="552"/>
      <c r="F6" s="552"/>
      <c r="G6" s="552"/>
      <c r="H6" s="552"/>
      <c r="I6" s="553"/>
    </row>
    <row r="7" spans="1:10" s="117" customFormat="1" ht="9" customHeight="1">
      <c r="B7" s="78"/>
      <c r="C7" s="78"/>
      <c r="D7" s="78"/>
      <c r="E7" s="78"/>
      <c r="F7" s="78"/>
      <c r="G7" s="78"/>
      <c r="H7" s="78"/>
      <c r="I7" s="78"/>
    </row>
    <row r="8" spans="1:10">
      <c r="B8" s="566" t="s">
        <v>76</v>
      </c>
      <c r="C8" s="566"/>
      <c r="D8" s="567" t="s">
        <v>242</v>
      </c>
      <c r="E8" s="567"/>
      <c r="F8" s="567"/>
      <c r="G8" s="567"/>
      <c r="H8" s="567"/>
      <c r="I8" s="567" t="s">
        <v>243</v>
      </c>
    </row>
    <row r="9" spans="1:10" ht="22.5">
      <c r="B9" s="566"/>
      <c r="C9" s="566"/>
      <c r="D9" s="118" t="s">
        <v>244</v>
      </c>
      <c r="E9" s="118" t="s">
        <v>245</v>
      </c>
      <c r="F9" s="118" t="s">
        <v>217</v>
      </c>
      <c r="G9" s="118" t="s">
        <v>218</v>
      </c>
      <c r="H9" s="118" t="s">
        <v>246</v>
      </c>
      <c r="I9" s="567"/>
    </row>
    <row r="10" spans="1:10">
      <c r="B10" s="566"/>
      <c r="C10" s="566"/>
      <c r="D10" s="118">
        <v>1</v>
      </c>
      <c r="E10" s="118">
        <v>2</v>
      </c>
      <c r="F10" s="118" t="s">
        <v>247</v>
      </c>
      <c r="G10" s="118">
        <v>4</v>
      </c>
      <c r="H10" s="118">
        <v>5</v>
      </c>
      <c r="I10" s="118" t="s">
        <v>248</v>
      </c>
    </row>
    <row r="11" spans="1:10" ht="3" customHeight="1">
      <c r="B11" s="151"/>
      <c r="C11" s="134"/>
      <c r="D11" s="135"/>
      <c r="E11" s="135"/>
      <c r="F11" s="135"/>
      <c r="G11" s="135"/>
      <c r="H11" s="135"/>
      <c r="I11" s="135"/>
    </row>
    <row r="12" spans="1:10" s="153" customFormat="1">
      <c r="A12" s="152"/>
      <c r="B12" s="576" t="s">
        <v>308</v>
      </c>
      <c r="C12" s="577"/>
      <c r="D12" s="163">
        <f>SUM(D13:D20)</f>
        <v>0</v>
      </c>
      <c r="E12" s="163">
        <f t="shared" ref="E12:I12" si="0">SUM(E13:E20)</f>
        <v>0</v>
      </c>
      <c r="F12" s="163">
        <f t="shared" si="0"/>
        <v>0</v>
      </c>
      <c r="G12" s="163">
        <f t="shared" si="0"/>
        <v>0</v>
      </c>
      <c r="H12" s="163">
        <f t="shared" si="0"/>
        <v>0</v>
      </c>
      <c r="I12" s="163">
        <f t="shared" si="0"/>
        <v>0</v>
      </c>
      <c r="J12" s="152"/>
    </row>
    <row r="13" spans="1:10" s="153" customFormat="1">
      <c r="A13" s="152"/>
      <c r="B13" s="154"/>
      <c r="C13" s="155" t="s">
        <v>309</v>
      </c>
      <c r="D13" s="132"/>
      <c r="E13" s="132"/>
      <c r="F13" s="132">
        <f>+D13+E13</f>
        <v>0</v>
      </c>
      <c r="G13" s="132"/>
      <c r="H13" s="132"/>
      <c r="I13" s="132">
        <f>+F13-G13</f>
        <v>0</v>
      </c>
      <c r="J13" s="152"/>
    </row>
    <row r="14" spans="1:10" s="153" customFormat="1">
      <c r="A14" s="152"/>
      <c r="B14" s="154"/>
      <c r="C14" s="155" t="s">
        <v>310</v>
      </c>
      <c r="D14" s="132"/>
      <c r="E14" s="132"/>
      <c r="F14" s="132">
        <f t="shared" ref="F14:F20" si="1">+D14+E14</f>
        <v>0</v>
      </c>
      <c r="G14" s="132"/>
      <c r="H14" s="132"/>
      <c r="I14" s="132">
        <f t="shared" ref="I14:I20" si="2">+F14-G14</f>
        <v>0</v>
      </c>
      <c r="J14" s="152"/>
    </row>
    <row r="15" spans="1:10" s="153" customFormat="1">
      <c r="A15" s="152"/>
      <c r="B15" s="154"/>
      <c r="C15" s="155" t="s">
        <v>311</v>
      </c>
      <c r="D15" s="132"/>
      <c r="E15" s="132"/>
      <c r="F15" s="132">
        <f t="shared" si="1"/>
        <v>0</v>
      </c>
      <c r="G15" s="132"/>
      <c r="H15" s="132"/>
      <c r="I15" s="132">
        <f t="shared" si="2"/>
        <v>0</v>
      </c>
      <c r="J15" s="152"/>
    </row>
    <row r="16" spans="1:10" s="153" customFormat="1">
      <c r="A16" s="152"/>
      <c r="B16" s="154"/>
      <c r="C16" s="155" t="s">
        <v>312</v>
      </c>
      <c r="D16" s="132"/>
      <c r="E16" s="132"/>
      <c r="F16" s="132">
        <f t="shared" si="1"/>
        <v>0</v>
      </c>
      <c r="G16" s="132"/>
      <c r="H16" s="132"/>
      <c r="I16" s="132">
        <f t="shared" si="2"/>
        <v>0</v>
      </c>
      <c r="J16" s="152"/>
    </row>
    <row r="17" spans="1:10" s="153" customFormat="1">
      <c r="A17" s="152"/>
      <c r="B17" s="154"/>
      <c r="C17" s="155" t="s">
        <v>313</v>
      </c>
      <c r="D17" s="132"/>
      <c r="E17" s="132"/>
      <c r="F17" s="132">
        <f t="shared" si="1"/>
        <v>0</v>
      </c>
      <c r="G17" s="132"/>
      <c r="H17" s="132"/>
      <c r="I17" s="132">
        <f t="shared" si="2"/>
        <v>0</v>
      </c>
      <c r="J17" s="152"/>
    </row>
    <row r="18" spans="1:10" s="153" customFormat="1">
      <c r="A18" s="152"/>
      <c r="B18" s="154"/>
      <c r="C18" s="155" t="s">
        <v>314</v>
      </c>
      <c r="D18" s="132"/>
      <c r="E18" s="132"/>
      <c r="F18" s="132">
        <f t="shared" si="1"/>
        <v>0</v>
      </c>
      <c r="G18" s="132"/>
      <c r="H18" s="132"/>
      <c r="I18" s="132">
        <f t="shared" si="2"/>
        <v>0</v>
      </c>
      <c r="J18" s="152"/>
    </row>
    <row r="19" spans="1:10" s="153" customFormat="1">
      <c r="A19" s="152"/>
      <c r="B19" s="154"/>
      <c r="C19" s="155" t="s">
        <v>315</v>
      </c>
      <c r="D19" s="132"/>
      <c r="E19" s="132"/>
      <c r="F19" s="132">
        <f t="shared" si="1"/>
        <v>0</v>
      </c>
      <c r="G19" s="132"/>
      <c r="H19" s="132"/>
      <c r="I19" s="132">
        <f t="shared" si="2"/>
        <v>0</v>
      </c>
      <c r="J19" s="152"/>
    </row>
    <row r="20" spans="1:10" s="153" customFormat="1">
      <c r="A20" s="152"/>
      <c r="B20" s="154"/>
      <c r="C20" s="155" t="s">
        <v>280</v>
      </c>
      <c r="D20" s="132"/>
      <c r="E20" s="132"/>
      <c r="F20" s="132">
        <f t="shared" si="1"/>
        <v>0</v>
      </c>
      <c r="G20" s="132"/>
      <c r="H20" s="132"/>
      <c r="I20" s="132">
        <f t="shared" si="2"/>
        <v>0</v>
      </c>
      <c r="J20" s="152"/>
    </row>
    <row r="21" spans="1:10" s="153" customFormat="1">
      <c r="A21" s="152"/>
      <c r="B21" s="154"/>
      <c r="C21" s="155"/>
      <c r="D21" s="132"/>
      <c r="E21" s="132"/>
      <c r="F21" s="132"/>
      <c r="G21" s="132"/>
      <c r="H21" s="132"/>
      <c r="I21" s="132"/>
      <c r="J21" s="152"/>
    </row>
    <row r="22" spans="1:10" s="157" customFormat="1">
      <c r="A22" s="156"/>
      <c r="B22" s="576" t="s">
        <v>316</v>
      </c>
      <c r="C22" s="577"/>
      <c r="D22" s="163">
        <f>SUM(D23:D29)</f>
        <v>0</v>
      </c>
      <c r="E22" s="163">
        <f t="shared" ref="E22" si="3">SUM(E23:E29)</f>
        <v>0</v>
      </c>
      <c r="F22" s="163">
        <f>+D22+E22</f>
        <v>0</v>
      </c>
      <c r="G22" s="163">
        <f t="shared" ref="G22" si="4">SUM(G23:G29)</f>
        <v>0</v>
      </c>
      <c r="H22" s="163">
        <f t="shared" ref="H22" si="5">SUM(H23:H29)</f>
        <v>0</v>
      </c>
      <c r="I22" s="163">
        <f>+F22-G22</f>
        <v>0</v>
      </c>
      <c r="J22" s="156"/>
    </row>
    <row r="23" spans="1:10" s="153" customFormat="1">
      <c r="A23" s="152"/>
      <c r="B23" s="154"/>
      <c r="C23" s="155" t="s">
        <v>317</v>
      </c>
      <c r="D23" s="164"/>
      <c r="E23" s="164"/>
      <c r="F23" s="132">
        <f t="shared" ref="F23:F29" si="6">+D23+E23</f>
        <v>0</v>
      </c>
      <c r="G23" s="164"/>
      <c r="H23" s="164"/>
      <c r="I23" s="132">
        <f t="shared" ref="I23:I29" si="7">+F23-G23</f>
        <v>0</v>
      </c>
      <c r="J23" s="152"/>
    </row>
    <row r="24" spans="1:10" s="153" customFormat="1">
      <c r="A24" s="152"/>
      <c r="B24" s="154"/>
      <c r="C24" s="155" t="s">
        <v>318</v>
      </c>
      <c r="D24" s="164"/>
      <c r="E24" s="164"/>
      <c r="F24" s="132">
        <f t="shared" si="6"/>
        <v>0</v>
      </c>
      <c r="G24" s="164"/>
      <c r="H24" s="164"/>
      <c r="I24" s="132">
        <f t="shared" si="7"/>
        <v>0</v>
      </c>
      <c r="J24" s="152"/>
    </row>
    <row r="25" spans="1:10" s="153" customFormat="1">
      <c r="A25" s="152"/>
      <c r="B25" s="154"/>
      <c r="C25" s="155" t="s">
        <v>319</v>
      </c>
      <c r="D25" s="164"/>
      <c r="E25" s="164"/>
      <c r="F25" s="132">
        <f t="shared" si="6"/>
        <v>0</v>
      </c>
      <c r="G25" s="164"/>
      <c r="H25" s="164"/>
      <c r="I25" s="132">
        <f t="shared" si="7"/>
        <v>0</v>
      </c>
      <c r="J25" s="152"/>
    </row>
    <row r="26" spans="1:10" s="153" customFormat="1">
      <c r="A26" s="152"/>
      <c r="B26" s="154"/>
      <c r="C26" s="155" t="s">
        <v>320</v>
      </c>
      <c r="D26" s="164"/>
      <c r="E26" s="164"/>
      <c r="F26" s="132">
        <f t="shared" si="6"/>
        <v>0</v>
      </c>
      <c r="G26" s="164"/>
      <c r="H26" s="164"/>
      <c r="I26" s="132">
        <f t="shared" si="7"/>
        <v>0</v>
      </c>
      <c r="J26" s="152"/>
    </row>
    <row r="27" spans="1:10" s="153" customFormat="1">
      <c r="A27" s="152"/>
      <c r="B27" s="154"/>
      <c r="C27" s="155" t="s">
        <v>321</v>
      </c>
      <c r="D27" s="164"/>
      <c r="E27" s="164"/>
      <c r="F27" s="132">
        <f t="shared" si="6"/>
        <v>0</v>
      </c>
      <c r="G27" s="164"/>
      <c r="H27" s="164"/>
      <c r="I27" s="132">
        <f t="shared" si="7"/>
        <v>0</v>
      </c>
      <c r="J27" s="152"/>
    </row>
    <row r="28" spans="1:10" s="153" customFormat="1">
      <c r="A28" s="152"/>
      <c r="B28" s="154"/>
      <c r="C28" s="155" t="s">
        <v>322</v>
      </c>
      <c r="D28" s="164"/>
      <c r="E28" s="164"/>
      <c r="F28" s="132">
        <f t="shared" si="6"/>
        <v>0</v>
      </c>
      <c r="G28" s="164"/>
      <c r="H28" s="164"/>
      <c r="I28" s="132">
        <f t="shared" si="7"/>
        <v>0</v>
      </c>
      <c r="J28" s="152"/>
    </row>
    <row r="29" spans="1:10" s="153" customFormat="1">
      <c r="A29" s="152"/>
      <c r="B29" s="154"/>
      <c r="C29" s="155" t="s">
        <v>323</v>
      </c>
      <c r="D29" s="164"/>
      <c r="E29" s="164"/>
      <c r="F29" s="132">
        <f t="shared" si="6"/>
        <v>0</v>
      </c>
      <c r="G29" s="164"/>
      <c r="H29" s="164"/>
      <c r="I29" s="132">
        <f t="shared" si="7"/>
        <v>0</v>
      </c>
      <c r="J29" s="152"/>
    </row>
    <row r="30" spans="1:10" s="153" customFormat="1">
      <c r="A30" s="152"/>
      <c r="B30" s="154"/>
      <c r="C30" s="155"/>
      <c r="D30" s="164"/>
      <c r="E30" s="164"/>
      <c r="F30" s="164"/>
      <c r="G30" s="164"/>
      <c r="H30" s="164"/>
      <c r="I30" s="164"/>
      <c r="J30" s="152"/>
    </row>
    <row r="31" spans="1:10" s="157" customFormat="1">
      <c r="A31" s="156"/>
      <c r="B31" s="576" t="s">
        <v>324</v>
      </c>
      <c r="C31" s="577"/>
      <c r="D31" s="165">
        <f>SUM(D32:D40)</f>
        <v>0</v>
      </c>
      <c r="E31" s="165">
        <f>SUM(E32:E40)</f>
        <v>0</v>
      </c>
      <c r="F31" s="165">
        <f>+D31+E31</f>
        <v>0</v>
      </c>
      <c r="G31" s="165">
        <f>SUM(G32:G40)</f>
        <v>0</v>
      </c>
      <c r="H31" s="165">
        <f>SUM(H32:H40)</f>
        <v>0</v>
      </c>
      <c r="I31" s="165">
        <f>+F31-G31</f>
        <v>0</v>
      </c>
      <c r="J31" s="156"/>
    </row>
    <row r="32" spans="1:10" s="153" customFormat="1">
      <c r="A32" s="152"/>
      <c r="B32" s="154"/>
      <c r="C32" s="155" t="s">
        <v>325</v>
      </c>
      <c r="D32" s="164"/>
      <c r="E32" s="164"/>
      <c r="F32" s="164">
        <f t="shared" ref="F32:F40" si="8">+D32+E32</f>
        <v>0</v>
      </c>
      <c r="G32" s="164"/>
      <c r="H32" s="164"/>
      <c r="I32" s="164">
        <f t="shared" ref="I32:I40" si="9">+F32-G32</f>
        <v>0</v>
      </c>
      <c r="J32" s="152"/>
    </row>
    <row r="33" spans="1:10" s="153" customFormat="1">
      <c r="A33" s="152"/>
      <c r="B33" s="154"/>
      <c r="C33" s="155" t="s">
        <v>326</v>
      </c>
      <c r="D33" s="164"/>
      <c r="E33" s="164"/>
      <c r="F33" s="164">
        <f t="shared" si="8"/>
        <v>0</v>
      </c>
      <c r="G33" s="164"/>
      <c r="H33" s="164"/>
      <c r="I33" s="164">
        <f t="shared" si="9"/>
        <v>0</v>
      </c>
      <c r="J33" s="152"/>
    </row>
    <row r="34" spans="1:10" s="153" customFormat="1">
      <c r="A34" s="152"/>
      <c r="B34" s="154"/>
      <c r="C34" s="155" t="s">
        <v>327</v>
      </c>
      <c r="D34" s="164"/>
      <c r="E34" s="164"/>
      <c r="F34" s="164">
        <f t="shared" si="8"/>
        <v>0</v>
      </c>
      <c r="G34" s="164"/>
      <c r="H34" s="164"/>
      <c r="I34" s="164">
        <f t="shared" si="9"/>
        <v>0</v>
      </c>
      <c r="J34" s="152"/>
    </row>
    <row r="35" spans="1:10" s="153" customFormat="1">
      <c r="A35" s="152"/>
      <c r="B35" s="154"/>
      <c r="C35" s="155" t="s">
        <v>328</v>
      </c>
      <c r="D35" s="164"/>
      <c r="E35" s="164"/>
      <c r="F35" s="164">
        <f t="shared" si="8"/>
        <v>0</v>
      </c>
      <c r="G35" s="164"/>
      <c r="H35" s="164"/>
      <c r="I35" s="164">
        <f t="shared" si="9"/>
        <v>0</v>
      </c>
      <c r="J35" s="152"/>
    </row>
    <row r="36" spans="1:10" s="153" customFormat="1">
      <c r="A36" s="152"/>
      <c r="B36" s="154"/>
      <c r="C36" s="155" t="s">
        <v>329</v>
      </c>
      <c r="D36" s="164"/>
      <c r="E36" s="164"/>
      <c r="F36" s="164">
        <f t="shared" si="8"/>
        <v>0</v>
      </c>
      <c r="G36" s="164"/>
      <c r="H36" s="164"/>
      <c r="I36" s="164">
        <f t="shared" si="9"/>
        <v>0</v>
      </c>
      <c r="J36" s="152"/>
    </row>
    <row r="37" spans="1:10" s="153" customFormat="1">
      <c r="A37" s="152"/>
      <c r="B37" s="154"/>
      <c r="C37" s="155" t="s">
        <v>330</v>
      </c>
      <c r="D37" s="164"/>
      <c r="E37" s="164"/>
      <c r="F37" s="164">
        <f t="shared" si="8"/>
        <v>0</v>
      </c>
      <c r="G37" s="164"/>
      <c r="H37" s="164"/>
      <c r="I37" s="164">
        <f t="shared" si="9"/>
        <v>0</v>
      </c>
      <c r="J37" s="152"/>
    </row>
    <row r="38" spans="1:10" s="153" customFormat="1">
      <c r="A38" s="152"/>
      <c r="B38" s="154"/>
      <c r="C38" s="155" t="s">
        <v>331</v>
      </c>
      <c r="D38" s="164"/>
      <c r="E38" s="164"/>
      <c r="F38" s="164">
        <f t="shared" si="8"/>
        <v>0</v>
      </c>
      <c r="G38" s="164"/>
      <c r="H38" s="164"/>
      <c r="I38" s="164">
        <f t="shared" si="9"/>
        <v>0</v>
      </c>
      <c r="J38" s="152"/>
    </row>
    <row r="39" spans="1:10" s="153" customFormat="1">
      <c r="A39" s="152"/>
      <c r="B39" s="154"/>
      <c r="C39" s="155" t="s">
        <v>332</v>
      </c>
      <c r="D39" s="164"/>
      <c r="E39" s="164"/>
      <c r="F39" s="164">
        <f t="shared" si="8"/>
        <v>0</v>
      </c>
      <c r="G39" s="164"/>
      <c r="H39" s="164"/>
      <c r="I39" s="164">
        <f t="shared" si="9"/>
        <v>0</v>
      </c>
      <c r="J39" s="152"/>
    </row>
    <row r="40" spans="1:10" s="153" customFormat="1">
      <c r="A40" s="152"/>
      <c r="B40" s="154"/>
      <c r="C40" s="155" t="s">
        <v>333</v>
      </c>
      <c r="D40" s="164"/>
      <c r="E40" s="164"/>
      <c r="F40" s="164">
        <f t="shared" si="8"/>
        <v>0</v>
      </c>
      <c r="G40" s="164"/>
      <c r="H40" s="164"/>
      <c r="I40" s="164">
        <f t="shared" si="9"/>
        <v>0</v>
      </c>
      <c r="J40" s="152"/>
    </row>
    <row r="41" spans="1:10" s="153" customFormat="1">
      <c r="A41" s="152"/>
      <c r="B41" s="154"/>
      <c r="C41" s="155"/>
      <c r="D41" s="164"/>
      <c r="E41" s="164"/>
      <c r="F41" s="164"/>
      <c r="G41" s="164"/>
      <c r="H41" s="164"/>
      <c r="I41" s="164"/>
      <c r="J41" s="152"/>
    </row>
    <row r="42" spans="1:10" s="157" customFormat="1">
      <c r="A42" s="156"/>
      <c r="B42" s="576" t="s">
        <v>334</v>
      </c>
      <c r="C42" s="577"/>
      <c r="D42" s="165">
        <f>SUM(D43:D46)</f>
        <v>0</v>
      </c>
      <c r="E42" s="165">
        <f>SUM(E43:E46)</f>
        <v>0</v>
      </c>
      <c r="F42" s="165">
        <f>+D42+E42</f>
        <v>0</v>
      </c>
      <c r="G42" s="165">
        <f t="shared" ref="G42:H42" si="10">SUM(G43:G46)</f>
        <v>0</v>
      </c>
      <c r="H42" s="165">
        <f t="shared" si="10"/>
        <v>0</v>
      </c>
      <c r="I42" s="165">
        <f>+F42-G42</f>
        <v>0</v>
      </c>
      <c r="J42" s="156"/>
    </row>
    <row r="43" spans="1:10" s="153" customFormat="1">
      <c r="A43" s="152"/>
      <c r="B43" s="154"/>
      <c r="C43" s="155" t="s">
        <v>335</v>
      </c>
      <c r="D43" s="164"/>
      <c r="E43" s="164"/>
      <c r="F43" s="164">
        <f t="shared" ref="F43:F46" si="11">+D43+E43</f>
        <v>0</v>
      </c>
      <c r="G43" s="164"/>
      <c r="H43" s="164"/>
      <c r="I43" s="164">
        <f t="shared" ref="I43:I46" si="12">+F43-G43</f>
        <v>0</v>
      </c>
      <c r="J43" s="152"/>
    </row>
    <row r="44" spans="1:10" s="153" customFormat="1" ht="22.5">
      <c r="A44" s="152"/>
      <c r="B44" s="154"/>
      <c r="C44" s="155" t="s">
        <v>336</v>
      </c>
      <c r="D44" s="164"/>
      <c r="E44" s="164"/>
      <c r="F44" s="164">
        <f t="shared" si="11"/>
        <v>0</v>
      </c>
      <c r="G44" s="164"/>
      <c r="H44" s="164"/>
      <c r="I44" s="164">
        <f t="shared" si="12"/>
        <v>0</v>
      </c>
      <c r="J44" s="152"/>
    </row>
    <row r="45" spans="1:10" s="153" customFormat="1">
      <c r="A45" s="152"/>
      <c r="B45" s="154"/>
      <c r="C45" s="155" t="s">
        <v>337</v>
      </c>
      <c r="D45" s="164"/>
      <c r="E45" s="164"/>
      <c r="F45" s="164">
        <f t="shared" si="11"/>
        <v>0</v>
      </c>
      <c r="G45" s="164"/>
      <c r="H45" s="164"/>
      <c r="I45" s="164">
        <f t="shared" si="12"/>
        <v>0</v>
      </c>
      <c r="J45" s="152"/>
    </row>
    <row r="46" spans="1:10" s="153" customFormat="1">
      <c r="A46" s="152"/>
      <c r="B46" s="154"/>
      <c r="C46" s="155" t="s">
        <v>338</v>
      </c>
      <c r="D46" s="164"/>
      <c r="E46" s="164"/>
      <c r="F46" s="164">
        <f t="shared" si="11"/>
        <v>0</v>
      </c>
      <c r="G46" s="164"/>
      <c r="H46" s="164"/>
      <c r="I46" s="164">
        <f t="shared" si="12"/>
        <v>0</v>
      </c>
      <c r="J46" s="152"/>
    </row>
    <row r="47" spans="1:10" s="153" customFormat="1">
      <c r="A47" s="152"/>
      <c r="B47" s="158"/>
      <c r="C47" s="159"/>
      <c r="D47" s="166"/>
      <c r="E47" s="166"/>
      <c r="F47" s="166"/>
      <c r="G47" s="166"/>
      <c r="H47" s="166"/>
      <c r="I47" s="166"/>
      <c r="J47" s="152"/>
    </row>
    <row r="48" spans="1:10" s="157" customFormat="1" ht="24" customHeight="1">
      <c r="A48" s="156"/>
      <c r="B48" s="160"/>
      <c r="C48" s="161" t="s">
        <v>249</v>
      </c>
      <c r="D48" s="167">
        <f>+D12+D22+D31+D42</f>
        <v>0</v>
      </c>
      <c r="E48" s="167">
        <f t="shared" ref="E48:I48" si="13">+E12+E22+E31+E42</f>
        <v>0</v>
      </c>
      <c r="F48" s="167">
        <f t="shared" si="13"/>
        <v>0</v>
      </c>
      <c r="G48" s="167">
        <f t="shared" si="13"/>
        <v>0</v>
      </c>
      <c r="H48" s="167">
        <f t="shared" si="13"/>
        <v>0</v>
      </c>
      <c r="I48" s="167">
        <f t="shared" si="13"/>
        <v>0</v>
      </c>
      <c r="J48" s="156"/>
    </row>
    <row r="50" spans="4:9" ht="15.75">
      <c r="D50" s="168" t="str">
        <f>IF(D48=CAdmon!D22," ","ERROR")</f>
        <v xml:space="preserve"> </v>
      </c>
      <c r="E50" s="168" t="str">
        <f>IF(E48=CAdmon!E22," ","ERROR")</f>
        <v xml:space="preserve"> </v>
      </c>
      <c r="F50" s="168" t="str">
        <f>IF(F48=CAdmon!F22," ","ERROR")</f>
        <v xml:space="preserve"> </v>
      </c>
      <c r="G50" s="168" t="str">
        <f>IF(G48=CAdmon!G22," ","ERROR")</f>
        <v xml:space="preserve"> </v>
      </c>
      <c r="H50" s="168" t="str">
        <f>IF(H48=CAdmon!H22," ","ERROR")</f>
        <v xml:space="preserve"> </v>
      </c>
      <c r="I50" s="168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B9" sqref="B9:I9"/>
    </sheetView>
  </sheetViews>
  <sheetFormatPr baseColWidth="10" defaultRowHeight="14.25"/>
  <cols>
    <col min="1" max="1" width="3" style="182" customWidth="1"/>
    <col min="2" max="2" width="18.5703125" style="182" customWidth="1"/>
    <col min="3" max="3" width="19" style="182" customWidth="1"/>
    <col min="4" max="7" width="11.42578125" style="182"/>
    <col min="8" max="8" width="13.42578125" style="182" customWidth="1"/>
    <col min="9" max="9" width="10" style="182" customWidth="1"/>
    <col min="10" max="10" width="3" style="182" customWidth="1"/>
    <col min="11" max="16384" width="11.42578125" style="182"/>
  </cols>
  <sheetData>
    <row r="1" spans="1:10">
      <c r="A1" s="181"/>
      <c r="B1" s="181"/>
      <c r="C1" s="181"/>
      <c r="D1" s="181"/>
      <c r="E1" s="181"/>
      <c r="F1" s="181"/>
      <c r="G1" s="181"/>
      <c r="H1" s="181"/>
      <c r="I1" s="181"/>
      <c r="J1" s="181"/>
    </row>
    <row r="2" spans="1:10">
      <c r="A2" s="181"/>
      <c r="B2" s="545" t="s">
        <v>195</v>
      </c>
      <c r="C2" s="546"/>
      <c r="D2" s="546"/>
      <c r="E2" s="546"/>
      <c r="F2" s="546"/>
      <c r="G2" s="546"/>
      <c r="H2" s="546"/>
      <c r="I2" s="547"/>
      <c r="J2" s="181"/>
    </row>
    <row r="3" spans="1:10">
      <c r="A3" s="181"/>
      <c r="B3" s="548" t="s">
        <v>384</v>
      </c>
      <c r="C3" s="549"/>
      <c r="D3" s="549"/>
      <c r="E3" s="549"/>
      <c r="F3" s="549"/>
      <c r="G3" s="549"/>
      <c r="H3" s="549"/>
      <c r="I3" s="550"/>
      <c r="J3" s="181"/>
    </row>
    <row r="4" spans="1:10">
      <c r="A4" s="181"/>
      <c r="B4" s="548" t="s">
        <v>185</v>
      </c>
      <c r="C4" s="549"/>
      <c r="D4" s="549"/>
      <c r="E4" s="549"/>
      <c r="F4" s="549"/>
      <c r="G4" s="549"/>
      <c r="H4" s="549"/>
      <c r="I4" s="550"/>
      <c r="J4" s="181"/>
    </row>
    <row r="5" spans="1:10">
      <c r="A5" s="181"/>
      <c r="B5" s="551" t="s">
        <v>211</v>
      </c>
      <c r="C5" s="552"/>
      <c r="D5" s="552"/>
      <c r="E5" s="552"/>
      <c r="F5" s="552"/>
      <c r="G5" s="552"/>
      <c r="H5" s="552"/>
      <c r="I5" s="553"/>
      <c r="J5" s="181"/>
    </row>
    <row r="6" spans="1:10">
      <c r="A6" s="181"/>
      <c r="B6" s="181"/>
      <c r="C6" s="181"/>
      <c r="D6" s="181"/>
      <c r="E6" s="181"/>
      <c r="F6" s="181"/>
      <c r="G6" s="181"/>
      <c r="H6" s="181"/>
      <c r="I6" s="181"/>
      <c r="J6" s="181"/>
    </row>
    <row r="7" spans="1:10">
      <c r="A7" s="181"/>
      <c r="B7" s="578" t="s">
        <v>339</v>
      </c>
      <c r="C7" s="578"/>
      <c r="D7" s="578" t="s">
        <v>340</v>
      </c>
      <c r="E7" s="578"/>
      <c r="F7" s="578" t="s">
        <v>341</v>
      </c>
      <c r="G7" s="578"/>
      <c r="H7" s="578" t="s">
        <v>342</v>
      </c>
      <c r="I7" s="578"/>
      <c r="J7" s="181"/>
    </row>
    <row r="8" spans="1:10">
      <c r="A8" s="181"/>
      <c r="B8" s="578"/>
      <c r="C8" s="578"/>
      <c r="D8" s="578" t="s">
        <v>343</v>
      </c>
      <c r="E8" s="578"/>
      <c r="F8" s="578" t="s">
        <v>344</v>
      </c>
      <c r="G8" s="578"/>
      <c r="H8" s="578" t="s">
        <v>345</v>
      </c>
      <c r="I8" s="578"/>
      <c r="J8" s="181"/>
    </row>
    <row r="9" spans="1:10">
      <c r="A9" s="181"/>
      <c r="B9" s="548" t="s">
        <v>346</v>
      </c>
      <c r="C9" s="549"/>
      <c r="D9" s="549"/>
      <c r="E9" s="549"/>
      <c r="F9" s="549"/>
      <c r="G9" s="549"/>
      <c r="H9" s="549"/>
      <c r="I9" s="550"/>
      <c r="J9" s="181"/>
    </row>
    <row r="10" spans="1:10">
      <c r="A10" s="181"/>
      <c r="B10" s="579"/>
      <c r="C10" s="579"/>
      <c r="D10" s="579"/>
      <c r="E10" s="579"/>
      <c r="F10" s="579"/>
      <c r="G10" s="579"/>
      <c r="H10" s="581">
        <f>+D10-F10</f>
        <v>0</v>
      </c>
      <c r="I10" s="582"/>
      <c r="J10" s="181"/>
    </row>
    <row r="11" spans="1:10">
      <c r="A11" s="181"/>
      <c r="B11" s="579"/>
      <c r="C11" s="579"/>
      <c r="D11" s="580"/>
      <c r="E11" s="580"/>
      <c r="F11" s="580"/>
      <c r="G11" s="580"/>
      <c r="H11" s="581">
        <f t="shared" ref="H11:H19" si="0">+D11-F11</f>
        <v>0</v>
      </c>
      <c r="I11" s="582"/>
      <c r="J11" s="181"/>
    </row>
    <row r="12" spans="1:10">
      <c r="A12" s="181"/>
      <c r="B12" s="579"/>
      <c r="C12" s="579"/>
      <c r="D12" s="580"/>
      <c r="E12" s="580"/>
      <c r="F12" s="580"/>
      <c r="G12" s="580"/>
      <c r="H12" s="581">
        <f t="shared" si="0"/>
        <v>0</v>
      </c>
      <c r="I12" s="582"/>
      <c r="J12" s="181"/>
    </row>
    <row r="13" spans="1:10">
      <c r="A13" s="181"/>
      <c r="B13" s="579"/>
      <c r="C13" s="579"/>
      <c r="D13" s="580"/>
      <c r="E13" s="580"/>
      <c r="F13" s="580"/>
      <c r="G13" s="580"/>
      <c r="H13" s="581">
        <f t="shared" si="0"/>
        <v>0</v>
      </c>
      <c r="I13" s="582"/>
      <c r="J13" s="181"/>
    </row>
    <row r="14" spans="1:10">
      <c r="A14" s="181"/>
      <c r="B14" s="579"/>
      <c r="C14" s="579"/>
      <c r="D14" s="580"/>
      <c r="E14" s="580"/>
      <c r="F14" s="580"/>
      <c r="G14" s="580"/>
      <c r="H14" s="581">
        <f t="shared" si="0"/>
        <v>0</v>
      </c>
      <c r="I14" s="582"/>
      <c r="J14" s="181"/>
    </row>
    <row r="15" spans="1:10">
      <c r="A15" s="181"/>
      <c r="B15" s="579"/>
      <c r="C15" s="579"/>
      <c r="D15" s="580"/>
      <c r="E15" s="580"/>
      <c r="F15" s="580"/>
      <c r="G15" s="580"/>
      <c r="H15" s="581">
        <f t="shared" si="0"/>
        <v>0</v>
      </c>
      <c r="I15" s="582"/>
      <c r="J15" s="181"/>
    </row>
    <row r="16" spans="1:10">
      <c r="A16" s="181"/>
      <c r="B16" s="579"/>
      <c r="C16" s="579"/>
      <c r="D16" s="580"/>
      <c r="E16" s="580"/>
      <c r="F16" s="580"/>
      <c r="G16" s="580"/>
      <c r="H16" s="581">
        <f t="shared" si="0"/>
        <v>0</v>
      </c>
      <c r="I16" s="582"/>
      <c r="J16" s="181"/>
    </row>
    <row r="17" spans="1:10">
      <c r="A17" s="181"/>
      <c r="B17" s="579"/>
      <c r="C17" s="579"/>
      <c r="D17" s="580"/>
      <c r="E17" s="580"/>
      <c r="F17" s="580"/>
      <c r="G17" s="580"/>
      <c r="H17" s="581">
        <f t="shared" si="0"/>
        <v>0</v>
      </c>
      <c r="I17" s="582"/>
      <c r="J17" s="181"/>
    </row>
    <row r="18" spans="1:10">
      <c r="A18" s="181"/>
      <c r="B18" s="579"/>
      <c r="C18" s="579"/>
      <c r="D18" s="580"/>
      <c r="E18" s="580"/>
      <c r="F18" s="580"/>
      <c r="G18" s="580"/>
      <c r="H18" s="581">
        <f t="shared" si="0"/>
        <v>0</v>
      </c>
      <c r="I18" s="582"/>
      <c r="J18" s="181"/>
    </row>
    <row r="19" spans="1:10">
      <c r="A19" s="181"/>
      <c r="B19" s="579" t="s">
        <v>347</v>
      </c>
      <c r="C19" s="579"/>
      <c r="D19" s="580">
        <f>SUM(D10:E18)</f>
        <v>0</v>
      </c>
      <c r="E19" s="580"/>
      <c r="F19" s="580">
        <f>SUM(F10:G18)</f>
        <v>0</v>
      </c>
      <c r="G19" s="580"/>
      <c r="H19" s="581">
        <f t="shared" si="0"/>
        <v>0</v>
      </c>
      <c r="I19" s="582"/>
      <c r="J19" s="181"/>
    </row>
    <row r="20" spans="1:10">
      <c r="A20" s="181"/>
      <c r="B20" s="579"/>
      <c r="C20" s="579"/>
      <c r="D20" s="579"/>
      <c r="E20" s="579"/>
      <c r="F20" s="579"/>
      <c r="G20" s="579"/>
      <c r="H20" s="579"/>
      <c r="I20" s="579"/>
      <c r="J20" s="181"/>
    </row>
    <row r="21" spans="1:10">
      <c r="A21" s="181"/>
      <c r="B21" s="548" t="s">
        <v>348</v>
      </c>
      <c r="C21" s="549"/>
      <c r="D21" s="549"/>
      <c r="E21" s="549"/>
      <c r="F21" s="549"/>
      <c r="G21" s="549"/>
      <c r="H21" s="549"/>
      <c r="I21" s="550"/>
      <c r="J21" s="181"/>
    </row>
    <row r="22" spans="1:10">
      <c r="A22" s="181"/>
      <c r="B22" s="579"/>
      <c r="C22" s="579"/>
      <c r="D22" s="579"/>
      <c r="E22" s="579"/>
      <c r="F22" s="579"/>
      <c r="G22" s="579"/>
      <c r="H22" s="579"/>
      <c r="I22" s="579"/>
      <c r="J22" s="181"/>
    </row>
    <row r="23" spans="1:10">
      <c r="A23" s="181"/>
      <c r="B23" s="579"/>
      <c r="C23" s="579"/>
      <c r="D23" s="580"/>
      <c r="E23" s="580"/>
      <c r="F23" s="580"/>
      <c r="G23" s="580"/>
      <c r="H23" s="581">
        <f>+D23-F23</f>
        <v>0</v>
      </c>
      <c r="I23" s="582"/>
      <c r="J23" s="181"/>
    </row>
    <row r="24" spans="1:10">
      <c r="A24" s="181"/>
      <c r="B24" s="579"/>
      <c r="C24" s="579"/>
      <c r="D24" s="580"/>
      <c r="E24" s="580"/>
      <c r="F24" s="580"/>
      <c r="G24" s="580"/>
      <c r="H24" s="581">
        <f>+D24-F24</f>
        <v>0</v>
      </c>
      <c r="I24" s="582"/>
      <c r="J24" s="181"/>
    </row>
    <row r="25" spans="1:10">
      <c r="A25" s="181"/>
      <c r="B25" s="579"/>
      <c r="C25" s="579"/>
      <c r="D25" s="580"/>
      <c r="E25" s="580"/>
      <c r="F25" s="580"/>
      <c r="G25" s="580"/>
      <c r="H25" s="581">
        <f t="shared" ref="H25:H30" si="1">+D25-F25</f>
        <v>0</v>
      </c>
      <c r="I25" s="582"/>
      <c r="J25" s="181"/>
    </row>
    <row r="26" spans="1:10">
      <c r="A26" s="181"/>
      <c r="B26" s="579"/>
      <c r="C26" s="579"/>
      <c r="D26" s="580"/>
      <c r="E26" s="580"/>
      <c r="F26" s="580"/>
      <c r="G26" s="580"/>
      <c r="H26" s="581">
        <f t="shared" si="1"/>
        <v>0</v>
      </c>
      <c r="I26" s="582"/>
      <c r="J26" s="181"/>
    </row>
    <row r="27" spans="1:10">
      <c r="A27" s="181"/>
      <c r="B27" s="579"/>
      <c r="C27" s="579"/>
      <c r="D27" s="580"/>
      <c r="E27" s="580"/>
      <c r="F27" s="580"/>
      <c r="G27" s="580"/>
      <c r="H27" s="581">
        <f t="shared" si="1"/>
        <v>0</v>
      </c>
      <c r="I27" s="582"/>
      <c r="J27" s="181"/>
    </row>
    <row r="28" spans="1:10">
      <c r="A28" s="181"/>
      <c r="B28" s="579"/>
      <c r="C28" s="579"/>
      <c r="D28" s="580"/>
      <c r="E28" s="580"/>
      <c r="F28" s="580"/>
      <c r="G28" s="580"/>
      <c r="H28" s="581">
        <f t="shared" si="1"/>
        <v>0</v>
      </c>
      <c r="I28" s="582"/>
      <c r="J28" s="181"/>
    </row>
    <row r="29" spans="1:10">
      <c r="A29" s="181"/>
      <c r="B29" s="579"/>
      <c r="C29" s="579"/>
      <c r="D29" s="580"/>
      <c r="E29" s="580"/>
      <c r="F29" s="580"/>
      <c r="G29" s="580"/>
      <c r="H29" s="581">
        <f t="shared" si="1"/>
        <v>0</v>
      </c>
      <c r="I29" s="582"/>
      <c r="J29" s="181"/>
    </row>
    <row r="30" spans="1:10">
      <c r="A30" s="181"/>
      <c r="B30" s="579"/>
      <c r="C30" s="579"/>
      <c r="D30" s="580"/>
      <c r="E30" s="580"/>
      <c r="F30" s="580"/>
      <c r="G30" s="580"/>
      <c r="H30" s="581">
        <f t="shared" si="1"/>
        <v>0</v>
      </c>
      <c r="I30" s="582"/>
      <c r="J30" s="181"/>
    </row>
    <row r="31" spans="1:10">
      <c r="A31" s="181"/>
      <c r="B31" s="579" t="s">
        <v>349</v>
      </c>
      <c r="C31" s="579"/>
      <c r="D31" s="580">
        <f>SUM(D22:E30)</f>
        <v>0</v>
      </c>
      <c r="E31" s="580"/>
      <c r="F31" s="580">
        <f>SUM(F22:G30)</f>
        <v>0</v>
      </c>
      <c r="G31" s="580"/>
      <c r="H31" s="580">
        <f>+D31-F31</f>
        <v>0</v>
      </c>
      <c r="I31" s="580"/>
      <c r="J31" s="181"/>
    </row>
    <row r="32" spans="1:10">
      <c r="A32" s="181"/>
      <c r="B32" s="579"/>
      <c r="C32" s="579"/>
      <c r="D32" s="580"/>
      <c r="E32" s="580"/>
      <c r="F32" s="580"/>
      <c r="G32" s="580"/>
      <c r="H32" s="580"/>
      <c r="I32" s="580"/>
      <c r="J32" s="181"/>
    </row>
    <row r="33" spans="1:10">
      <c r="A33" s="181"/>
      <c r="B33" s="583" t="s">
        <v>142</v>
      </c>
      <c r="C33" s="584"/>
      <c r="D33" s="581">
        <f>+D19+D31</f>
        <v>0</v>
      </c>
      <c r="E33" s="582"/>
      <c r="F33" s="581">
        <f>+F19+F31</f>
        <v>0</v>
      </c>
      <c r="G33" s="582"/>
      <c r="H33" s="581">
        <f>+H19+H31</f>
        <v>0</v>
      </c>
      <c r="I33" s="582"/>
      <c r="J33" s="181"/>
    </row>
    <row r="34" spans="1:10">
      <c r="A34" s="181"/>
      <c r="B34" s="181"/>
      <c r="C34" s="181"/>
      <c r="D34" s="181"/>
      <c r="E34" s="181"/>
      <c r="F34" s="181"/>
      <c r="G34" s="181"/>
      <c r="H34" s="181"/>
      <c r="I34" s="181"/>
      <c r="J34" s="181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A49" sqref="A49"/>
    </sheetView>
  </sheetViews>
  <sheetFormatPr baseColWidth="10" defaultRowHeight="11.25"/>
  <cols>
    <col min="1" max="1" width="43.7109375" style="79" customWidth="1"/>
    <col min="2" max="2" width="28.85546875" style="79" customWidth="1"/>
    <col min="3" max="3" width="24.42578125" style="79" customWidth="1"/>
    <col min="4" max="16384" width="11.42578125" style="79"/>
  </cols>
  <sheetData>
    <row r="1" spans="1:3">
      <c r="A1" s="545" t="s">
        <v>195</v>
      </c>
      <c r="B1" s="546"/>
      <c r="C1" s="547"/>
    </row>
    <row r="2" spans="1:3">
      <c r="A2" s="548" t="s">
        <v>384</v>
      </c>
      <c r="B2" s="549"/>
      <c r="C2" s="550"/>
    </row>
    <row r="3" spans="1:3">
      <c r="A3" s="548" t="s">
        <v>350</v>
      </c>
      <c r="B3" s="549"/>
      <c r="C3" s="550"/>
    </row>
    <row r="4" spans="1:3">
      <c r="A4" s="551" t="s">
        <v>211</v>
      </c>
      <c r="B4" s="552"/>
      <c r="C4" s="553"/>
    </row>
    <row r="5" spans="1:3">
      <c r="A5" s="78"/>
      <c r="B5" s="78"/>
    </row>
    <row r="6" spans="1:3">
      <c r="A6" s="185" t="s">
        <v>339</v>
      </c>
      <c r="B6" s="185" t="s">
        <v>218</v>
      </c>
      <c r="C6" s="185" t="s">
        <v>246</v>
      </c>
    </row>
    <row r="7" spans="1:3">
      <c r="A7" s="585" t="s">
        <v>346</v>
      </c>
      <c r="B7" s="586"/>
      <c r="C7" s="587"/>
    </row>
    <row r="8" spans="1:3">
      <c r="A8" s="186"/>
      <c r="B8" s="186"/>
      <c r="C8" s="187"/>
    </row>
    <row r="9" spans="1:3">
      <c r="A9" s="186"/>
      <c r="B9" s="186"/>
      <c r="C9" s="187"/>
    </row>
    <row r="10" spans="1:3">
      <c r="A10" s="186"/>
      <c r="B10" s="186"/>
      <c r="C10" s="187"/>
    </row>
    <row r="11" spans="1:3">
      <c r="A11" s="186"/>
      <c r="B11" s="186"/>
      <c r="C11" s="187"/>
    </row>
    <row r="12" spans="1:3">
      <c r="A12" s="186"/>
      <c r="B12" s="186"/>
      <c r="C12" s="187"/>
    </row>
    <row r="13" spans="1:3">
      <c r="A13" s="186"/>
      <c r="B13" s="186"/>
      <c r="C13" s="187"/>
    </row>
    <row r="14" spans="1:3">
      <c r="A14" s="186"/>
      <c r="B14" s="186"/>
      <c r="C14" s="187"/>
    </row>
    <row r="15" spans="1:3">
      <c r="A15" s="186"/>
      <c r="B15" s="186"/>
      <c r="C15" s="187"/>
    </row>
    <row r="16" spans="1:3">
      <c r="A16" s="186"/>
      <c r="B16" s="186"/>
      <c r="C16" s="187"/>
    </row>
    <row r="17" spans="1:3">
      <c r="A17" s="186"/>
      <c r="B17" s="186"/>
      <c r="C17" s="187"/>
    </row>
    <row r="18" spans="1:3">
      <c r="A18" s="188" t="s">
        <v>351</v>
      </c>
      <c r="B18" s="186">
        <f>SUM(B8:B17)</f>
        <v>0</v>
      </c>
      <c r="C18" s="186">
        <f>SUM(C8:C17)</f>
        <v>0</v>
      </c>
    </row>
    <row r="19" spans="1:3">
      <c r="A19" s="186"/>
      <c r="B19" s="186"/>
      <c r="C19" s="187"/>
    </row>
    <row r="20" spans="1:3">
      <c r="A20" s="585" t="s">
        <v>348</v>
      </c>
      <c r="B20" s="586"/>
      <c r="C20" s="587"/>
    </row>
    <row r="21" spans="1:3">
      <c r="A21" s="186"/>
      <c r="B21" s="186"/>
      <c r="C21" s="187"/>
    </row>
    <row r="22" spans="1:3">
      <c r="A22" s="186"/>
      <c r="B22" s="186"/>
      <c r="C22" s="187"/>
    </row>
    <row r="23" spans="1:3">
      <c r="A23" s="186"/>
      <c r="B23" s="186"/>
      <c r="C23" s="187"/>
    </row>
    <row r="24" spans="1:3">
      <c r="A24" s="186"/>
      <c r="B24" s="186"/>
      <c r="C24" s="187"/>
    </row>
    <row r="25" spans="1:3">
      <c r="A25" s="186"/>
      <c r="B25" s="186"/>
      <c r="C25" s="187"/>
    </row>
    <row r="26" spans="1:3">
      <c r="A26" s="186"/>
      <c r="B26" s="186"/>
      <c r="C26" s="187"/>
    </row>
    <row r="27" spans="1:3">
      <c r="A27" s="186"/>
      <c r="B27" s="186"/>
      <c r="C27" s="187"/>
    </row>
    <row r="28" spans="1:3">
      <c r="A28" s="186"/>
      <c r="B28" s="186"/>
      <c r="C28" s="187"/>
    </row>
    <row r="29" spans="1:3">
      <c r="A29" s="186"/>
      <c r="B29" s="186"/>
      <c r="C29" s="187"/>
    </row>
    <row r="30" spans="1:3">
      <c r="A30" s="186"/>
      <c r="B30" s="186"/>
      <c r="C30" s="187"/>
    </row>
    <row r="31" spans="1:3">
      <c r="A31" s="186"/>
      <c r="B31" s="186"/>
      <c r="C31" s="187"/>
    </row>
    <row r="32" spans="1:3">
      <c r="A32" s="186"/>
      <c r="B32" s="186"/>
      <c r="C32" s="187"/>
    </row>
    <row r="33" spans="1:3">
      <c r="A33" s="188" t="s">
        <v>352</v>
      </c>
      <c r="B33" s="186">
        <f>SUM(B21:B32)</f>
        <v>0</v>
      </c>
      <c r="C33" s="186">
        <f>SUM(C21:C32)</f>
        <v>0</v>
      </c>
    </row>
    <row r="34" spans="1:3">
      <c r="A34" s="186"/>
      <c r="B34" s="186"/>
      <c r="C34" s="187"/>
    </row>
    <row r="35" spans="1:3">
      <c r="A35" s="188" t="s">
        <v>142</v>
      </c>
      <c r="B35" s="189">
        <f>+B18+B33</f>
        <v>0</v>
      </c>
      <c r="C35" s="189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workbookViewId="0">
      <selection activeCell="I14" sqref="I14"/>
    </sheetView>
  </sheetViews>
  <sheetFormatPr baseColWidth="10" defaultRowHeight="15"/>
  <cols>
    <col min="1" max="1" width="2.140625" style="117" customWidth="1"/>
    <col min="2" max="3" width="3.7109375" style="79" customWidth="1"/>
    <col min="4" max="4" width="65.7109375" style="79" customWidth="1"/>
    <col min="5" max="5" width="12.7109375" style="79" customWidth="1"/>
    <col min="6" max="6" width="14.28515625" style="79" customWidth="1"/>
    <col min="7" max="8" width="12.7109375" style="79" customWidth="1"/>
    <col min="9" max="9" width="11.42578125" style="79" customWidth="1"/>
    <col min="10" max="10" width="12.85546875" style="79" customWidth="1"/>
    <col min="11" max="11" width="3.140625" style="117" customWidth="1"/>
  </cols>
  <sheetData>
    <row r="1" spans="2:10" s="117" customFormat="1" ht="6.75" customHeight="1">
      <c r="B1" s="78"/>
      <c r="C1" s="78"/>
      <c r="D1" s="78"/>
      <c r="E1" s="78"/>
      <c r="F1" s="78"/>
      <c r="G1" s="78"/>
      <c r="H1" s="78"/>
      <c r="I1" s="78"/>
    </row>
    <row r="2" spans="2:10">
      <c r="B2" s="545" t="s">
        <v>195</v>
      </c>
      <c r="C2" s="546"/>
      <c r="D2" s="546"/>
      <c r="E2" s="546"/>
      <c r="F2" s="546"/>
      <c r="G2" s="546"/>
      <c r="H2" s="546"/>
      <c r="I2" s="546"/>
      <c r="J2" s="547"/>
    </row>
    <row r="3" spans="2:10">
      <c r="B3" s="545" t="s">
        <v>385</v>
      </c>
      <c r="C3" s="546"/>
      <c r="D3" s="546"/>
      <c r="E3" s="546"/>
      <c r="F3" s="546"/>
      <c r="G3" s="546"/>
      <c r="H3" s="546"/>
      <c r="I3" s="546"/>
      <c r="J3" s="547"/>
    </row>
    <row r="4" spans="2:10">
      <c r="B4" s="548" t="s">
        <v>353</v>
      </c>
      <c r="C4" s="549"/>
      <c r="D4" s="549"/>
      <c r="E4" s="549"/>
      <c r="F4" s="549"/>
      <c r="G4" s="549"/>
      <c r="H4" s="549"/>
      <c r="I4" s="549"/>
      <c r="J4" s="550"/>
    </row>
    <row r="5" spans="2:10">
      <c r="B5" s="551" t="s">
        <v>307</v>
      </c>
      <c r="C5" s="552"/>
      <c r="D5" s="552"/>
      <c r="E5" s="552"/>
      <c r="F5" s="552"/>
      <c r="G5" s="552"/>
      <c r="H5" s="552"/>
      <c r="I5" s="552"/>
      <c r="J5" s="553"/>
    </row>
    <row r="6" spans="2:10" s="117" customFormat="1" ht="2.25" customHeight="1">
      <c r="B6" s="169"/>
      <c r="C6" s="169"/>
      <c r="D6" s="169"/>
      <c r="E6" s="169"/>
      <c r="F6" s="169"/>
      <c r="G6" s="169"/>
      <c r="H6" s="169"/>
      <c r="I6" s="169"/>
      <c r="J6" s="169"/>
    </row>
    <row r="7" spans="2:10">
      <c r="B7" s="568" t="s">
        <v>76</v>
      </c>
      <c r="C7" s="590"/>
      <c r="D7" s="569"/>
      <c r="E7" s="567" t="s">
        <v>252</v>
      </c>
      <c r="F7" s="567"/>
      <c r="G7" s="567"/>
      <c r="H7" s="567"/>
      <c r="I7" s="567"/>
      <c r="J7" s="567" t="s">
        <v>243</v>
      </c>
    </row>
    <row r="8" spans="2:10" ht="22.5">
      <c r="B8" s="570"/>
      <c r="C8" s="591"/>
      <c r="D8" s="571"/>
      <c r="E8" s="118" t="s">
        <v>244</v>
      </c>
      <c r="F8" s="118" t="s">
        <v>245</v>
      </c>
      <c r="G8" s="118" t="s">
        <v>217</v>
      </c>
      <c r="H8" s="118" t="s">
        <v>218</v>
      </c>
      <c r="I8" s="118" t="s">
        <v>246</v>
      </c>
      <c r="J8" s="567"/>
    </row>
    <row r="9" spans="2:10" ht="15.75" customHeight="1">
      <c r="B9" s="572"/>
      <c r="C9" s="592"/>
      <c r="D9" s="573"/>
      <c r="E9" s="118">
        <v>1</v>
      </c>
      <c r="F9" s="118">
        <v>2</v>
      </c>
      <c r="G9" s="118" t="s">
        <v>247</v>
      </c>
      <c r="H9" s="118">
        <v>4</v>
      </c>
      <c r="I9" s="118">
        <v>5</v>
      </c>
      <c r="J9" s="118" t="s">
        <v>248</v>
      </c>
    </row>
    <row r="10" spans="2:10" ht="15" customHeight="1">
      <c r="B10" s="593" t="s">
        <v>354</v>
      </c>
      <c r="C10" s="594"/>
      <c r="D10" s="595"/>
      <c r="E10" s="174"/>
      <c r="F10" s="142"/>
      <c r="G10" s="142"/>
      <c r="H10" s="142"/>
      <c r="I10" s="142"/>
      <c r="J10" s="142"/>
    </row>
    <row r="11" spans="2:10">
      <c r="B11" s="119"/>
      <c r="C11" s="588" t="s">
        <v>355</v>
      </c>
      <c r="D11" s="589"/>
      <c r="E11" s="190">
        <f>+E12+E13</f>
        <v>0</v>
      </c>
      <c r="F11" s="190">
        <f>+F12+F13</f>
        <v>0</v>
      </c>
      <c r="G11" s="147">
        <f>+E11+F11</f>
        <v>0</v>
      </c>
      <c r="H11" s="190">
        <f t="shared" ref="H11:I11" si="0">+H12+H13</f>
        <v>0</v>
      </c>
      <c r="I11" s="190">
        <f t="shared" si="0"/>
        <v>0</v>
      </c>
      <c r="J11" s="147">
        <f>+G11-H11</f>
        <v>0</v>
      </c>
    </row>
    <row r="12" spans="2:10">
      <c r="B12" s="119"/>
      <c r="C12" s="170"/>
      <c r="D12" s="120" t="s">
        <v>356</v>
      </c>
      <c r="E12" s="174"/>
      <c r="F12" s="142"/>
      <c r="G12" s="142">
        <f t="shared" ref="G12:G39" si="1">+E12+F12</f>
        <v>0</v>
      </c>
      <c r="H12" s="142"/>
      <c r="I12" s="142"/>
      <c r="J12" s="142">
        <f t="shared" ref="J12:J39" si="2">+G12-H12</f>
        <v>0</v>
      </c>
    </row>
    <row r="13" spans="2:10">
      <c r="B13" s="119"/>
      <c r="C13" s="170"/>
      <c r="D13" s="120" t="s">
        <v>357</v>
      </c>
      <c r="E13" s="174"/>
      <c r="F13" s="142"/>
      <c r="G13" s="142">
        <f t="shared" si="1"/>
        <v>0</v>
      </c>
      <c r="H13" s="142"/>
      <c r="I13" s="142"/>
      <c r="J13" s="142">
        <f t="shared" si="2"/>
        <v>0</v>
      </c>
    </row>
    <row r="14" spans="2:10">
      <c r="B14" s="119"/>
      <c r="C14" s="588" t="s">
        <v>358</v>
      </c>
      <c r="D14" s="589"/>
      <c r="E14" s="190">
        <f>SUM(E15:E22)</f>
        <v>0</v>
      </c>
      <c r="F14" s="190">
        <f>SUM(F15:F22)</f>
        <v>0</v>
      </c>
      <c r="G14" s="147">
        <f t="shared" si="1"/>
        <v>0</v>
      </c>
      <c r="H14" s="190">
        <f t="shared" ref="H14:I14" si="3">SUM(H15:H22)</f>
        <v>0</v>
      </c>
      <c r="I14" s="190">
        <f t="shared" si="3"/>
        <v>0</v>
      </c>
      <c r="J14" s="147">
        <f t="shared" si="2"/>
        <v>0</v>
      </c>
    </row>
    <row r="15" spans="2:10">
      <c r="B15" s="119"/>
      <c r="C15" s="170"/>
      <c r="D15" s="120" t="s">
        <v>359</v>
      </c>
      <c r="E15" s="174"/>
      <c r="F15" s="142"/>
      <c r="G15" s="142">
        <f t="shared" si="1"/>
        <v>0</v>
      </c>
      <c r="H15" s="142"/>
      <c r="I15" s="142"/>
      <c r="J15" s="142">
        <f t="shared" si="2"/>
        <v>0</v>
      </c>
    </row>
    <row r="16" spans="2:10">
      <c r="B16" s="119"/>
      <c r="C16" s="170"/>
      <c r="D16" s="120" t="s">
        <v>360</v>
      </c>
      <c r="E16" s="174"/>
      <c r="F16" s="142"/>
      <c r="G16" s="142">
        <f t="shared" si="1"/>
        <v>0</v>
      </c>
      <c r="H16" s="142"/>
      <c r="I16" s="142"/>
      <c r="J16" s="142">
        <f t="shared" si="2"/>
        <v>0</v>
      </c>
    </row>
    <row r="17" spans="2:10">
      <c r="B17" s="119"/>
      <c r="C17" s="170"/>
      <c r="D17" s="120" t="s">
        <v>361</v>
      </c>
      <c r="E17" s="174"/>
      <c r="F17" s="142"/>
      <c r="G17" s="142">
        <f t="shared" si="1"/>
        <v>0</v>
      </c>
      <c r="H17" s="142"/>
      <c r="I17" s="142"/>
      <c r="J17" s="142">
        <f t="shared" si="2"/>
        <v>0</v>
      </c>
    </row>
    <row r="18" spans="2:10">
      <c r="B18" s="119"/>
      <c r="C18" s="170"/>
      <c r="D18" s="120" t="s">
        <v>362</v>
      </c>
      <c r="E18" s="174"/>
      <c r="F18" s="142"/>
      <c r="G18" s="142">
        <f t="shared" si="1"/>
        <v>0</v>
      </c>
      <c r="H18" s="142"/>
      <c r="I18" s="142"/>
      <c r="J18" s="142">
        <f t="shared" si="2"/>
        <v>0</v>
      </c>
    </row>
    <row r="19" spans="2:10">
      <c r="B19" s="119"/>
      <c r="C19" s="170"/>
      <c r="D19" s="120" t="s">
        <v>363</v>
      </c>
      <c r="E19" s="174"/>
      <c r="F19" s="142"/>
      <c r="G19" s="142">
        <f t="shared" si="1"/>
        <v>0</v>
      </c>
      <c r="H19" s="142"/>
      <c r="I19" s="142"/>
      <c r="J19" s="142">
        <f t="shared" si="2"/>
        <v>0</v>
      </c>
    </row>
    <row r="20" spans="2:10">
      <c r="B20" s="119"/>
      <c r="C20" s="170"/>
      <c r="D20" s="120" t="s">
        <v>364</v>
      </c>
      <c r="E20" s="174"/>
      <c r="F20" s="142"/>
      <c r="G20" s="142">
        <f t="shared" si="1"/>
        <v>0</v>
      </c>
      <c r="H20" s="142"/>
      <c r="I20" s="142"/>
      <c r="J20" s="142">
        <f t="shared" si="2"/>
        <v>0</v>
      </c>
    </row>
    <row r="21" spans="2:10">
      <c r="B21" s="119"/>
      <c r="C21" s="170"/>
      <c r="D21" s="120" t="s">
        <v>365</v>
      </c>
      <c r="E21" s="174"/>
      <c r="F21" s="142"/>
      <c r="G21" s="142">
        <f t="shared" si="1"/>
        <v>0</v>
      </c>
      <c r="H21" s="142"/>
      <c r="I21" s="142"/>
      <c r="J21" s="142">
        <f t="shared" si="2"/>
        <v>0</v>
      </c>
    </row>
    <row r="22" spans="2:10">
      <c r="B22" s="119"/>
      <c r="C22" s="170"/>
      <c r="D22" s="120" t="s">
        <v>366</v>
      </c>
      <c r="E22" s="174"/>
      <c r="F22" s="142"/>
      <c r="G22" s="142">
        <f t="shared" si="1"/>
        <v>0</v>
      </c>
      <c r="H22" s="142"/>
      <c r="I22" s="142"/>
      <c r="J22" s="142">
        <f t="shared" si="2"/>
        <v>0</v>
      </c>
    </row>
    <row r="23" spans="2:10">
      <c r="B23" s="119"/>
      <c r="C23" s="588" t="s">
        <v>367</v>
      </c>
      <c r="D23" s="589"/>
      <c r="E23" s="190">
        <f>SUM(E24:E26)</f>
        <v>0</v>
      </c>
      <c r="F23" s="190">
        <f>SUM(F24:F26)</f>
        <v>0</v>
      </c>
      <c r="G23" s="147">
        <f t="shared" si="1"/>
        <v>0</v>
      </c>
      <c r="H23" s="190">
        <f t="shared" ref="H23:I23" si="4">SUM(H24:H26)</f>
        <v>0</v>
      </c>
      <c r="I23" s="190">
        <f t="shared" si="4"/>
        <v>0</v>
      </c>
      <c r="J23" s="147">
        <f t="shared" si="2"/>
        <v>0</v>
      </c>
    </row>
    <row r="24" spans="2:10">
      <c r="B24" s="119"/>
      <c r="C24" s="170"/>
      <c r="D24" s="120" t="s">
        <v>368</v>
      </c>
      <c r="E24" s="174"/>
      <c r="F24" s="142"/>
      <c r="G24" s="142">
        <f t="shared" si="1"/>
        <v>0</v>
      </c>
      <c r="H24" s="142"/>
      <c r="I24" s="142"/>
      <c r="J24" s="142">
        <f t="shared" si="2"/>
        <v>0</v>
      </c>
    </row>
    <row r="25" spans="2:10">
      <c r="B25" s="119"/>
      <c r="C25" s="170"/>
      <c r="D25" s="120" t="s">
        <v>369</v>
      </c>
      <c r="E25" s="174"/>
      <c r="F25" s="142"/>
      <c r="G25" s="142">
        <f t="shared" si="1"/>
        <v>0</v>
      </c>
      <c r="H25" s="142"/>
      <c r="I25" s="142"/>
      <c r="J25" s="142">
        <f t="shared" si="2"/>
        <v>0</v>
      </c>
    </row>
    <row r="26" spans="2:10">
      <c r="B26" s="119"/>
      <c r="C26" s="170"/>
      <c r="D26" s="120" t="s">
        <v>370</v>
      </c>
      <c r="E26" s="174"/>
      <c r="F26" s="142"/>
      <c r="G26" s="142">
        <f t="shared" si="1"/>
        <v>0</v>
      </c>
      <c r="H26" s="142"/>
      <c r="I26" s="142"/>
      <c r="J26" s="142">
        <f t="shared" si="2"/>
        <v>0</v>
      </c>
    </row>
    <row r="27" spans="2:10">
      <c r="B27" s="119"/>
      <c r="C27" s="588" t="s">
        <v>371</v>
      </c>
      <c r="D27" s="589"/>
      <c r="E27" s="190">
        <f>SUM(E28:E29)</f>
        <v>0</v>
      </c>
      <c r="F27" s="190">
        <f>SUM(F28:F29)</f>
        <v>0</v>
      </c>
      <c r="G27" s="147">
        <f t="shared" si="1"/>
        <v>0</v>
      </c>
      <c r="H27" s="190">
        <f t="shared" ref="H27:I27" si="5">SUM(H28:H29)</f>
        <v>0</v>
      </c>
      <c r="I27" s="190">
        <f t="shared" si="5"/>
        <v>0</v>
      </c>
      <c r="J27" s="147">
        <f t="shared" si="2"/>
        <v>0</v>
      </c>
    </row>
    <row r="28" spans="2:10">
      <c r="B28" s="119"/>
      <c r="C28" s="170"/>
      <c r="D28" s="120" t="s">
        <v>372</v>
      </c>
      <c r="E28" s="174"/>
      <c r="F28" s="142"/>
      <c r="G28" s="142">
        <f t="shared" si="1"/>
        <v>0</v>
      </c>
      <c r="H28" s="142"/>
      <c r="I28" s="142"/>
      <c r="J28" s="142">
        <f t="shared" si="2"/>
        <v>0</v>
      </c>
    </row>
    <row r="29" spans="2:10">
      <c r="B29" s="119"/>
      <c r="C29" s="170"/>
      <c r="D29" s="120" t="s">
        <v>373</v>
      </c>
      <c r="E29" s="174"/>
      <c r="F29" s="142"/>
      <c r="G29" s="142">
        <f t="shared" si="1"/>
        <v>0</v>
      </c>
      <c r="H29" s="142"/>
      <c r="I29" s="142"/>
      <c r="J29" s="142">
        <f t="shared" si="2"/>
        <v>0</v>
      </c>
    </row>
    <row r="30" spans="2:10">
      <c r="B30" s="119"/>
      <c r="C30" s="588" t="s">
        <v>374</v>
      </c>
      <c r="D30" s="589"/>
      <c r="E30" s="190">
        <f>SUM(E31:E34)</f>
        <v>0</v>
      </c>
      <c r="F30" s="190">
        <f>SUM(F31:F34)</f>
        <v>0</v>
      </c>
      <c r="G30" s="147">
        <f t="shared" si="1"/>
        <v>0</v>
      </c>
      <c r="H30" s="190">
        <f t="shared" ref="H30:I30" si="6">SUM(H31:H34)</f>
        <v>0</v>
      </c>
      <c r="I30" s="190">
        <f t="shared" si="6"/>
        <v>0</v>
      </c>
      <c r="J30" s="147">
        <f t="shared" si="2"/>
        <v>0</v>
      </c>
    </row>
    <row r="31" spans="2:10">
      <c r="B31" s="119"/>
      <c r="C31" s="170"/>
      <c r="D31" s="120" t="s">
        <v>375</v>
      </c>
      <c r="E31" s="174"/>
      <c r="F31" s="142"/>
      <c r="G31" s="142">
        <f t="shared" si="1"/>
        <v>0</v>
      </c>
      <c r="H31" s="142"/>
      <c r="I31" s="142"/>
      <c r="J31" s="142">
        <f t="shared" si="2"/>
        <v>0</v>
      </c>
    </row>
    <row r="32" spans="2:10">
      <c r="B32" s="119"/>
      <c r="C32" s="170"/>
      <c r="D32" s="120" t="s">
        <v>376</v>
      </c>
      <c r="E32" s="174"/>
      <c r="F32" s="142"/>
      <c r="G32" s="142">
        <f t="shared" si="1"/>
        <v>0</v>
      </c>
      <c r="H32" s="142"/>
      <c r="I32" s="142"/>
      <c r="J32" s="142">
        <f t="shared" si="2"/>
        <v>0</v>
      </c>
    </row>
    <row r="33" spans="1:11">
      <c r="B33" s="119"/>
      <c r="C33" s="170"/>
      <c r="D33" s="120" t="s">
        <v>377</v>
      </c>
      <c r="E33" s="174"/>
      <c r="F33" s="142"/>
      <c r="G33" s="142">
        <f t="shared" si="1"/>
        <v>0</v>
      </c>
      <c r="H33" s="142"/>
      <c r="I33" s="142"/>
      <c r="J33" s="142">
        <f t="shared" si="2"/>
        <v>0</v>
      </c>
    </row>
    <row r="34" spans="1:11">
      <c r="B34" s="119"/>
      <c r="C34" s="170"/>
      <c r="D34" s="120" t="s">
        <v>378</v>
      </c>
      <c r="E34" s="174"/>
      <c r="F34" s="142"/>
      <c r="G34" s="142">
        <f t="shared" si="1"/>
        <v>0</v>
      </c>
      <c r="H34" s="142"/>
      <c r="I34" s="142"/>
      <c r="J34" s="142">
        <f t="shared" si="2"/>
        <v>0</v>
      </c>
    </row>
    <row r="35" spans="1:11">
      <c r="B35" s="119"/>
      <c r="C35" s="588" t="s">
        <v>379</v>
      </c>
      <c r="D35" s="589"/>
      <c r="E35" s="190">
        <f>SUM(E36)</f>
        <v>0</v>
      </c>
      <c r="F35" s="190">
        <f>SUM(F36)</f>
        <v>0</v>
      </c>
      <c r="G35" s="147">
        <f t="shared" si="1"/>
        <v>0</v>
      </c>
      <c r="H35" s="190">
        <f t="shared" ref="H35:I35" si="7">SUM(H36)</f>
        <v>0</v>
      </c>
      <c r="I35" s="190">
        <f t="shared" si="7"/>
        <v>0</v>
      </c>
      <c r="J35" s="147">
        <f t="shared" si="2"/>
        <v>0</v>
      </c>
    </row>
    <row r="36" spans="1:11">
      <c r="B36" s="119"/>
      <c r="C36" s="170"/>
      <c r="D36" s="120" t="s">
        <v>380</v>
      </c>
      <c r="E36" s="174"/>
      <c r="F36" s="142"/>
      <c r="G36" s="142">
        <f t="shared" si="1"/>
        <v>0</v>
      </c>
      <c r="H36" s="142"/>
      <c r="I36" s="142"/>
      <c r="J36" s="142">
        <f t="shared" si="2"/>
        <v>0</v>
      </c>
    </row>
    <row r="37" spans="1:11" ht="15" customHeight="1">
      <c r="B37" s="593" t="s">
        <v>381</v>
      </c>
      <c r="C37" s="594"/>
      <c r="D37" s="595"/>
      <c r="E37" s="174"/>
      <c r="F37" s="142"/>
      <c r="G37" s="142">
        <f t="shared" si="1"/>
        <v>0</v>
      </c>
      <c r="H37" s="142"/>
      <c r="I37" s="142"/>
      <c r="J37" s="142">
        <f t="shared" si="2"/>
        <v>0</v>
      </c>
    </row>
    <row r="38" spans="1:11" ht="15" customHeight="1">
      <c r="B38" s="593" t="s">
        <v>382</v>
      </c>
      <c r="C38" s="594"/>
      <c r="D38" s="595"/>
      <c r="E38" s="174"/>
      <c r="F38" s="142"/>
      <c r="G38" s="142">
        <f t="shared" si="1"/>
        <v>0</v>
      </c>
      <c r="H38" s="142"/>
      <c r="I38" s="142"/>
      <c r="J38" s="142">
        <f t="shared" si="2"/>
        <v>0</v>
      </c>
    </row>
    <row r="39" spans="1:11" ht="15.75" customHeight="1">
      <c r="B39" s="593" t="s">
        <v>383</v>
      </c>
      <c r="C39" s="594"/>
      <c r="D39" s="595"/>
      <c r="E39" s="174"/>
      <c r="F39" s="142"/>
      <c r="G39" s="142">
        <f t="shared" si="1"/>
        <v>0</v>
      </c>
      <c r="H39" s="142"/>
      <c r="I39" s="142"/>
      <c r="J39" s="142">
        <f t="shared" si="2"/>
        <v>0</v>
      </c>
    </row>
    <row r="40" spans="1:11">
      <c r="B40" s="171"/>
      <c r="C40" s="172"/>
      <c r="D40" s="173"/>
      <c r="E40" s="175"/>
      <c r="F40" s="176"/>
      <c r="G40" s="176"/>
      <c r="H40" s="176"/>
      <c r="I40" s="176"/>
      <c r="J40" s="176"/>
    </row>
    <row r="41" spans="1:11" s="130" customFormat="1">
      <c r="A41" s="127"/>
      <c r="B41" s="148"/>
      <c r="C41" s="596" t="s">
        <v>249</v>
      </c>
      <c r="D41" s="597"/>
      <c r="E41" s="141">
        <f>+E11+E14+E23+E27+E30+E35+E37+E38+E39</f>
        <v>0</v>
      </c>
      <c r="F41" s="141">
        <f t="shared" ref="F41:J41" si="8">+F11+F14+F23+F27+F30+F35+F37+F38+F39</f>
        <v>0</v>
      </c>
      <c r="G41" s="141">
        <f t="shared" si="8"/>
        <v>0</v>
      </c>
      <c r="H41" s="141">
        <f t="shared" si="8"/>
        <v>0</v>
      </c>
      <c r="I41" s="141">
        <f t="shared" si="8"/>
        <v>0</v>
      </c>
      <c r="J41" s="141">
        <f t="shared" si="8"/>
        <v>0</v>
      </c>
      <c r="K41" s="127"/>
    </row>
    <row r="42" spans="1:11">
      <c r="B42" s="78"/>
      <c r="C42" s="78"/>
      <c r="D42" s="78"/>
      <c r="E42" s="78"/>
      <c r="F42" s="78"/>
      <c r="G42" s="78"/>
      <c r="H42" s="78"/>
      <c r="I42" s="78"/>
      <c r="J42" s="78"/>
    </row>
    <row r="43" spans="1:11">
      <c r="B43" s="78"/>
      <c r="C43" s="78"/>
      <c r="D43" s="78"/>
      <c r="E43" s="78"/>
      <c r="F43" s="78"/>
      <c r="G43" s="78"/>
      <c r="H43" s="78"/>
      <c r="I43" s="78"/>
      <c r="J43" s="78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80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A17" sqref="A17:B17"/>
    </sheetView>
  </sheetViews>
  <sheetFormatPr baseColWidth="10" defaultRowHeight="15"/>
  <cols>
    <col min="1" max="1" width="1.140625" customWidth="1"/>
    <col min="2" max="2" width="57" customWidth="1"/>
    <col min="6" max="6" width="4.28515625" style="117" customWidth="1"/>
  </cols>
  <sheetData>
    <row r="1" spans="1:5">
      <c r="A1" s="545" t="s">
        <v>384</v>
      </c>
      <c r="B1" s="546"/>
      <c r="C1" s="546"/>
      <c r="D1" s="546"/>
      <c r="E1" s="546"/>
    </row>
    <row r="2" spans="1:5">
      <c r="A2" s="548" t="s">
        <v>386</v>
      </c>
      <c r="B2" s="549"/>
      <c r="C2" s="549"/>
      <c r="D2" s="549"/>
      <c r="E2" s="549"/>
    </row>
    <row r="3" spans="1:5">
      <c r="A3" s="551" t="s">
        <v>211</v>
      </c>
      <c r="B3" s="552"/>
      <c r="C3" s="552"/>
      <c r="D3" s="552"/>
      <c r="E3" s="552"/>
    </row>
    <row r="4" spans="1:5" ht="6" customHeight="1">
      <c r="A4" s="78"/>
      <c r="B4" s="78"/>
      <c r="C4" s="78"/>
      <c r="D4" s="78"/>
      <c r="E4" s="78"/>
    </row>
    <row r="5" spans="1:5">
      <c r="A5" s="566" t="s">
        <v>76</v>
      </c>
      <c r="B5" s="566"/>
      <c r="C5" s="118" t="s">
        <v>215</v>
      </c>
      <c r="D5" s="118" t="s">
        <v>218</v>
      </c>
      <c r="E5" s="118" t="s">
        <v>387</v>
      </c>
    </row>
    <row r="6" spans="1:5" ht="5.25" customHeight="1" thickBot="1">
      <c r="A6" s="133"/>
      <c r="B6" s="134"/>
      <c r="C6" s="135"/>
      <c r="D6" s="135"/>
      <c r="E6" s="135"/>
    </row>
    <row r="7" spans="1:5" ht="15.75" thickBot="1">
      <c r="A7" s="177"/>
      <c r="B7" s="178" t="s">
        <v>388</v>
      </c>
      <c r="C7" s="191">
        <f>+C8+C9</f>
        <v>0</v>
      </c>
      <c r="D7" s="191">
        <f t="shared" ref="D7:E7" si="0">+D8+D9</f>
        <v>0</v>
      </c>
      <c r="E7" s="191">
        <f t="shared" si="0"/>
        <v>0</v>
      </c>
    </row>
    <row r="8" spans="1:5">
      <c r="A8" s="598" t="s">
        <v>420</v>
      </c>
      <c r="B8" s="599"/>
      <c r="C8" s="176">
        <f>+EAI!E33</f>
        <v>0</v>
      </c>
      <c r="D8" s="176">
        <f>+EAI!H33</f>
        <v>0</v>
      </c>
      <c r="E8" s="176">
        <f>+EAI!I33</f>
        <v>0</v>
      </c>
    </row>
    <row r="9" spans="1:5">
      <c r="A9" s="600" t="s">
        <v>421</v>
      </c>
      <c r="B9" s="601"/>
      <c r="C9" s="192">
        <f>+EAI!E46</f>
        <v>0</v>
      </c>
      <c r="D9" s="192">
        <f>+EAI!H46</f>
        <v>0</v>
      </c>
      <c r="E9" s="192">
        <f>+EAI!I46</f>
        <v>0</v>
      </c>
    </row>
    <row r="10" spans="1:5" ht="6.75" customHeight="1" thickBot="1">
      <c r="A10" s="119"/>
      <c r="B10" s="120"/>
      <c r="C10" s="142"/>
      <c r="D10" s="142"/>
      <c r="E10" s="142"/>
    </row>
    <row r="11" spans="1:5" ht="15.75" thickBot="1">
      <c r="A11" s="179"/>
      <c r="B11" s="178" t="s">
        <v>389</v>
      </c>
      <c r="C11" s="191">
        <f>+C12+C13</f>
        <v>0</v>
      </c>
      <c r="D11" s="191">
        <f t="shared" ref="D11:E11" si="1">+D12+D13</f>
        <v>0</v>
      </c>
      <c r="E11" s="191">
        <f t="shared" si="1"/>
        <v>0</v>
      </c>
    </row>
    <row r="12" spans="1:5">
      <c r="A12" s="602" t="s">
        <v>422</v>
      </c>
      <c r="B12" s="603"/>
      <c r="C12" s="176"/>
      <c r="D12" s="176"/>
      <c r="E12" s="176"/>
    </row>
    <row r="13" spans="1:5">
      <c r="A13" s="600" t="s">
        <v>423</v>
      </c>
      <c r="B13" s="601"/>
      <c r="C13" s="192"/>
      <c r="D13" s="192"/>
      <c r="E13" s="192"/>
    </row>
    <row r="14" spans="1:5" ht="5.25" customHeight="1" thickBot="1">
      <c r="A14" s="137"/>
      <c r="B14" s="136"/>
      <c r="C14" s="142"/>
      <c r="D14" s="142"/>
      <c r="E14" s="142"/>
    </row>
    <row r="15" spans="1:5" ht="15.75" thickBot="1">
      <c r="A15" s="177"/>
      <c r="B15" s="178" t="s">
        <v>390</v>
      </c>
      <c r="C15" s="191">
        <f>+C7-C11</f>
        <v>0</v>
      </c>
      <c r="D15" s="191">
        <f t="shared" ref="D15:E15" si="2">+D7-D11</f>
        <v>0</v>
      </c>
      <c r="E15" s="191">
        <f t="shared" si="2"/>
        <v>0</v>
      </c>
    </row>
    <row r="16" spans="1:5">
      <c r="A16" s="78"/>
      <c r="B16" s="78"/>
      <c r="C16" s="78"/>
      <c r="D16" s="78"/>
      <c r="E16" s="78"/>
    </row>
    <row r="17" spans="1:5">
      <c r="A17" s="566" t="s">
        <v>76</v>
      </c>
      <c r="B17" s="566"/>
      <c r="C17" s="118" t="s">
        <v>215</v>
      </c>
      <c r="D17" s="118" t="s">
        <v>218</v>
      </c>
      <c r="E17" s="118" t="s">
        <v>387</v>
      </c>
    </row>
    <row r="18" spans="1:5" ht="6.75" customHeight="1">
      <c r="A18" s="133"/>
      <c r="B18" s="134"/>
      <c r="C18" s="135"/>
      <c r="D18" s="135"/>
      <c r="E18" s="135"/>
    </row>
    <row r="19" spans="1:5">
      <c r="A19" s="604" t="s">
        <v>391</v>
      </c>
      <c r="B19" s="605"/>
      <c r="C19" s="192">
        <f>+C15</f>
        <v>0</v>
      </c>
      <c r="D19" s="192">
        <f t="shared" ref="D19:E19" si="3">+D15</f>
        <v>0</v>
      </c>
      <c r="E19" s="192">
        <f t="shared" si="3"/>
        <v>0</v>
      </c>
    </row>
    <row r="20" spans="1:5" ht="6" customHeight="1">
      <c r="A20" s="119"/>
      <c r="B20" s="120"/>
      <c r="C20" s="142"/>
      <c r="D20" s="142"/>
      <c r="E20" s="142"/>
    </row>
    <row r="21" spans="1:5">
      <c r="A21" s="604" t="s">
        <v>392</v>
      </c>
      <c r="B21" s="605"/>
      <c r="C21" s="192"/>
      <c r="D21" s="192"/>
      <c r="E21" s="192"/>
    </row>
    <row r="22" spans="1:5" ht="7.5" customHeight="1" thickBot="1">
      <c r="A22" s="137"/>
      <c r="B22" s="136"/>
      <c r="C22" s="142"/>
      <c r="D22" s="142"/>
      <c r="E22" s="142"/>
    </row>
    <row r="23" spans="1:5" ht="15.75" thickBot="1">
      <c r="A23" s="179"/>
      <c r="B23" s="178" t="s">
        <v>393</v>
      </c>
      <c r="C23" s="193">
        <f>+C19-C21</f>
        <v>0</v>
      </c>
      <c r="D23" s="193">
        <f t="shared" ref="D23:E23" si="4">+D19-D21</f>
        <v>0</v>
      </c>
      <c r="E23" s="193">
        <f t="shared" si="4"/>
        <v>0</v>
      </c>
    </row>
    <row r="24" spans="1:5">
      <c r="A24" s="78"/>
      <c r="B24" s="78"/>
      <c r="C24" s="78"/>
      <c r="D24" s="78"/>
      <c r="E24" s="78"/>
    </row>
    <row r="25" spans="1:5">
      <c r="A25" s="566" t="s">
        <v>76</v>
      </c>
      <c r="B25" s="566"/>
      <c r="C25" s="118" t="s">
        <v>215</v>
      </c>
      <c r="D25" s="118" t="s">
        <v>218</v>
      </c>
      <c r="E25" s="118" t="s">
        <v>387</v>
      </c>
    </row>
    <row r="26" spans="1:5" ht="5.25" customHeight="1">
      <c r="A26" s="133"/>
      <c r="B26" s="134"/>
      <c r="C26" s="135"/>
      <c r="D26" s="135"/>
      <c r="E26" s="135"/>
    </row>
    <row r="27" spans="1:5">
      <c r="A27" s="604" t="s">
        <v>394</v>
      </c>
      <c r="B27" s="605"/>
      <c r="C27" s="192">
        <f>+EAI!E52</f>
        <v>0</v>
      </c>
      <c r="D27" s="192">
        <f>+EAI!H51</f>
        <v>0</v>
      </c>
      <c r="E27" s="192">
        <f>+EAI!I54</f>
        <v>0</v>
      </c>
    </row>
    <row r="28" spans="1:5" ht="5.25" customHeight="1">
      <c r="A28" s="119"/>
      <c r="B28" s="120"/>
      <c r="C28" s="142"/>
      <c r="D28" s="142"/>
      <c r="E28" s="142"/>
    </row>
    <row r="29" spans="1:5">
      <c r="A29" s="604" t="s">
        <v>395</v>
      </c>
      <c r="B29" s="605"/>
      <c r="C29" s="192"/>
      <c r="D29" s="192"/>
      <c r="E29" s="192"/>
    </row>
    <row r="30" spans="1:5" ht="3.75" customHeight="1" thickBot="1">
      <c r="A30" s="138"/>
      <c r="B30" s="139"/>
      <c r="C30" s="176"/>
      <c r="D30" s="176"/>
      <c r="E30" s="176"/>
    </row>
    <row r="31" spans="1:5" ht="15.75" thickBot="1">
      <c r="A31" s="179"/>
      <c r="B31" s="178" t="s">
        <v>396</v>
      </c>
      <c r="C31" s="193">
        <f>+C27-C29</f>
        <v>0</v>
      </c>
      <c r="D31" s="193">
        <f t="shared" ref="D31:E31" si="5">+D27-D29</f>
        <v>0</v>
      </c>
      <c r="E31" s="193">
        <f t="shared" si="5"/>
        <v>0</v>
      </c>
    </row>
    <row r="32" spans="1:5" s="117" customFormat="1">
      <c r="A32" s="78"/>
      <c r="B32" s="78"/>
      <c r="C32" s="78"/>
      <c r="D32" s="78"/>
      <c r="E32" s="78"/>
    </row>
    <row r="33" spans="1:5" ht="23.25" customHeight="1">
      <c r="A33" s="78"/>
      <c r="B33" s="606" t="s">
        <v>397</v>
      </c>
      <c r="C33" s="606"/>
      <c r="D33" s="606"/>
      <c r="E33" s="606"/>
    </row>
    <row r="34" spans="1:5" ht="28.5" customHeight="1">
      <c r="A34" s="78"/>
      <c r="B34" s="606" t="s">
        <v>398</v>
      </c>
      <c r="C34" s="606"/>
      <c r="D34" s="606"/>
      <c r="E34" s="606"/>
    </row>
    <row r="35" spans="1:5">
      <c r="A35" s="78"/>
      <c r="B35" s="607" t="s">
        <v>399</v>
      </c>
      <c r="C35" s="607"/>
      <c r="D35" s="607"/>
      <c r="E35" s="607"/>
    </row>
    <row r="36" spans="1:5" s="117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workbookViewId="0">
      <selection activeCell="C40" sqref="C40"/>
    </sheetView>
  </sheetViews>
  <sheetFormatPr baseColWidth="10" defaultRowHeight="12"/>
  <cols>
    <col min="1" max="1" width="4.85546875" style="199" customWidth="1"/>
    <col min="2" max="2" width="30.85546875" style="199" customWidth="1"/>
    <col min="3" max="3" width="84.42578125" style="199" customWidth="1"/>
    <col min="4" max="4" width="31.7109375" style="199" customWidth="1"/>
    <col min="5" max="5" width="4.85546875" style="199" customWidth="1"/>
    <col min="6" max="256" width="11.42578125" style="199"/>
    <col min="257" max="257" width="4.85546875" style="199" customWidth="1"/>
    <col min="258" max="258" width="30.85546875" style="199" customWidth="1"/>
    <col min="259" max="259" width="84.42578125" style="199" customWidth="1"/>
    <col min="260" max="260" width="42.7109375" style="199" customWidth="1"/>
    <col min="261" max="261" width="4.85546875" style="199" customWidth="1"/>
    <col min="262" max="512" width="11.42578125" style="199"/>
    <col min="513" max="513" width="4.85546875" style="199" customWidth="1"/>
    <col min="514" max="514" width="30.85546875" style="199" customWidth="1"/>
    <col min="515" max="515" width="84.42578125" style="199" customWidth="1"/>
    <col min="516" max="516" width="42.7109375" style="199" customWidth="1"/>
    <col min="517" max="517" width="4.85546875" style="199" customWidth="1"/>
    <col min="518" max="768" width="11.42578125" style="199"/>
    <col min="769" max="769" width="4.85546875" style="199" customWidth="1"/>
    <col min="770" max="770" width="30.85546875" style="199" customWidth="1"/>
    <col min="771" max="771" width="84.42578125" style="199" customWidth="1"/>
    <col min="772" max="772" width="42.7109375" style="199" customWidth="1"/>
    <col min="773" max="773" width="4.85546875" style="199" customWidth="1"/>
    <col min="774" max="1024" width="11.42578125" style="199"/>
    <col min="1025" max="1025" width="4.85546875" style="199" customWidth="1"/>
    <col min="1026" max="1026" width="30.85546875" style="199" customWidth="1"/>
    <col min="1027" max="1027" width="84.42578125" style="199" customWidth="1"/>
    <col min="1028" max="1028" width="42.7109375" style="199" customWidth="1"/>
    <col min="1029" max="1029" width="4.85546875" style="199" customWidth="1"/>
    <col min="1030" max="1280" width="11.42578125" style="199"/>
    <col min="1281" max="1281" width="4.85546875" style="199" customWidth="1"/>
    <col min="1282" max="1282" width="30.85546875" style="199" customWidth="1"/>
    <col min="1283" max="1283" width="84.42578125" style="199" customWidth="1"/>
    <col min="1284" max="1284" width="42.7109375" style="199" customWidth="1"/>
    <col min="1285" max="1285" width="4.85546875" style="199" customWidth="1"/>
    <col min="1286" max="1536" width="11.42578125" style="199"/>
    <col min="1537" max="1537" width="4.85546875" style="199" customWidth="1"/>
    <col min="1538" max="1538" width="30.85546875" style="199" customWidth="1"/>
    <col min="1539" max="1539" width="84.42578125" style="199" customWidth="1"/>
    <col min="1540" max="1540" width="42.7109375" style="199" customWidth="1"/>
    <col min="1541" max="1541" width="4.85546875" style="199" customWidth="1"/>
    <col min="1542" max="1792" width="11.42578125" style="199"/>
    <col min="1793" max="1793" width="4.85546875" style="199" customWidth="1"/>
    <col min="1794" max="1794" width="30.85546875" style="199" customWidth="1"/>
    <col min="1795" max="1795" width="84.42578125" style="199" customWidth="1"/>
    <col min="1796" max="1796" width="42.7109375" style="199" customWidth="1"/>
    <col min="1797" max="1797" width="4.85546875" style="199" customWidth="1"/>
    <col min="1798" max="2048" width="11.42578125" style="199"/>
    <col min="2049" max="2049" width="4.85546875" style="199" customWidth="1"/>
    <col min="2050" max="2050" width="30.85546875" style="199" customWidth="1"/>
    <col min="2051" max="2051" width="84.42578125" style="199" customWidth="1"/>
    <col min="2052" max="2052" width="42.7109375" style="199" customWidth="1"/>
    <col min="2053" max="2053" width="4.85546875" style="199" customWidth="1"/>
    <col min="2054" max="2304" width="11.42578125" style="199"/>
    <col min="2305" max="2305" width="4.85546875" style="199" customWidth="1"/>
    <col min="2306" max="2306" width="30.85546875" style="199" customWidth="1"/>
    <col min="2307" max="2307" width="84.42578125" style="199" customWidth="1"/>
    <col min="2308" max="2308" width="42.7109375" style="199" customWidth="1"/>
    <col min="2309" max="2309" width="4.85546875" style="199" customWidth="1"/>
    <col min="2310" max="2560" width="11.42578125" style="199"/>
    <col min="2561" max="2561" width="4.85546875" style="199" customWidth="1"/>
    <col min="2562" max="2562" width="30.85546875" style="199" customWidth="1"/>
    <col min="2563" max="2563" width="84.42578125" style="199" customWidth="1"/>
    <col min="2564" max="2564" width="42.7109375" style="199" customWidth="1"/>
    <col min="2565" max="2565" width="4.85546875" style="199" customWidth="1"/>
    <col min="2566" max="2816" width="11.42578125" style="199"/>
    <col min="2817" max="2817" width="4.85546875" style="199" customWidth="1"/>
    <col min="2818" max="2818" width="30.85546875" style="199" customWidth="1"/>
    <col min="2819" max="2819" width="84.42578125" style="199" customWidth="1"/>
    <col min="2820" max="2820" width="42.7109375" style="199" customWidth="1"/>
    <col min="2821" max="2821" width="4.85546875" style="199" customWidth="1"/>
    <col min="2822" max="3072" width="11.42578125" style="199"/>
    <col min="3073" max="3073" width="4.85546875" style="199" customWidth="1"/>
    <col min="3074" max="3074" width="30.85546875" style="199" customWidth="1"/>
    <col min="3075" max="3075" width="84.42578125" style="199" customWidth="1"/>
    <col min="3076" max="3076" width="42.7109375" style="199" customWidth="1"/>
    <col min="3077" max="3077" width="4.85546875" style="199" customWidth="1"/>
    <col min="3078" max="3328" width="11.42578125" style="199"/>
    <col min="3329" max="3329" width="4.85546875" style="199" customWidth="1"/>
    <col min="3330" max="3330" width="30.85546875" style="199" customWidth="1"/>
    <col min="3331" max="3331" width="84.42578125" style="199" customWidth="1"/>
    <col min="3332" max="3332" width="42.7109375" style="199" customWidth="1"/>
    <col min="3333" max="3333" width="4.85546875" style="199" customWidth="1"/>
    <col min="3334" max="3584" width="11.42578125" style="199"/>
    <col min="3585" max="3585" width="4.85546875" style="199" customWidth="1"/>
    <col min="3586" max="3586" width="30.85546875" style="199" customWidth="1"/>
    <col min="3587" max="3587" width="84.42578125" style="199" customWidth="1"/>
    <col min="3588" max="3588" width="42.7109375" style="199" customWidth="1"/>
    <col min="3589" max="3589" width="4.85546875" style="199" customWidth="1"/>
    <col min="3590" max="3840" width="11.42578125" style="199"/>
    <col min="3841" max="3841" width="4.85546875" style="199" customWidth="1"/>
    <col min="3842" max="3842" width="30.85546875" style="199" customWidth="1"/>
    <col min="3843" max="3843" width="84.42578125" style="199" customWidth="1"/>
    <col min="3844" max="3844" width="42.7109375" style="199" customWidth="1"/>
    <col min="3845" max="3845" width="4.85546875" style="199" customWidth="1"/>
    <col min="3846" max="4096" width="11.42578125" style="199"/>
    <col min="4097" max="4097" width="4.85546875" style="199" customWidth="1"/>
    <col min="4098" max="4098" width="30.85546875" style="199" customWidth="1"/>
    <col min="4099" max="4099" width="84.42578125" style="199" customWidth="1"/>
    <col min="4100" max="4100" width="42.7109375" style="199" customWidth="1"/>
    <col min="4101" max="4101" width="4.85546875" style="199" customWidth="1"/>
    <col min="4102" max="4352" width="11.42578125" style="199"/>
    <col min="4353" max="4353" width="4.85546875" style="199" customWidth="1"/>
    <col min="4354" max="4354" width="30.85546875" style="199" customWidth="1"/>
    <col min="4355" max="4355" width="84.42578125" style="199" customWidth="1"/>
    <col min="4356" max="4356" width="42.7109375" style="199" customWidth="1"/>
    <col min="4357" max="4357" width="4.85546875" style="199" customWidth="1"/>
    <col min="4358" max="4608" width="11.42578125" style="199"/>
    <col min="4609" max="4609" width="4.85546875" style="199" customWidth="1"/>
    <col min="4610" max="4610" width="30.85546875" style="199" customWidth="1"/>
    <col min="4611" max="4611" width="84.42578125" style="199" customWidth="1"/>
    <col min="4612" max="4612" width="42.7109375" style="199" customWidth="1"/>
    <col min="4613" max="4613" width="4.85546875" style="199" customWidth="1"/>
    <col min="4614" max="4864" width="11.42578125" style="199"/>
    <col min="4865" max="4865" width="4.85546875" style="199" customWidth="1"/>
    <col min="4866" max="4866" width="30.85546875" style="199" customWidth="1"/>
    <col min="4867" max="4867" width="84.42578125" style="199" customWidth="1"/>
    <col min="4868" max="4868" width="42.7109375" style="199" customWidth="1"/>
    <col min="4869" max="4869" width="4.85546875" style="199" customWidth="1"/>
    <col min="4870" max="5120" width="11.42578125" style="199"/>
    <col min="5121" max="5121" width="4.85546875" style="199" customWidth="1"/>
    <col min="5122" max="5122" width="30.85546875" style="199" customWidth="1"/>
    <col min="5123" max="5123" width="84.42578125" style="199" customWidth="1"/>
    <col min="5124" max="5124" width="42.7109375" style="199" customWidth="1"/>
    <col min="5125" max="5125" width="4.85546875" style="199" customWidth="1"/>
    <col min="5126" max="5376" width="11.42578125" style="199"/>
    <col min="5377" max="5377" width="4.85546875" style="199" customWidth="1"/>
    <col min="5378" max="5378" width="30.85546875" style="199" customWidth="1"/>
    <col min="5379" max="5379" width="84.42578125" style="199" customWidth="1"/>
    <col min="5380" max="5380" width="42.7109375" style="199" customWidth="1"/>
    <col min="5381" max="5381" width="4.85546875" style="199" customWidth="1"/>
    <col min="5382" max="5632" width="11.42578125" style="199"/>
    <col min="5633" max="5633" width="4.85546875" style="199" customWidth="1"/>
    <col min="5634" max="5634" width="30.85546875" style="199" customWidth="1"/>
    <col min="5635" max="5635" width="84.42578125" style="199" customWidth="1"/>
    <col min="5636" max="5636" width="42.7109375" style="199" customWidth="1"/>
    <col min="5637" max="5637" width="4.85546875" style="199" customWidth="1"/>
    <col min="5638" max="5888" width="11.42578125" style="199"/>
    <col min="5889" max="5889" width="4.85546875" style="199" customWidth="1"/>
    <col min="5890" max="5890" width="30.85546875" style="199" customWidth="1"/>
    <col min="5891" max="5891" width="84.42578125" style="199" customWidth="1"/>
    <col min="5892" max="5892" width="42.7109375" style="199" customWidth="1"/>
    <col min="5893" max="5893" width="4.85546875" style="199" customWidth="1"/>
    <col min="5894" max="6144" width="11.42578125" style="199"/>
    <col min="6145" max="6145" width="4.85546875" style="199" customWidth="1"/>
    <col min="6146" max="6146" width="30.85546875" style="199" customWidth="1"/>
    <col min="6147" max="6147" width="84.42578125" style="199" customWidth="1"/>
    <col min="6148" max="6148" width="42.7109375" style="199" customWidth="1"/>
    <col min="6149" max="6149" width="4.85546875" style="199" customWidth="1"/>
    <col min="6150" max="6400" width="11.42578125" style="199"/>
    <col min="6401" max="6401" width="4.85546875" style="199" customWidth="1"/>
    <col min="6402" max="6402" width="30.85546875" style="199" customWidth="1"/>
    <col min="6403" max="6403" width="84.42578125" style="199" customWidth="1"/>
    <col min="6404" max="6404" width="42.7109375" style="199" customWidth="1"/>
    <col min="6405" max="6405" width="4.85546875" style="199" customWidth="1"/>
    <col min="6406" max="6656" width="11.42578125" style="199"/>
    <col min="6657" max="6657" width="4.85546875" style="199" customWidth="1"/>
    <col min="6658" max="6658" width="30.85546875" style="199" customWidth="1"/>
    <col min="6659" max="6659" width="84.42578125" style="199" customWidth="1"/>
    <col min="6660" max="6660" width="42.7109375" style="199" customWidth="1"/>
    <col min="6661" max="6661" width="4.85546875" style="199" customWidth="1"/>
    <col min="6662" max="6912" width="11.42578125" style="199"/>
    <col min="6913" max="6913" width="4.85546875" style="199" customWidth="1"/>
    <col min="6914" max="6914" width="30.85546875" style="199" customWidth="1"/>
    <col min="6915" max="6915" width="84.42578125" style="199" customWidth="1"/>
    <col min="6916" max="6916" width="42.7109375" style="199" customWidth="1"/>
    <col min="6917" max="6917" width="4.85546875" style="199" customWidth="1"/>
    <col min="6918" max="7168" width="11.42578125" style="199"/>
    <col min="7169" max="7169" width="4.85546875" style="199" customWidth="1"/>
    <col min="7170" max="7170" width="30.85546875" style="199" customWidth="1"/>
    <col min="7171" max="7171" width="84.42578125" style="199" customWidth="1"/>
    <col min="7172" max="7172" width="42.7109375" style="199" customWidth="1"/>
    <col min="7173" max="7173" width="4.85546875" style="199" customWidth="1"/>
    <col min="7174" max="7424" width="11.42578125" style="199"/>
    <col min="7425" max="7425" width="4.85546875" style="199" customWidth="1"/>
    <col min="7426" max="7426" width="30.85546875" style="199" customWidth="1"/>
    <col min="7427" max="7427" width="84.42578125" style="199" customWidth="1"/>
    <col min="7428" max="7428" width="42.7109375" style="199" customWidth="1"/>
    <col min="7429" max="7429" width="4.85546875" style="199" customWidth="1"/>
    <col min="7430" max="7680" width="11.42578125" style="199"/>
    <col min="7681" max="7681" width="4.85546875" style="199" customWidth="1"/>
    <col min="7682" max="7682" width="30.85546875" style="199" customWidth="1"/>
    <col min="7683" max="7683" width="84.42578125" style="199" customWidth="1"/>
    <col min="7684" max="7684" width="42.7109375" style="199" customWidth="1"/>
    <col min="7685" max="7685" width="4.85546875" style="199" customWidth="1"/>
    <col min="7686" max="7936" width="11.42578125" style="199"/>
    <col min="7937" max="7937" width="4.85546875" style="199" customWidth="1"/>
    <col min="7938" max="7938" width="30.85546875" style="199" customWidth="1"/>
    <col min="7939" max="7939" width="84.42578125" style="199" customWidth="1"/>
    <col min="7940" max="7940" width="42.7109375" style="199" customWidth="1"/>
    <col min="7941" max="7941" width="4.85546875" style="199" customWidth="1"/>
    <col min="7942" max="8192" width="11.42578125" style="199"/>
    <col min="8193" max="8193" width="4.85546875" style="199" customWidth="1"/>
    <col min="8194" max="8194" width="30.85546875" style="199" customWidth="1"/>
    <col min="8195" max="8195" width="84.42578125" style="199" customWidth="1"/>
    <col min="8196" max="8196" width="42.7109375" style="199" customWidth="1"/>
    <col min="8197" max="8197" width="4.85546875" style="199" customWidth="1"/>
    <col min="8198" max="8448" width="11.42578125" style="199"/>
    <col min="8449" max="8449" width="4.85546875" style="199" customWidth="1"/>
    <col min="8450" max="8450" width="30.85546875" style="199" customWidth="1"/>
    <col min="8451" max="8451" width="84.42578125" style="199" customWidth="1"/>
    <col min="8452" max="8452" width="42.7109375" style="199" customWidth="1"/>
    <col min="8453" max="8453" width="4.85546875" style="199" customWidth="1"/>
    <col min="8454" max="8704" width="11.42578125" style="199"/>
    <col min="8705" max="8705" width="4.85546875" style="199" customWidth="1"/>
    <col min="8706" max="8706" width="30.85546875" style="199" customWidth="1"/>
    <col min="8707" max="8707" width="84.42578125" style="199" customWidth="1"/>
    <col min="8708" max="8708" width="42.7109375" style="199" customWidth="1"/>
    <col min="8709" max="8709" width="4.85546875" style="199" customWidth="1"/>
    <col min="8710" max="8960" width="11.42578125" style="199"/>
    <col min="8961" max="8961" width="4.85546875" style="199" customWidth="1"/>
    <col min="8962" max="8962" width="30.85546875" style="199" customWidth="1"/>
    <col min="8963" max="8963" width="84.42578125" style="199" customWidth="1"/>
    <col min="8964" max="8964" width="42.7109375" style="199" customWidth="1"/>
    <col min="8965" max="8965" width="4.85546875" style="199" customWidth="1"/>
    <col min="8966" max="9216" width="11.42578125" style="199"/>
    <col min="9217" max="9217" width="4.85546875" style="199" customWidth="1"/>
    <col min="9218" max="9218" width="30.85546875" style="199" customWidth="1"/>
    <col min="9219" max="9219" width="84.42578125" style="199" customWidth="1"/>
    <col min="9220" max="9220" width="42.7109375" style="199" customWidth="1"/>
    <col min="9221" max="9221" width="4.85546875" style="199" customWidth="1"/>
    <col min="9222" max="9472" width="11.42578125" style="199"/>
    <col min="9473" max="9473" width="4.85546875" style="199" customWidth="1"/>
    <col min="9474" max="9474" width="30.85546875" style="199" customWidth="1"/>
    <col min="9475" max="9475" width="84.42578125" style="199" customWidth="1"/>
    <col min="9476" max="9476" width="42.7109375" style="199" customWidth="1"/>
    <col min="9477" max="9477" width="4.85546875" style="199" customWidth="1"/>
    <col min="9478" max="9728" width="11.42578125" style="199"/>
    <col min="9729" max="9729" width="4.85546875" style="199" customWidth="1"/>
    <col min="9730" max="9730" width="30.85546875" style="199" customWidth="1"/>
    <col min="9731" max="9731" width="84.42578125" style="199" customWidth="1"/>
    <col min="9732" max="9732" width="42.7109375" style="199" customWidth="1"/>
    <col min="9733" max="9733" width="4.85546875" style="199" customWidth="1"/>
    <col min="9734" max="9984" width="11.42578125" style="199"/>
    <col min="9985" max="9985" width="4.85546875" style="199" customWidth="1"/>
    <col min="9986" max="9986" width="30.85546875" style="199" customWidth="1"/>
    <col min="9987" max="9987" width="84.42578125" style="199" customWidth="1"/>
    <col min="9988" max="9988" width="42.7109375" style="199" customWidth="1"/>
    <col min="9989" max="9989" width="4.85546875" style="199" customWidth="1"/>
    <col min="9990" max="10240" width="11.42578125" style="199"/>
    <col min="10241" max="10241" width="4.85546875" style="199" customWidth="1"/>
    <col min="10242" max="10242" width="30.85546875" style="199" customWidth="1"/>
    <col min="10243" max="10243" width="84.42578125" style="199" customWidth="1"/>
    <col min="10244" max="10244" width="42.7109375" style="199" customWidth="1"/>
    <col min="10245" max="10245" width="4.85546875" style="199" customWidth="1"/>
    <col min="10246" max="10496" width="11.42578125" style="199"/>
    <col min="10497" max="10497" width="4.85546875" style="199" customWidth="1"/>
    <col min="10498" max="10498" width="30.85546875" style="199" customWidth="1"/>
    <col min="10499" max="10499" width="84.42578125" style="199" customWidth="1"/>
    <col min="10500" max="10500" width="42.7109375" style="199" customWidth="1"/>
    <col min="10501" max="10501" width="4.85546875" style="199" customWidth="1"/>
    <col min="10502" max="10752" width="11.42578125" style="199"/>
    <col min="10753" max="10753" width="4.85546875" style="199" customWidth="1"/>
    <col min="10754" max="10754" width="30.85546875" style="199" customWidth="1"/>
    <col min="10755" max="10755" width="84.42578125" style="199" customWidth="1"/>
    <col min="10756" max="10756" width="42.7109375" style="199" customWidth="1"/>
    <col min="10757" max="10757" width="4.85546875" style="199" customWidth="1"/>
    <col min="10758" max="11008" width="11.42578125" style="199"/>
    <col min="11009" max="11009" width="4.85546875" style="199" customWidth="1"/>
    <col min="11010" max="11010" width="30.85546875" style="199" customWidth="1"/>
    <col min="11011" max="11011" width="84.42578125" style="199" customWidth="1"/>
    <col min="11012" max="11012" width="42.7109375" style="199" customWidth="1"/>
    <col min="11013" max="11013" width="4.85546875" style="199" customWidth="1"/>
    <col min="11014" max="11264" width="11.42578125" style="199"/>
    <col min="11265" max="11265" width="4.85546875" style="199" customWidth="1"/>
    <col min="11266" max="11266" width="30.85546875" style="199" customWidth="1"/>
    <col min="11267" max="11267" width="84.42578125" style="199" customWidth="1"/>
    <col min="11268" max="11268" width="42.7109375" style="199" customWidth="1"/>
    <col min="11269" max="11269" width="4.85546875" style="199" customWidth="1"/>
    <col min="11270" max="11520" width="11.42578125" style="199"/>
    <col min="11521" max="11521" width="4.85546875" style="199" customWidth="1"/>
    <col min="11522" max="11522" width="30.85546875" style="199" customWidth="1"/>
    <col min="11523" max="11523" width="84.42578125" style="199" customWidth="1"/>
    <col min="11524" max="11524" width="42.7109375" style="199" customWidth="1"/>
    <col min="11525" max="11525" width="4.85546875" style="199" customWidth="1"/>
    <col min="11526" max="11776" width="11.42578125" style="199"/>
    <col min="11777" max="11777" width="4.85546875" style="199" customWidth="1"/>
    <col min="11778" max="11778" width="30.85546875" style="199" customWidth="1"/>
    <col min="11779" max="11779" width="84.42578125" style="199" customWidth="1"/>
    <col min="11780" max="11780" width="42.7109375" style="199" customWidth="1"/>
    <col min="11781" max="11781" width="4.85546875" style="199" customWidth="1"/>
    <col min="11782" max="12032" width="11.42578125" style="199"/>
    <col min="12033" max="12033" width="4.85546875" style="199" customWidth="1"/>
    <col min="12034" max="12034" width="30.85546875" style="199" customWidth="1"/>
    <col min="12035" max="12035" width="84.42578125" style="199" customWidth="1"/>
    <col min="12036" max="12036" width="42.7109375" style="199" customWidth="1"/>
    <col min="12037" max="12037" width="4.85546875" style="199" customWidth="1"/>
    <col min="12038" max="12288" width="11.42578125" style="199"/>
    <col min="12289" max="12289" width="4.85546875" style="199" customWidth="1"/>
    <col min="12290" max="12290" width="30.85546875" style="199" customWidth="1"/>
    <col min="12291" max="12291" width="84.42578125" style="199" customWidth="1"/>
    <col min="12292" max="12292" width="42.7109375" style="199" customWidth="1"/>
    <col min="12293" max="12293" width="4.85546875" style="199" customWidth="1"/>
    <col min="12294" max="12544" width="11.42578125" style="199"/>
    <col min="12545" max="12545" width="4.85546875" style="199" customWidth="1"/>
    <col min="12546" max="12546" width="30.85546875" style="199" customWidth="1"/>
    <col min="12547" max="12547" width="84.42578125" style="199" customWidth="1"/>
    <col min="12548" max="12548" width="42.7109375" style="199" customWidth="1"/>
    <col min="12549" max="12549" width="4.85546875" style="199" customWidth="1"/>
    <col min="12550" max="12800" width="11.42578125" style="199"/>
    <col min="12801" max="12801" width="4.85546875" style="199" customWidth="1"/>
    <col min="12802" max="12802" width="30.85546875" style="199" customWidth="1"/>
    <col min="12803" max="12803" width="84.42578125" style="199" customWidth="1"/>
    <col min="12804" max="12804" width="42.7109375" style="199" customWidth="1"/>
    <col min="12805" max="12805" width="4.85546875" style="199" customWidth="1"/>
    <col min="12806" max="13056" width="11.42578125" style="199"/>
    <col min="13057" max="13057" width="4.85546875" style="199" customWidth="1"/>
    <col min="13058" max="13058" width="30.85546875" style="199" customWidth="1"/>
    <col min="13059" max="13059" width="84.42578125" style="199" customWidth="1"/>
    <col min="13060" max="13060" width="42.7109375" style="199" customWidth="1"/>
    <col min="13061" max="13061" width="4.85546875" style="199" customWidth="1"/>
    <col min="13062" max="13312" width="11.42578125" style="199"/>
    <col min="13313" max="13313" width="4.85546875" style="199" customWidth="1"/>
    <col min="13314" max="13314" width="30.85546875" style="199" customWidth="1"/>
    <col min="13315" max="13315" width="84.42578125" style="199" customWidth="1"/>
    <col min="13316" max="13316" width="42.7109375" style="199" customWidth="1"/>
    <col min="13317" max="13317" width="4.85546875" style="199" customWidth="1"/>
    <col min="13318" max="13568" width="11.42578125" style="199"/>
    <col min="13569" max="13569" width="4.85546875" style="199" customWidth="1"/>
    <col min="13570" max="13570" width="30.85546875" style="199" customWidth="1"/>
    <col min="13571" max="13571" width="84.42578125" style="199" customWidth="1"/>
    <col min="13572" max="13572" width="42.7109375" style="199" customWidth="1"/>
    <col min="13573" max="13573" width="4.85546875" style="199" customWidth="1"/>
    <col min="13574" max="13824" width="11.42578125" style="199"/>
    <col min="13825" max="13825" width="4.85546875" style="199" customWidth="1"/>
    <col min="13826" max="13826" width="30.85546875" style="199" customWidth="1"/>
    <col min="13827" max="13827" width="84.42578125" style="199" customWidth="1"/>
    <col min="13828" max="13828" width="42.7109375" style="199" customWidth="1"/>
    <col min="13829" max="13829" width="4.85546875" style="199" customWidth="1"/>
    <col min="13830" max="14080" width="11.42578125" style="199"/>
    <col min="14081" max="14081" width="4.85546875" style="199" customWidth="1"/>
    <col min="14082" max="14082" width="30.85546875" style="199" customWidth="1"/>
    <col min="14083" max="14083" width="84.42578125" style="199" customWidth="1"/>
    <col min="14084" max="14084" width="42.7109375" style="199" customWidth="1"/>
    <col min="14085" max="14085" width="4.85546875" style="199" customWidth="1"/>
    <col min="14086" max="14336" width="11.42578125" style="199"/>
    <col min="14337" max="14337" width="4.85546875" style="199" customWidth="1"/>
    <col min="14338" max="14338" width="30.85546875" style="199" customWidth="1"/>
    <col min="14339" max="14339" width="84.42578125" style="199" customWidth="1"/>
    <col min="14340" max="14340" width="42.7109375" style="199" customWidth="1"/>
    <col min="14341" max="14341" width="4.85546875" style="199" customWidth="1"/>
    <col min="14342" max="14592" width="11.42578125" style="199"/>
    <col min="14593" max="14593" width="4.85546875" style="199" customWidth="1"/>
    <col min="14594" max="14594" width="30.85546875" style="199" customWidth="1"/>
    <col min="14595" max="14595" width="84.42578125" style="199" customWidth="1"/>
    <col min="14596" max="14596" width="42.7109375" style="199" customWidth="1"/>
    <col min="14597" max="14597" width="4.85546875" style="199" customWidth="1"/>
    <col min="14598" max="14848" width="11.42578125" style="199"/>
    <col min="14849" max="14849" width="4.85546875" style="199" customWidth="1"/>
    <col min="14850" max="14850" width="30.85546875" style="199" customWidth="1"/>
    <col min="14851" max="14851" width="84.42578125" style="199" customWidth="1"/>
    <col min="14852" max="14852" width="42.7109375" style="199" customWidth="1"/>
    <col min="14853" max="14853" width="4.85546875" style="199" customWidth="1"/>
    <col min="14854" max="15104" width="11.42578125" style="199"/>
    <col min="15105" max="15105" width="4.85546875" style="199" customWidth="1"/>
    <col min="15106" max="15106" width="30.85546875" style="199" customWidth="1"/>
    <col min="15107" max="15107" width="84.42578125" style="199" customWidth="1"/>
    <col min="15108" max="15108" width="42.7109375" style="199" customWidth="1"/>
    <col min="15109" max="15109" width="4.85546875" style="199" customWidth="1"/>
    <col min="15110" max="15360" width="11.42578125" style="199"/>
    <col min="15361" max="15361" width="4.85546875" style="199" customWidth="1"/>
    <col min="15362" max="15362" width="30.85546875" style="199" customWidth="1"/>
    <col min="15363" max="15363" width="84.42578125" style="199" customWidth="1"/>
    <col min="15364" max="15364" width="42.7109375" style="199" customWidth="1"/>
    <col min="15365" max="15365" width="4.85546875" style="199" customWidth="1"/>
    <col min="15366" max="15616" width="11.42578125" style="199"/>
    <col min="15617" max="15617" width="4.85546875" style="199" customWidth="1"/>
    <col min="15618" max="15618" width="30.85546875" style="199" customWidth="1"/>
    <col min="15619" max="15619" width="84.42578125" style="199" customWidth="1"/>
    <col min="15620" max="15620" width="42.7109375" style="199" customWidth="1"/>
    <col min="15621" max="15621" width="4.85546875" style="199" customWidth="1"/>
    <col min="15622" max="15872" width="11.42578125" style="199"/>
    <col min="15873" max="15873" width="4.85546875" style="199" customWidth="1"/>
    <col min="15874" max="15874" width="30.85546875" style="199" customWidth="1"/>
    <col min="15875" max="15875" width="84.42578125" style="199" customWidth="1"/>
    <col min="15876" max="15876" width="42.7109375" style="199" customWidth="1"/>
    <col min="15877" max="15877" width="4.85546875" style="199" customWidth="1"/>
    <col min="15878" max="16128" width="11.42578125" style="199"/>
    <col min="16129" max="16129" width="4.85546875" style="199" customWidth="1"/>
    <col min="16130" max="16130" width="30.85546875" style="199" customWidth="1"/>
    <col min="16131" max="16131" width="84.42578125" style="199" customWidth="1"/>
    <col min="16132" max="16132" width="42.7109375" style="199" customWidth="1"/>
    <col min="16133" max="16133" width="4.85546875" style="199" customWidth="1"/>
    <col min="16134" max="16384" width="11.42578125" style="199"/>
  </cols>
  <sheetData>
    <row r="1" spans="1:8" s="194" customFormat="1">
      <c r="B1" s="610" t="s">
        <v>400</v>
      </c>
      <c r="C1" s="610"/>
      <c r="D1" s="610"/>
      <c r="E1" s="610"/>
    </row>
    <row r="2" spans="1:8" s="194" customFormat="1">
      <c r="B2" s="610" t="s">
        <v>195</v>
      </c>
      <c r="C2" s="610"/>
      <c r="D2" s="610"/>
      <c r="E2" s="610"/>
    </row>
    <row r="3" spans="1:8" s="194" customFormat="1">
      <c r="B3" s="610" t="s">
        <v>1</v>
      </c>
      <c r="C3" s="610"/>
      <c r="D3" s="610"/>
      <c r="E3" s="610"/>
    </row>
    <row r="4" spans="1:8">
      <c r="A4" s="195"/>
      <c r="B4" s="196" t="s">
        <v>4</v>
      </c>
      <c r="C4" s="476" t="s">
        <v>384</v>
      </c>
      <c r="D4" s="476"/>
      <c r="E4" s="228"/>
      <c r="F4" s="198"/>
      <c r="G4" s="198"/>
      <c r="H4" s="198"/>
    </row>
    <row r="5" spans="1:8">
      <c r="A5" s="195"/>
      <c r="B5" s="200"/>
      <c r="C5" s="201"/>
      <c r="D5" s="201"/>
      <c r="E5" s="202"/>
    </row>
    <row r="6" spans="1:8" s="205" customFormat="1">
      <c r="A6" s="203"/>
      <c r="B6" s="204"/>
      <c r="C6" s="203"/>
      <c r="D6" s="203"/>
      <c r="E6" s="204"/>
    </row>
    <row r="7" spans="1:8" s="208" customFormat="1">
      <c r="A7" s="611" t="s">
        <v>401</v>
      </c>
      <c r="B7" s="531"/>
      <c r="C7" s="206" t="s">
        <v>402</v>
      </c>
      <c r="D7" s="206" t="s">
        <v>403</v>
      </c>
      <c r="E7" s="207"/>
    </row>
    <row r="8" spans="1:8" s="205" customFormat="1">
      <c r="A8" s="209"/>
      <c r="B8" s="210"/>
      <c r="C8" s="210"/>
      <c r="D8" s="210"/>
      <c r="E8" s="211"/>
    </row>
    <row r="9" spans="1:8">
      <c r="A9" s="212"/>
      <c r="B9" s="213"/>
      <c r="C9" s="214"/>
      <c r="D9" s="215">
        <v>0</v>
      </c>
      <c r="E9" s="216"/>
    </row>
    <row r="10" spans="1:8">
      <c r="A10" s="212"/>
      <c r="B10" s="213"/>
      <c r="C10" s="214"/>
      <c r="D10" s="215">
        <v>0</v>
      </c>
      <c r="E10" s="216"/>
    </row>
    <row r="11" spans="1:8">
      <c r="A11" s="212"/>
      <c r="B11" s="213"/>
      <c r="C11" s="214"/>
      <c r="D11" s="215">
        <v>0</v>
      </c>
      <c r="E11" s="216"/>
    </row>
    <row r="12" spans="1:8">
      <c r="A12" s="212"/>
      <c r="B12" s="213"/>
      <c r="C12" s="214"/>
      <c r="D12" s="215">
        <v>0</v>
      </c>
      <c r="E12" s="216"/>
    </row>
    <row r="13" spans="1:8">
      <c r="A13" s="212"/>
      <c r="B13" s="213"/>
      <c r="C13" s="214"/>
      <c r="D13" s="215">
        <v>0</v>
      </c>
      <c r="E13" s="216"/>
    </row>
    <row r="14" spans="1:8">
      <c r="A14" s="212"/>
      <c r="B14" s="213"/>
      <c r="C14" s="214"/>
      <c r="D14" s="215">
        <v>0</v>
      </c>
      <c r="E14" s="216"/>
    </row>
    <row r="15" spans="1:8">
      <c r="A15" s="212"/>
      <c r="B15" s="213"/>
      <c r="C15" s="214"/>
      <c r="D15" s="215">
        <v>0</v>
      </c>
      <c r="E15" s="216"/>
    </row>
    <row r="16" spans="1:8">
      <c r="A16" s="212"/>
      <c r="B16" s="213"/>
      <c r="C16" s="214"/>
      <c r="D16" s="215">
        <v>0</v>
      </c>
      <c r="E16" s="216"/>
    </row>
    <row r="17" spans="1:5">
      <c r="A17" s="217"/>
      <c r="B17" s="218"/>
      <c r="C17" s="214"/>
      <c r="D17" s="215">
        <v>0</v>
      </c>
      <c r="E17" s="216"/>
    </row>
    <row r="18" spans="1:5">
      <c r="A18" s="217"/>
      <c r="B18" s="218"/>
      <c r="C18" s="214"/>
      <c r="D18" s="215">
        <v>0</v>
      </c>
      <c r="E18" s="216"/>
    </row>
    <row r="19" spans="1:5">
      <c r="A19" s="217"/>
      <c r="B19" s="218"/>
      <c r="C19" s="214"/>
      <c r="D19" s="215">
        <v>0</v>
      </c>
      <c r="E19" s="216"/>
    </row>
    <row r="20" spans="1:5">
      <c r="A20" s="217"/>
      <c r="B20" s="218"/>
      <c r="C20" s="214"/>
      <c r="D20" s="215">
        <v>0</v>
      </c>
      <c r="E20" s="216"/>
    </row>
    <row r="21" spans="1:5">
      <c r="A21" s="217"/>
      <c r="B21" s="218"/>
      <c r="C21" s="214"/>
      <c r="D21" s="215">
        <v>0</v>
      </c>
      <c r="E21" s="216"/>
    </row>
    <row r="22" spans="1:5">
      <c r="A22" s="217"/>
      <c r="B22" s="218"/>
      <c r="C22" s="214"/>
      <c r="D22" s="215">
        <v>0</v>
      </c>
      <c r="E22" s="216"/>
    </row>
    <row r="23" spans="1:5">
      <c r="A23" s="217"/>
      <c r="B23" s="218"/>
      <c r="C23" s="214"/>
      <c r="D23" s="215">
        <v>0</v>
      </c>
      <c r="E23" s="216"/>
    </row>
    <row r="24" spans="1:5">
      <c r="A24" s="217"/>
      <c r="B24" s="218"/>
      <c r="C24" s="214"/>
      <c r="D24" s="215">
        <v>0</v>
      </c>
      <c r="E24" s="216"/>
    </row>
    <row r="25" spans="1:5">
      <c r="A25" s="217"/>
      <c r="B25" s="218"/>
      <c r="C25" s="214"/>
      <c r="D25" s="215">
        <v>0</v>
      </c>
      <c r="E25" s="216"/>
    </row>
    <row r="26" spans="1:5">
      <c r="A26" s="217"/>
      <c r="B26" s="218"/>
      <c r="C26" s="214"/>
      <c r="D26" s="215">
        <v>0</v>
      </c>
      <c r="E26" s="216"/>
    </row>
    <row r="27" spans="1:5">
      <c r="A27" s="217"/>
      <c r="B27" s="218"/>
      <c r="C27" s="214"/>
      <c r="D27" s="215">
        <v>0</v>
      </c>
      <c r="E27" s="216"/>
    </row>
    <row r="28" spans="1:5">
      <c r="A28" s="217"/>
      <c r="B28" s="218"/>
      <c r="C28" s="214"/>
      <c r="D28" s="215">
        <v>0</v>
      </c>
      <c r="E28" s="216"/>
    </row>
    <row r="29" spans="1:5">
      <c r="A29" s="217"/>
      <c r="B29" s="218"/>
      <c r="C29" s="214"/>
      <c r="D29" s="215">
        <v>0</v>
      </c>
      <c r="E29" s="216"/>
    </row>
    <row r="30" spans="1:5">
      <c r="A30" s="217"/>
      <c r="B30" s="218"/>
      <c r="C30" s="214"/>
      <c r="D30" s="215">
        <v>0</v>
      </c>
      <c r="E30" s="216"/>
    </row>
    <row r="31" spans="1:5">
      <c r="A31" s="212"/>
      <c r="B31" s="213"/>
      <c r="C31" s="214"/>
      <c r="D31" s="215">
        <v>0</v>
      </c>
      <c r="E31" s="216"/>
    </row>
    <row r="32" spans="1:5">
      <c r="A32" s="212"/>
      <c r="B32" s="213"/>
      <c r="C32" s="214"/>
      <c r="D32" s="215">
        <v>0</v>
      </c>
      <c r="E32" s="216"/>
    </row>
    <row r="33" spans="1:9">
      <c r="A33" s="212"/>
      <c r="B33" s="213"/>
      <c r="C33" s="214"/>
      <c r="D33" s="215">
        <v>0</v>
      </c>
      <c r="E33" s="216"/>
    </row>
    <row r="34" spans="1:9">
      <c r="A34" s="212"/>
      <c r="B34" s="213"/>
      <c r="C34" s="214"/>
      <c r="D34" s="215">
        <v>0</v>
      </c>
      <c r="E34" s="216"/>
    </row>
    <row r="35" spans="1:9">
      <c r="A35" s="212"/>
      <c r="B35" s="213"/>
      <c r="C35" s="214"/>
      <c r="D35" s="215">
        <v>0</v>
      </c>
      <c r="E35" s="216"/>
    </row>
    <row r="36" spans="1:9">
      <c r="A36" s="212"/>
      <c r="B36" s="213"/>
      <c r="C36" s="214"/>
      <c r="D36" s="215">
        <v>0</v>
      </c>
      <c r="E36" s="216"/>
    </row>
    <row r="37" spans="1:9">
      <c r="A37" s="212"/>
      <c r="B37" s="213"/>
      <c r="C37" s="214"/>
      <c r="D37" s="215">
        <v>0</v>
      </c>
      <c r="E37" s="216"/>
    </row>
    <row r="38" spans="1:9">
      <c r="A38" s="212"/>
      <c r="B38" s="213"/>
      <c r="C38" s="214"/>
      <c r="D38" s="215">
        <v>0</v>
      </c>
      <c r="E38" s="216"/>
    </row>
    <row r="39" spans="1:9">
      <c r="A39" s="212"/>
      <c r="B39" s="213"/>
      <c r="C39" s="214"/>
      <c r="D39" s="215">
        <v>0</v>
      </c>
      <c r="E39" s="216"/>
    </row>
    <row r="40" spans="1:9">
      <c r="A40" s="212"/>
      <c r="B40" s="213"/>
      <c r="C40" s="214"/>
      <c r="D40" s="215">
        <v>0</v>
      </c>
      <c r="E40" s="216"/>
    </row>
    <row r="41" spans="1:9">
      <c r="A41" s="212"/>
      <c r="B41" s="213"/>
      <c r="C41" s="214"/>
      <c r="D41" s="215">
        <v>0</v>
      </c>
      <c r="E41" s="216"/>
    </row>
    <row r="42" spans="1:9">
      <c r="A42" s="212"/>
      <c r="B42" s="213"/>
      <c r="C42" s="214"/>
      <c r="D42" s="215">
        <v>0</v>
      </c>
      <c r="E42" s="216"/>
    </row>
    <row r="43" spans="1:9" ht="15">
      <c r="A43" s="219"/>
      <c r="B43" s="220"/>
      <c r="C43" s="221"/>
      <c r="D43" s="222"/>
      <c r="E43" s="223"/>
    </row>
    <row r="44" spans="1:9">
      <c r="A44" s="224"/>
      <c r="B44" s="225"/>
      <c r="C44" s="608"/>
      <c r="D44" s="609"/>
      <c r="E44" s="609"/>
    </row>
    <row r="45" spans="1:9">
      <c r="A45" s="226"/>
      <c r="B45" s="226"/>
      <c r="C45" s="226"/>
      <c r="E45" s="227"/>
      <c r="F45" s="227"/>
      <c r="G45" s="226"/>
      <c r="H45" s="226"/>
      <c r="I45" s="226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workbookViewId="0">
      <selection activeCell="C12" sqref="C12"/>
    </sheetView>
  </sheetViews>
  <sheetFormatPr baseColWidth="10" defaultRowHeight="12"/>
  <cols>
    <col min="1" max="1" width="4.85546875" style="199" customWidth="1"/>
    <col min="2" max="2" width="30.85546875" style="199" customWidth="1"/>
    <col min="3" max="3" width="84.42578125" style="199" customWidth="1"/>
    <col min="4" max="4" width="31.7109375" style="199" customWidth="1"/>
    <col min="5" max="5" width="4.85546875" style="199" customWidth="1"/>
    <col min="6" max="6" width="4.42578125" style="199" customWidth="1"/>
    <col min="7" max="256" width="11.42578125" style="199"/>
    <col min="257" max="257" width="4.85546875" style="199" customWidth="1"/>
    <col min="258" max="258" width="30.85546875" style="199" customWidth="1"/>
    <col min="259" max="259" width="84.42578125" style="199" customWidth="1"/>
    <col min="260" max="260" width="42.7109375" style="199" customWidth="1"/>
    <col min="261" max="261" width="4.85546875" style="199" customWidth="1"/>
    <col min="262" max="512" width="11.42578125" style="199"/>
    <col min="513" max="513" width="4.85546875" style="199" customWidth="1"/>
    <col min="514" max="514" width="30.85546875" style="199" customWidth="1"/>
    <col min="515" max="515" width="84.42578125" style="199" customWidth="1"/>
    <col min="516" max="516" width="42.7109375" style="199" customWidth="1"/>
    <col min="517" max="517" width="4.85546875" style="199" customWidth="1"/>
    <col min="518" max="768" width="11.42578125" style="199"/>
    <col min="769" max="769" width="4.85546875" style="199" customWidth="1"/>
    <col min="770" max="770" width="30.85546875" style="199" customWidth="1"/>
    <col min="771" max="771" width="84.42578125" style="199" customWidth="1"/>
    <col min="772" max="772" width="42.7109375" style="199" customWidth="1"/>
    <col min="773" max="773" width="4.85546875" style="199" customWidth="1"/>
    <col min="774" max="1024" width="11.42578125" style="199"/>
    <col min="1025" max="1025" width="4.85546875" style="199" customWidth="1"/>
    <col min="1026" max="1026" width="30.85546875" style="199" customWidth="1"/>
    <col min="1027" max="1027" width="84.42578125" style="199" customWidth="1"/>
    <col min="1028" max="1028" width="42.7109375" style="199" customWidth="1"/>
    <col min="1029" max="1029" width="4.85546875" style="199" customWidth="1"/>
    <col min="1030" max="1280" width="11.42578125" style="199"/>
    <col min="1281" max="1281" width="4.85546875" style="199" customWidth="1"/>
    <col min="1282" max="1282" width="30.85546875" style="199" customWidth="1"/>
    <col min="1283" max="1283" width="84.42578125" style="199" customWidth="1"/>
    <col min="1284" max="1284" width="42.7109375" style="199" customWidth="1"/>
    <col min="1285" max="1285" width="4.85546875" style="199" customWidth="1"/>
    <col min="1286" max="1536" width="11.42578125" style="199"/>
    <col min="1537" max="1537" width="4.85546875" style="199" customWidth="1"/>
    <col min="1538" max="1538" width="30.85546875" style="199" customWidth="1"/>
    <col min="1539" max="1539" width="84.42578125" style="199" customWidth="1"/>
    <col min="1540" max="1540" width="42.7109375" style="199" customWidth="1"/>
    <col min="1541" max="1541" width="4.85546875" style="199" customWidth="1"/>
    <col min="1542" max="1792" width="11.42578125" style="199"/>
    <col min="1793" max="1793" width="4.85546875" style="199" customWidth="1"/>
    <col min="1794" max="1794" width="30.85546875" style="199" customWidth="1"/>
    <col min="1795" max="1795" width="84.42578125" style="199" customWidth="1"/>
    <col min="1796" max="1796" width="42.7109375" style="199" customWidth="1"/>
    <col min="1797" max="1797" width="4.85546875" style="199" customWidth="1"/>
    <col min="1798" max="2048" width="11.42578125" style="199"/>
    <col min="2049" max="2049" width="4.85546875" style="199" customWidth="1"/>
    <col min="2050" max="2050" width="30.85546875" style="199" customWidth="1"/>
    <col min="2051" max="2051" width="84.42578125" style="199" customWidth="1"/>
    <col min="2052" max="2052" width="42.7109375" style="199" customWidth="1"/>
    <col min="2053" max="2053" width="4.85546875" style="199" customWidth="1"/>
    <col min="2054" max="2304" width="11.42578125" style="199"/>
    <col min="2305" max="2305" width="4.85546875" style="199" customWidth="1"/>
    <col min="2306" max="2306" width="30.85546875" style="199" customWidth="1"/>
    <col min="2307" max="2307" width="84.42578125" style="199" customWidth="1"/>
    <col min="2308" max="2308" width="42.7109375" style="199" customWidth="1"/>
    <col min="2309" max="2309" width="4.85546875" style="199" customWidth="1"/>
    <col min="2310" max="2560" width="11.42578125" style="199"/>
    <col min="2561" max="2561" width="4.85546875" style="199" customWidth="1"/>
    <col min="2562" max="2562" width="30.85546875" style="199" customWidth="1"/>
    <col min="2563" max="2563" width="84.42578125" style="199" customWidth="1"/>
    <col min="2564" max="2564" width="42.7109375" style="199" customWidth="1"/>
    <col min="2565" max="2565" width="4.85546875" style="199" customWidth="1"/>
    <col min="2566" max="2816" width="11.42578125" style="199"/>
    <col min="2817" max="2817" width="4.85546875" style="199" customWidth="1"/>
    <col min="2818" max="2818" width="30.85546875" style="199" customWidth="1"/>
    <col min="2819" max="2819" width="84.42578125" style="199" customWidth="1"/>
    <col min="2820" max="2820" width="42.7109375" style="199" customWidth="1"/>
    <col min="2821" max="2821" width="4.85546875" style="199" customWidth="1"/>
    <col min="2822" max="3072" width="11.42578125" style="199"/>
    <col min="3073" max="3073" width="4.85546875" style="199" customWidth="1"/>
    <col min="3074" max="3074" width="30.85546875" style="199" customWidth="1"/>
    <col min="3075" max="3075" width="84.42578125" style="199" customWidth="1"/>
    <col min="3076" max="3076" width="42.7109375" style="199" customWidth="1"/>
    <col min="3077" max="3077" width="4.85546875" style="199" customWidth="1"/>
    <col min="3078" max="3328" width="11.42578125" style="199"/>
    <col min="3329" max="3329" width="4.85546875" style="199" customWidth="1"/>
    <col min="3330" max="3330" width="30.85546875" style="199" customWidth="1"/>
    <col min="3331" max="3331" width="84.42578125" style="199" customWidth="1"/>
    <col min="3332" max="3332" width="42.7109375" style="199" customWidth="1"/>
    <col min="3333" max="3333" width="4.85546875" style="199" customWidth="1"/>
    <col min="3334" max="3584" width="11.42578125" style="199"/>
    <col min="3585" max="3585" width="4.85546875" style="199" customWidth="1"/>
    <col min="3586" max="3586" width="30.85546875" style="199" customWidth="1"/>
    <col min="3587" max="3587" width="84.42578125" style="199" customWidth="1"/>
    <col min="3588" max="3588" width="42.7109375" style="199" customWidth="1"/>
    <col min="3589" max="3589" width="4.85546875" style="199" customWidth="1"/>
    <col min="3590" max="3840" width="11.42578125" style="199"/>
    <col min="3841" max="3841" width="4.85546875" style="199" customWidth="1"/>
    <col min="3842" max="3842" width="30.85546875" style="199" customWidth="1"/>
    <col min="3843" max="3843" width="84.42578125" style="199" customWidth="1"/>
    <col min="3844" max="3844" width="42.7109375" style="199" customWidth="1"/>
    <col min="3845" max="3845" width="4.85546875" style="199" customWidth="1"/>
    <col min="3846" max="4096" width="11.42578125" style="199"/>
    <col min="4097" max="4097" width="4.85546875" style="199" customWidth="1"/>
    <col min="4098" max="4098" width="30.85546875" style="199" customWidth="1"/>
    <col min="4099" max="4099" width="84.42578125" style="199" customWidth="1"/>
    <col min="4100" max="4100" width="42.7109375" style="199" customWidth="1"/>
    <col min="4101" max="4101" width="4.85546875" style="199" customWidth="1"/>
    <col min="4102" max="4352" width="11.42578125" style="199"/>
    <col min="4353" max="4353" width="4.85546875" style="199" customWidth="1"/>
    <col min="4354" max="4354" width="30.85546875" style="199" customWidth="1"/>
    <col min="4355" max="4355" width="84.42578125" style="199" customWidth="1"/>
    <col min="4356" max="4356" width="42.7109375" style="199" customWidth="1"/>
    <col min="4357" max="4357" width="4.85546875" style="199" customWidth="1"/>
    <col min="4358" max="4608" width="11.42578125" style="199"/>
    <col min="4609" max="4609" width="4.85546875" style="199" customWidth="1"/>
    <col min="4610" max="4610" width="30.85546875" style="199" customWidth="1"/>
    <col min="4611" max="4611" width="84.42578125" style="199" customWidth="1"/>
    <col min="4612" max="4612" width="42.7109375" style="199" customWidth="1"/>
    <col min="4613" max="4613" width="4.85546875" style="199" customWidth="1"/>
    <col min="4614" max="4864" width="11.42578125" style="199"/>
    <col min="4865" max="4865" width="4.85546875" style="199" customWidth="1"/>
    <col min="4866" max="4866" width="30.85546875" style="199" customWidth="1"/>
    <col min="4867" max="4867" width="84.42578125" style="199" customWidth="1"/>
    <col min="4868" max="4868" width="42.7109375" style="199" customWidth="1"/>
    <col min="4869" max="4869" width="4.85546875" style="199" customWidth="1"/>
    <col min="4870" max="5120" width="11.42578125" style="199"/>
    <col min="5121" max="5121" width="4.85546875" style="199" customWidth="1"/>
    <col min="5122" max="5122" width="30.85546875" style="199" customWidth="1"/>
    <col min="5123" max="5123" width="84.42578125" style="199" customWidth="1"/>
    <col min="5124" max="5124" width="42.7109375" style="199" customWidth="1"/>
    <col min="5125" max="5125" width="4.85546875" style="199" customWidth="1"/>
    <col min="5126" max="5376" width="11.42578125" style="199"/>
    <col min="5377" max="5377" width="4.85546875" style="199" customWidth="1"/>
    <col min="5378" max="5378" width="30.85546875" style="199" customWidth="1"/>
    <col min="5379" max="5379" width="84.42578125" style="199" customWidth="1"/>
    <col min="5380" max="5380" width="42.7109375" style="199" customWidth="1"/>
    <col min="5381" max="5381" width="4.85546875" style="199" customWidth="1"/>
    <col min="5382" max="5632" width="11.42578125" style="199"/>
    <col min="5633" max="5633" width="4.85546875" style="199" customWidth="1"/>
    <col min="5634" max="5634" width="30.85546875" style="199" customWidth="1"/>
    <col min="5635" max="5635" width="84.42578125" style="199" customWidth="1"/>
    <col min="5636" max="5636" width="42.7109375" style="199" customWidth="1"/>
    <col min="5637" max="5637" width="4.85546875" style="199" customWidth="1"/>
    <col min="5638" max="5888" width="11.42578125" style="199"/>
    <col min="5889" max="5889" width="4.85546875" style="199" customWidth="1"/>
    <col min="5890" max="5890" width="30.85546875" style="199" customWidth="1"/>
    <col min="5891" max="5891" width="84.42578125" style="199" customWidth="1"/>
    <col min="5892" max="5892" width="42.7109375" style="199" customWidth="1"/>
    <col min="5893" max="5893" width="4.85546875" style="199" customWidth="1"/>
    <col min="5894" max="6144" width="11.42578125" style="199"/>
    <col min="6145" max="6145" width="4.85546875" style="199" customWidth="1"/>
    <col min="6146" max="6146" width="30.85546875" style="199" customWidth="1"/>
    <col min="6147" max="6147" width="84.42578125" style="199" customWidth="1"/>
    <col min="6148" max="6148" width="42.7109375" style="199" customWidth="1"/>
    <col min="6149" max="6149" width="4.85546875" style="199" customWidth="1"/>
    <col min="6150" max="6400" width="11.42578125" style="199"/>
    <col min="6401" max="6401" width="4.85546875" style="199" customWidth="1"/>
    <col min="6402" max="6402" width="30.85546875" style="199" customWidth="1"/>
    <col min="6403" max="6403" width="84.42578125" style="199" customWidth="1"/>
    <col min="6404" max="6404" width="42.7109375" style="199" customWidth="1"/>
    <col min="6405" max="6405" width="4.85546875" style="199" customWidth="1"/>
    <col min="6406" max="6656" width="11.42578125" style="199"/>
    <col min="6657" max="6657" width="4.85546875" style="199" customWidth="1"/>
    <col min="6658" max="6658" width="30.85546875" style="199" customWidth="1"/>
    <col min="6659" max="6659" width="84.42578125" style="199" customWidth="1"/>
    <col min="6660" max="6660" width="42.7109375" style="199" customWidth="1"/>
    <col min="6661" max="6661" width="4.85546875" style="199" customWidth="1"/>
    <col min="6662" max="6912" width="11.42578125" style="199"/>
    <col min="6913" max="6913" width="4.85546875" style="199" customWidth="1"/>
    <col min="6914" max="6914" width="30.85546875" style="199" customWidth="1"/>
    <col min="6915" max="6915" width="84.42578125" style="199" customWidth="1"/>
    <col min="6916" max="6916" width="42.7109375" style="199" customWidth="1"/>
    <col min="6917" max="6917" width="4.85546875" style="199" customWidth="1"/>
    <col min="6918" max="7168" width="11.42578125" style="199"/>
    <col min="7169" max="7169" width="4.85546875" style="199" customWidth="1"/>
    <col min="7170" max="7170" width="30.85546875" style="199" customWidth="1"/>
    <col min="7171" max="7171" width="84.42578125" style="199" customWidth="1"/>
    <col min="7172" max="7172" width="42.7109375" style="199" customWidth="1"/>
    <col min="7173" max="7173" width="4.85546875" style="199" customWidth="1"/>
    <col min="7174" max="7424" width="11.42578125" style="199"/>
    <col min="7425" max="7425" width="4.85546875" style="199" customWidth="1"/>
    <col min="7426" max="7426" width="30.85546875" style="199" customWidth="1"/>
    <col min="7427" max="7427" width="84.42578125" style="199" customWidth="1"/>
    <col min="7428" max="7428" width="42.7109375" style="199" customWidth="1"/>
    <col min="7429" max="7429" width="4.85546875" style="199" customWidth="1"/>
    <col min="7430" max="7680" width="11.42578125" style="199"/>
    <col min="7681" max="7681" width="4.85546875" style="199" customWidth="1"/>
    <col min="7682" max="7682" width="30.85546875" style="199" customWidth="1"/>
    <col min="7683" max="7683" width="84.42578125" style="199" customWidth="1"/>
    <col min="7684" max="7684" width="42.7109375" style="199" customWidth="1"/>
    <col min="7685" max="7685" width="4.85546875" style="199" customWidth="1"/>
    <col min="7686" max="7936" width="11.42578125" style="199"/>
    <col min="7937" max="7937" width="4.85546875" style="199" customWidth="1"/>
    <col min="7938" max="7938" width="30.85546875" style="199" customWidth="1"/>
    <col min="7939" max="7939" width="84.42578125" style="199" customWidth="1"/>
    <col min="7940" max="7940" width="42.7109375" style="199" customWidth="1"/>
    <col min="7941" max="7941" width="4.85546875" style="199" customWidth="1"/>
    <col min="7942" max="8192" width="11.42578125" style="199"/>
    <col min="8193" max="8193" width="4.85546875" style="199" customWidth="1"/>
    <col min="8194" max="8194" width="30.85546875" style="199" customWidth="1"/>
    <col min="8195" max="8195" width="84.42578125" style="199" customWidth="1"/>
    <col min="8196" max="8196" width="42.7109375" style="199" customWidth="1"/>
    <col min="8197" max="8197" width="4.85546875" style="199" customWidth="1"/>
    <col min="8198" max="8448" width="11.42578125" style="199"/>
    <col min="8449" max="8449" width="4.85546875" style="199" customWidth="1"/>
    <col min="8450" max="8450" width="30.85546875" style="199" customWidth="1"/>
    <col min="8451" max="8451" width="84.42578125" style="199" customWidth="1"/>
    <col min="8452" max="8452" width="42.7109375" style="199" customWidth="1"/>
    <col min="8453" max="8453" width="4.85546875" style="199" customWidth="1"/>
    <col min="8454" max="8704" width="11.42578125" style="199"/>
    <col min="8705" max="8705" width="4.85546875" style="199" customWidth="1"/>
    <col min="8706" max="8706" width="30.85546875" style="199" customWidth="1"/>
    <col min="8707" max="8707" width="84.42578125" style="199" customWidth="1"/>
    <col min="8708" max="8708" width="42.7109375" style="199" customWidth="1"/>
    <col min="8709" max="8709" width="4.85546875" style="199" customWidth="1"/>
    <col min="8710" max="8960" width="11.42578125" style="199"/>
    <col min="8961" max="8961" width="4.85546875" style="199" customWidth="1"/>
    <col min="8962" max="8962" width="30.85546875" style="199" customWidth="1"/>
    <col min="8963" max="8963" width="84.42578125" style="199" customWidth="1"/>
    <col min="8964" max="8964" width="42.7109375" style="199" customWidth="1"/>
    <col min="8965" max="8965" width="4.85546875" style="199" customWidth="1"/>
    <col min="8966" max="9216" width="11.42578125" style="199"/>
    <col min="9217" max="9217" width="4.85546875" style="199" customWidth="1"/>
    <col min="9218" max="9218" width="30.85546875" style="199" customWidth="1"/>
    <col min="9219" max="9219" width="84.42578125" style="199" customWidth="1"/>
    <col min="9220" max="9220" width="42.7109375" style="199" customWidth="1"/>
    <col min="9221" max="9221" width="4.85546875" style="199" customWidth="1"/>
    <col min="9222" max="9472" width="11.42578125" style="199"/>
    <col min="9473" max="9473" width="4.85546875" style="199" customWidth="1"/>
    <col min="9474" max="9474" width="30.85546875" style="199" customWidth="1"/>
    <col min="9475" max="9475" width="84.42578125" style="199" customWidth="1"/>
    <col min="9476" max="9476" width="42.7109375" style="199" customWidth="1"/>
    <col min="9477" max="9477" width="4.85546875" style="199" customWidth="1"/>
    <col min="9478" max="9728" width="11.42578125" style="199"/>
    <col min="9729" max="9729" width="4.85546875" style="199" customWidth="1"/>
    <col min="9730" max="9730" width="30.85546875" style="199" customWidth="1"/>
    <col min="9731" max="9731" width="84.42578125" style="199" customWidth="1"/>
    <col min="9732" max="9732" width="42.7109375" style="199" customWidth="1"/>
    <col min="9733" max="9733" width="4.85546875" style="199" customWidth="1"/>
    <col min="9734" max="9984" width="11.42578125" style="199"/>
    <col min="9985" max="9985" width="4.85546875" style="199" customWidth="1"/>
    <col min="9986" max="9986" width="30.85546875" style="199" customWidth="1"/>
    <col min="9987" max="9987" width="84.42578125" style="199" customWidth="1"/>
    <col min="9988" max="9988" width="42.7109375" style="199" customWidth="1"/>
    <col min="9989" max="9989" width="4.85546875" style="199" customWidth="1"/>
    <col min="9990" max="10240" width="11.42578125" style="199"/>
    <col min="10241" max="10241" width="4.85546875" style="199" customWidth="1"/>
    <col min="10242" max="10242" width="30.85546875" style="199" customWidth="1"/>
    <col min="10243" max="10243" width="84.42578125" style="199" customWidth="1"/>
    <col min="10244" max="10244" width="42.7109375" style="199" customWidth="1"/>
    <col min="10245" max="10245" width="4.85546875" style="199" customWidth="1"/>
    <col min="10246" max="10496" width="11.42578125" style="199"/>
    <col min="10497" max="10497" width="4.85546875" style="199" customWidth="1"/>
    <col min="10498" max="10498" width="30.85546875" style="199" customWidth="1"/>
    <col min="10499" max="10499" width="84.42578125" style="199" customWidth="1"/>
    <col min="10500" max="10500" width="42.7109375" style="199" customWidth="1"/>
    <col min="10501" max="10501" width="4.85546875" style="199" customWidth="1"/>
    <col min="10502" max="10752" width="11.42578125" style="199"/>
    <col min="10753" max="10753" width="4.85546875" style="199" customWidth="1"/>
    <col min="10754" max="10754" width="30.85546875" style="199" customWidth="1"/>
    <col min="10755" max="10755" width="84.42578125" style="199" customWidth="1"/>
    <col min="10756" max="10756" width="42.7109375" style="199" customWidth="1"/>
    <col min="10757" max="10757" width="4.85546875" style="199" customWidth="1"/>
    <col min="10758" max="11008" width="11.42578125" style="199"/>
    <col min="11009" max="11009" width="4.85546875" style="199" customWidth="1"/>
    <col min="11010" max="11010" width="30.85546875" style="199" customWidth="1"/>
    <col min="11011" max="11011" width="84.42578125" style="199" customWidth="1"/>
    <col min="11012" max="11012" width="42.7109375" style="199" customWidth="1"/>
    <col min="11013" max="11013" width="4.85546875" style="199" customWidth="1"/>
    <col min="11014" max="11264" width="11.42578125" style="199"/>
    <col min="11265" max="11265" width="4.85546875" style="199" customWidth="1"/>
    <col min="11266" max="11266" width="30.85546875" style="199" customWidth="1"/>
    <col min="11267" max="11267" width="84.42578125" style="199" customWidth="1"/>
    <col min="11268" max="11268" width="42.7109375" style="199" customWidth="1"/>
    <col min="11269" max="11269" width="4.85546875" style="199" customWidth="1"/>
    <col min="11270" max="11520" width="11.42578125" style="199"/>
    <col min="11521" max="11521" width="4.85546875" style="199" customWidth="1"/>
    <col min="11522" max="11522" width="30.85546875" style="199" customWidth="1"/>
    <col min="11523" max="11523" width="84.42578125" style="199" customWidth="1"/>
    <col min="11524" max="11524" width="42.7109375" style="199" customWidth="1"/>
    <col min="11525" max="11525" width="4.85546875" style="199" customWidth="1"/>
    <col min="11526" max="11776" width="11.42578125" style="199"/>
    <col min="11777" max="11777" width="4.85546875" style="199" customWidth="1"/>
    <col min="11778" max="11778" width="30.85546875" style="199" customWidth="1"/>
    <col min="11779" max="11779" width="84.42578125" style="199" customWidth="1"/>
    <col min="11780" max="11780" width="42.7109375" style="199" customWidth="1"/>
    <col min="11781" max="11781" width="4.85546875" style="199" customWidth="1"/>
    <col min="11782" max="12032" width="11.42578125" style="199"/>
    <col min="12033" max="12033" width="4.85546875" style="199" customWidth="1"/>
    <col min="12034" max="12034" width="30.85546875" style="199" customWidth="1"/>
    <col min="12035" max="12035" width="84.42578125" style="199" customWidth="1"/>
    <col min="12036" max="12036" width="42.7109375" style="199" customWidth="1"/>
    <col min="12037" max="12037" width="4.85546875" style="199" customWidth="1"/>
    <col min="12038" max="12288" width="11.42578125" style="199"/>
    <col min="12289" max="12289" width="4.85546875" style="199" customWidth="1"/>
    <col min="12290" max="12290" width="30.85546875" style="199" customWidth="1"/>
    <col min="12291" max="12291" width="84.42578125" style="199" customWidth="1"/>
    <col min="12292" max="12292" width="42.7109375" style="199" customWidth="1"/>
    <col min="12293" max="12293" width="4.85546875" style="199" customWidth="1"/>
    <col min="12294" max="12544" width="11.42578125" style="199"/>
    <col min="12545" max="12545" width="4.85546875" style="199" customWidth="1"/>
    <col min="12546" max="12546" width="30.85546875" style="199" customWidth="1"/>
    <col min="12547" max="12547" width="84.42578125" style="199" customWidth="1"/>
    <col min="12548" max="12548" width="42.7109375" style="199" customWidth="1"/>
    <col min="12549" max="12549" width="4.85546875" style="199" customWidth="1"/>
    <col min="12550" max="12800" width="11.42578125" style="199"/>
    <col min="12801" max="12801" width="4.85546875" style="199" customWidth="1"/>
    <col min="12802" max="12802" width="30.85546875" style="199" customWidth="1"/>
    <col min="12803" max="12803" width="84.42578125" style="199" customWidth="1"/>
    <col min="12804" max="12804" width="42.7109375" style="199" customWidth="1"/>
    <col min="12805" max="12805" width="4.85546875" style="199" customWidth="1"/>
    <col min="12806" max="13056" width="11.42578125" style="199"/>
    <col min="13057" max="13057" width="4.85546875" style="199" customWidth="1"/>
    <col min="13058" max="13058" width="30.85546875" style="199" customWidth="1"/>
    <col min="13059" max="13059" width="84.42578125" style="199" customWidth="1"/>
    <col min="13060" max="13060" width="42.7109375" style="199" customWidth="1"/>
    <col min="13061" max="13061" width="4.85546875" style="199" customWidth="1"/>
    <col min="13062" max="13312" width="11.42578125" style="199"/>
    <col min="13313" max="13313" width="4.85546875" style="199" customWidth="1"/>
    <col min="13314" max="13314" width="30.85546875" style="199" customWidth="1"/>
    <col min="13315" max="13315" width="84.42578125" style="199" customWidth="1"/>
    <col min="13316" max="13316" width="42.7109375" style="199" customWidth="1"/>
    <col min="13317" max="13317" width="4.85546875" style="199" customWidth="1"/>
    <col min="13318" max="13568" width="11.42578125" style="199"/>
    <col min="13569" max="13569" width="4.85546875" style="199" customWidth="1"/>
    <col min="13570" max="13570" width="30.85546875" style="199" customWidth="1"/>
    <col min="13571" max="13571" width="84.42578125" style="199" customWidth="1"/>
    <col min="13572" max="13572" width="42.7109375" style="199" customWidth="1"/>
    <col min="13573" max="13573" width="4.85546875" style="199" customWidth="1"/>
    <col min="13574" max="13824" width="11.42578125" style="199"/>
    <col min="13825" max="13825" width="4.85546875" style="199" customWidth="1"/>
    <col min="13826" max="13826" width="30.85546875" style="199" customWidth="1"/>
    <col min="13827" max="13827" width="84.42578125" style="199" customWidth="1"/>
    <col min="13828" max="13828" width="42.7109375" style="199" customWidth="1"/>
    <col min="13829" max="13829" width="4.85546875" style="199" customWidth="1"/>
    <col min="13830" max="14080" width="11.42578125" style="199"/>
    <col min="14081" max="14081" width="4.85546875" style="199" customWidth="1"/>
    <col min="14082" max="14082" width="30.85546875" style="199" customWidth="1"/>
    <col min="14083" max="14083" width="84.42578125" style="199" customWidth="1"/>
    <col min="14084" max="14084" width="42.7109375" style="199" customWidth="1"/>
    <col min="14085" max="14085" width="4.85546875" style="199" customWidth="1"/>
    <col min="14086" max="14336" width="11.42578125" style="199"/>
    <col min="14337" max="14337" width="4.85546875" style="199" customWidth="1"/>
    <col min="14338" max="14338" width="30.85546875" style="199" customWidth="1"/>
    <col min="14339" max="14339" width="84.42578125" style="199" customWidth="1"/>
    <col min="14340" max="14340" width="42.7109375" style="199" customWidth="1"/>
    <col min="14341" max="14341" width="4.85546875" style="199" customWidth="1"/>
    <col min="14342" max="14592" width="11.42578125" style="199"/>
    <col min="14593" max="14593" width="4.85546875" style="199" customWidth="1"/>
    <col min="14594" max="14594" width="30.85546875" style="199" customWidth="1"/>
    <col min="14595" max="14595" width="84.42578125" style="199" customWidth="1"/>
    <col min="14596" max="14596" width="42.7109375" style="199" customWidth="1"/>
    <col min="14597" max="14597" width="4.85546875" style="199" customWidth="1"/>
    <col min="14598" max="14848" width="11.42578125" style="199"/>
    <col min="14849" max="14849" width="4.85546875" style="199" customWidth="1"/>
    <col min="14850" max="14850" width="30.85546875" style="199" customWidth="1"/>
    <col min="14851" max="14851" width="84.42578125" style="199" customWidth="1"/>
    <col min="14852" max="14852" width="42.7109375" style="199" customWidth="1"/>
    <col min="14853" max="14853" width="4.85546875" style="199" customWidth="1"/>
    <col min="14854" max="15104" width="11.42578125" style="199"/>
    <col min="15105" max="15105" width="4.85546875" style="199" customWidth="1"/>
    <col min="15106" max="15106" width="30.85546875" style="199" customWidth="1"/>
    <col min="15107" max="15107" width="84.42578125" style="199" customWidth="1"/>
    <col min="15108" max="15108" width="42.7109375" style="199" customWidth="1"/>
    <col min="15109" max="15109" width="4.85546875" style="199" customWidth="1"/>
    <col min="15110" max="15360" width="11.42578125" style="199"/>
    <col min="15361" max="15361" width="4.85546875" style="199" customWidth="1"/>
    <col min="15362" max="15362" width="30.85546875" style="199" customWidth="1"/>
    <col min="15363" max="15363" width="84.42578125" style="199" customWidth="1"/>
    <col min="15364" max="15364" width="42.7109375" style="199" customWidth="1"/>
    <col min="15365" max="15365" width="4.85546875" style="199" customWidth="1"/>
    <col min="15366" max="15616" width="11.42578125" style="199"/>
    <col min="15617" max="15617" width="4.85546875" style="199" customWidth="1"/>
    <col min="15618" max="15618" width="30.85546875" style="199" customWidth="1"/>
    <col min="15619" max="15619" width="84.42578125" style="199" customWidth="1"/>
    <col min="15620" max="15620" width="42.7109375" style="199" customWidth="1"/>
    <col min="15621" max="15621" width="4.85546875" style="199" customWidth="1"/>
    <col min="15622" max="15872" width="11.42578125" style="199"/>
    <col min="15873" max="15873" width="4.85546875" style="199" customWidth="1"/>
    <col min="15874" max="15874" width="30.85546875" style="199" customWidth="1"/>
    <col min="15875" max="15875" width="84.42578125" style="199" customWidth="1"/>
    <col min="15876" max="15876" width="42.7109375" style="199" customWidth="1"/>
    <col min="15877" max="15877" width="4.85546875" style="199" customWidth="1"/>
    <col min="15878" max="16128" width="11.42578125" style="199"/>
    <col min="16129" max="16129" width="4.85546875" style="199" customWidth="1"/>
    <col min="16130" max="16130" width="30.85546875" style="199" customWidth="1"/>
    <col min="16131" max="16131" width="84.42578125" style="199" customWidth="1"/>
    <col min="16132" max="16132" width="42.7109375" style="199" customWidth="1"/>
    <col min="16133" max="16133" width="4.85546875" style="199" customWidth="1"/>
    <col min="16134" max="16384" width="11.42578125" style="199"/>
  </cols>
  <sheetData>
    <row r="1" spans="1:8" s="194" customFormat="1">
      <c r="B1" s="612" t="s">
        <v>404</v>
      </c>
      <c r="C1" s="612"/>
      <c r="D1" s="612"/>
      <c r="E1" s="612"/>
    </row>
    <row r="2" spans="1:8" s="194" customFormat="1">
      <c r="B2" s="612" t="s">
        <v>195</v>
      </c>
      <c r="C2" s="612"/>
      <c r="D2" s="612"/>
      <c r="E2" s="612"/>
    </row>
    <row r="3" spans="1:8" s="194" customFormat="1">
      <c r="B3" s="612" t="s">
        <v>1</v>
      </c>
      <c r="C3" s="612"/>
      <c r="D3" s="612"/>
      <c r="E3" s="612"/>
    </row>
    <row r="4" spans="1:8">
      <c r="A4" s="195"/>
      <c r="B4" s="196" t="s">
        <v>4</v>
      </c>
      <c r="C4" s="476" t="s">
        <v>384</v>
      </c>
      <c r="D4" s="476"/>
      <c r="E4" s="197"/>
      <c r="F4" s="198"/>
      <c r="G4" s="198"/>
      <c r="H4" s="198"/>
    </row>
    <row r="5" spans="1:8">
      <c r="A5" s="195"/>
      <c r="B5" s="200"/>
      <c r="C5" s="201"/>
      <c r="D5" s="201"/>
      <c r="E5" s="202"/>
    </row>
    <row r="6" spans="1:8" s="205" customFormat="1">
      <c r="A6" s="203"/>
      <c r="B6" s="204"/>
      <c r="C6" s="203"/>
      <c r="D6" s="203"/>
      <c r="E6" s="204"/>
    </row>
    <row r="7" spans="1:8" s="208" customFormat="1">
      <c r="A7" s="611" t="s">
        <v>401</v>
      </c>
      <c r="B7" s="531"/>
      <c r="C7" s="206" t="s">
        <v>405</v>
      </c>
      <c r="D7" s="206" t="s">
        <v>403</v>
      </c>
      <c r="E7" s="207"/>
    </row>
    <row r="8" spans="1:8" s="205" customFormat="1">
      <c r="A8" s="209"/>
      <c r="B8" s="210"/>
      <c r="C8" s="210"/>
      <c r="D8" s="210"/>
      <c r="E8" s="211"/>
    </row>
    <row r="9" spans="1:8">
      <c r="A9" s="212"/>
      <c r="B9" s="213"/>
      <c r="C9" s="214"/>
      <c r="D9" s="215">
        <v>0</v>
      </c>
      <c r="E9" s="216"/>
    </row>
    <row r="10" spans="1:8">
      <c r="A10" s="212"/>
      <c r="B10" s="213"/>
      <c r="C10" s="214"/>
      <c r="D10" s="215">
        <v>0</v>
      </c>
      <c r="E10" s="216"/>
    </row>
    <row r="11" spans="1:8">
      <c r="A11" s="212"/>
      <c r="B11" s="213"/>
      <c r="C11" s="214"/>
      <c r="D11" s="215">
        <v>0</v>
      </c>
      <c r="E11" s="216"/>
    </row>
    <row r="12" spans="1:8">
      <c r="A12" s="212"/>
      <c r="B12" s="213"/>
      <c r="C12" s="214"/>
      <c r="D12" s="215">
        <v>0</v>
      </c>
      <c r="E12" s="216"/>
    </row>
    <row r="13" spans="1:8">
      <c r="A13" s="212"/>
      <c r="B13" s="213"/>
      <c r="C13" s="214"/>
      <c r="D13" s="215">
        <v>0</v>
      </c>
      <c r="E13" s="216"/>
    </row>
    <row r="14" spans="1:8">
      <c r="A14" s="212"/>
      <c r="B14" s="213"/>
      <c r="C14" s="214"/>
      <c r="D14" s="215">
        <v>0</v>
      </c>
      <c r="E14" s="216"/>
    </row>
    <row r="15" spans="1:8">
      <c r="A15" s="212"/>
      <c r="B15" s="213"/>
      <c r="C15" s="214"/>
      <c r="D15" s="215">
        <v>0</v>
      </c>
      <c r="E15" s="216"/>
    </row>
    <row r="16" spans="1:8">
      <c r="A16" s="212"/>
      <c r="B16" s="213"/>
      <c r="C16" s="214"/>
      <c r="D16" s="215">
        <v>0</v>
      </c>
      <c r="E16" s="216"/>
    </row>
    <row r="17" spans="1:5">
      <c r="A17" s="217"/>
      <c r="B17" s="218"/>
      <c r="C17" s="214"/>
      <c r="D17" s="215">
        <v>0</v>
      </c>
      <c r="E17" s="216"/>
    </row>
    <row r="18" spans="1:5">
      <c r="A18" s="217"/>
      <c r="B18" s="218"/>
      <c r="C18" s="214"/>
      <c r="D18" s="215">
        <v>0</v>
      </c>
      <c r="E18" s="216"/>
    </row>
    <row r="19" spans="1:5">
      <c r="A19" s="217"/>
      <c r="B19" s="218"/>
      <c r="C19" s="214"/>
      <c r="D19" s="215">
        <v>0</v>
      </c>
      <c r="E19" s="216"/>
    </row>
    <row r="20" spans="1:5">
      <c r="A20" s="217"/>
      <c r="B20" s="218"/>
      <c r="C20" s="214"/>
      <c r="D20" s="215">
        <v>0</v>
      </c>
      <c r="E20" s="216"/>
    </row>
    <row r="21" spans="1:5">
      <c r="A21" s="217"/>
      <c r="B21" s="218"/>
      <c r="C21" s="214"/>
      <c r="D21" s="215">
        <v>0</v>
      </c>
      <c r="E21" s="216"/>
    </row>
    <row r="22" spans="1:5">
      <c r="A22" s="217"/>
      <c r="B22" s="218"/>
      <c r="C22" s="214"/>
      <c r="D22" s="215">
        <v>0</v>
      </c>
      <c r="E22" s="216"/>
    </row>
    <row r="23" spans="1:5">
      <c r="A23" s="217"/>
      <c r="B23" s="218"/>
      <c r="C23" s="214"/>
      <c r="D23" s="215">
        <v>0</v>
      </c>
      <c r="E23" s="216"/>
    </row>
    <row r="24" spans="1:5">
      <c r="A24" s="217"/>
      <c r="B24" s="218"/>
      <c r="C24" s="214"/>
      <c r="D24" s="215">
        <v>0</v>
      </c>
      <c r="E24" s="216"/>
    </row>
    <row r="25" spans="1:5">
      <c r="A25" s="217"/>
      <c r="B25" s="218"/>
      <c r="C25" s="214"/>
      <c r="D25" s="215">
        <v>0</v>
      </c>
      <c r="E25" s="216"/>
    </row>
    <row r="26" spans="1:5">
      <c r="A26" s="217"/>
      <c r="B26" s="218"/>
      <c r="C26" s="214"/>
      <c r="D26" s="215">
        <v>0</v>
      </c>
      <c r="E26" s="216"/>
    </row>
    <row r="27" spans="1:5">
      <c r="A27" s="217"/>
      <c r="B27" s="218"/>
      <c r="C27" s="214"/>
      <c r="D27" s="215">
        <v>0</v>
      </c>
      <c r="E27" s="216"/>
    </row>
    <row r="28" spans="1:5">
      <c r="A28" s="217"/>
      <c r="B28" s="218"/>
      <c r="C28" s="214"/>
      <c r="D28" s="215">
        <v>0</v>
      </c>
      <c r="E28" s="216"/>
    </row>
    <row r="29" spans="1:5">
      <c r="A29" s="217"/>
      <c r="B29" s="218"/>
      <c r="C29" s="214"/>
      <c r="D29" s="215">
        <v>0</v>
      </c>
      <c r="E29" s="216"/>
    </row>
    <row r="30" spans="1:5">
      <c r="A30" s="217"/>
      <c r="B30" s="218"/>
      <c r="C30" s="214"/>
      <c r="D30" s="215">
        <v>0</v>
      </c>
      <c r="E30" s="216"/>
    </row>
    <row r="31" spans="1:5">
      <c r="A31" s="212"/>
      <c r="B31" s="213"/>
      <c r="C31" s="214"/>
      <c r="D31" s="215">
        <v>0</v>
      </c>
      <c r="E31" s="216"/>
    </row>
    <row r="32" spans="1:5">
      <c r="A32" s="212"/>
      <c r="B32" s="213"/>
      <c r="C32" s="214"/>
      <c r="D32" s="215">
        <v>0</v>
      </c>
      <c r="E32" s="216"/>
    </row>
    <row r="33" spans="1:9">
      <c r="A33" s="212"/>
      <c r="B33" s="213"/>
      <c r="C33" s="214"/>
      <c r="D33" s="215">
        <v>0</v>
      </c>
      <c r="E33" s="216"/>
    </row>
    <row r="34" spans="1:9">
      <c r="A34" s="212"/>
      <c r="B34" s="213"/>
      <c r="C34" s="214"/>
      <c r="D34" s="215">
        <v>0</v>
      </c>
      <c r="E34" s="216"/>
    </row>
    <row r="35" spans="1:9">
      <c r="A35" s="212"/>
      <c r="B35" s="213"/>
      <c r="C35" s="214"/>
      <c r="D35" s="215">
        <v>0</v>
      </c>
      <c r="E35" s="216"/>
    </row>
    <row r="36" spans="1:9">
      <c r="A36" s="212"/>
      <c r="B36" s="213"/>
      <c r="C36" s="214"/>
      <c r="D36" s="215">
        <v>0</v>
      </c>
      <c r="E36" s="216"/>
    </row>
    <row r="37" spans="1:9">
      <c r="A37" s="212"/>
      <c r="B37" s="213"/>
      <c r="C37" s="214"/>
      <c r="D37" s="215">
        <v>0</v>
      </c>
      <c r="E37" s="216"/>
    </row>
    <row r="38" spans="1:9">
      <c r="A38" s="212"/>
      <c r="B38" s="213"/>
      <c r="C38" s="214"/>
      <c r="D38" s="215">
        <v>0</v>
      </c>
      <c r="E38" s="216"/>
    </row>
    <row r="39" spans="1:9">
      <c r="A39" s="212"/>
      <c r="B39" s="213"/>
      <c r="C39" s="214"/>
      <c r="D39" s="215">
        <v>0</v>
      </c>
      <c r="E39" s="216"/>
    </row>
    <row r="40" spans="1:9">
      <c r="A40" s="212"/>
      <c r="B40" s="213"/>
      <c r="C40" s="214"/>
      <c r="D40" s="215">
        <v>0</v>
      </c>
      <c r="E40" s="216"/>
    </row>
    <row r="41" spans="1:9">
      <c r="A41" s="212"/>
      <c r="B41" s="213"/>
      <c r="C41" s="214"/>
      <c r="D41" s="215">
        <v>0</v>
      </c>
      <c r="E41" s="216"/>
    </row>
    <row r="42" spans="1:9">
      <c r="A42" s="212"/>
      <c r="B42" s="213"/>
      <c r="C42" s="214"/>
      <c r="D42" s="215">
        <v>0</v>
      </c>
      <c r="E42" s="216"/>
    </row>
    <row r="43" spans="1:9" ht="15">
      <c r="A43" s="219"/>
      <c r="B43" s="220"/>
      <c r="C43" s="221"/>
      <c r="D43" s="222"/>
      <c r="E43" s="223"/>
    </row>
    <row r="44" spans="1:9">
      <c r="A44" s="224"/>
      <c r="B44" s="225"/>
      <c r="C44" s="608"/>
      <c r="D44" s="609"/>
      <c r="E44" s="609"/>
    </row>
    <row r="45" spans="1:9">
      <c r="A45" s="226"/>
      <c r="B45" s="226"/>
      <c r="C45" s="226"/>
      <c r="E45" s="227"/>
      <c r="F45" s="227"/>
      <c r="G45" s="226"/>
      <c r="H45" s="226"/>
      <c r="I45" s="226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4"/>
  <sheetViews>
    <sheetView topLeftCell="C7" zoomScalePageLayoutView="80" workbookViewId="0">
      <selection activeCell="J12" sqref="J12"/>
    </sheetView>
  </sheetViews>
  <sheetFormatPr baseColWidth="10" defaultRowHeight="12"/>
  <cols>
    <col min="1" max="1" width="4.85546875" style="233" customWidth="1"/>
    <col min="2" max="2" width="27.5703125" style="234" customWidth="1"/>
    <col min="3" max="3" width="37.85546875" style="233" customWidth="1"/>
    <col min="4" max="5" width="21" style="233" customWidth="1"/>
    <col min="6" max="6" width="11" style="235" customWidth="1"/>
    <col min="7" max="8" width="27.5703125" style="233" customWidth="1"/>
    <col min="9" max="10" width="21" style="233" customWidth="1"/>
    <col min="11" max="11" width="4.85546875" style="184" customWidth="1"/>
    <col min="12" max="12" width="1.7109375" style="232" customWidth="1"/>
    <col min="13" max="16384" width="11.42578125" style="233"/>
  </cols>
  <sheetData>
    <row r="1" spans="1:12" ht="6" customHeight="1">
      <c r="A1" s="199"/>
      <c r="B1" s="229"/>
      <c r="C1" s="199"/>
      <c r="D1" s="230"/>
      <c r="E1" s="230"/>
      <c r="F1" s="231"/>
      <c r="G1" s="230"/>
      <c r="H1" s="230"/>
      <c r="I1" s="230"/>
      <c r="J1" s="199"/>
      <c r="K1" s="199"/>
    </row>
    <row r="2" spans="1:12" ht="6" customHeight="1">
      <c r="K2" s="233"/>
      <c r="L2" s="234"/>
    </row>
    <row r="3" spans="1:12" ht="14.1" customHeight="1">
      <c r="B3" s="236"/>
      <c r="C3" s="487" t="s">
        <v>428</v>
      </c>
      <c r="D3" s="487"/>
      <c r="E3" s="487"/>
      <c r="F3" s="487"/>
      <c r="G3" s="487"/>
      <c r="H3" s="487"/>
      <c r="I3" s="487"/>
      <c r="J3" s="236"/>
      <c r="K3" s="236"/>
      <c r="L3" s="234"/>
    </row>
    <row r="4" spans="1:12" ht="14.1" customHeight="1">
      <c r="B4" s="236"/>
      <c r="C4" s="487" t="s">
        <v>0</v>
      </c>
      <c r="D4" s="487"/>
      <c r="E4" s="487"/>
      <c r="F4" s="487"/>
      <c r="G4" s="487"/>
      <c r="H4" s="487"/>
      <c r="I4" s="487"/>
      <c r="J4" s="236"/>
      <c r="K4" s="236"/>
    </row>
    <row r="5" spans="1:12" ht="14.1" customHeight="1">
      <c r="B5" s="236"/>
      <c r="C5" s="487" t="s">
        <v>430</v>
      </c>
      <c r="D5" s="487"/>
      <c r="E5" s="487"/>
      <c r="F5" s="487"/>
      <c r="G5" s="487"/>
      <c r="H5" s="487"/>
      <c r="I5" s="487"/>
      <c r="J5" s="236"/>
      <c r="K5" s="236"/>
    </row>
    <row r="6" spans="1:12" ht="14.1" customHeight="1">
      <c r="B6" s="237"/>
      <c r="C6" s="488" t="s">
        <v>1</v>
      </c>
      <c r="D6" s="488"/>
      <c r="E6" s="488"/>
      <c r="F6" s="488"/>
      <c r="G6" s="488"/>
      <c r="H6" s="488"/>
      <c r="I6" s="488"/>
      <c r="J6" s="237"/>
      <c r="K6" s="237"/>
    </row>
    <row r="7" spans="1:12" ht="20.100000000000001" customHeight="1">
      <c r="A7" s="238"/>
      <c r="B7" s="239" t="s">
        <v>4</v>
      </c>
      <c r="C7" s="476" t="s">
        <v>384</v>
      </c>
      <c r="D7" s="476"/>
      <c r="E7" s="476"/>
      <c r="F7" s="476"/>
      <c r="G7" s="476"/>
      <c r="H7" s="476"/>
      <c r="I7" s="476"/>
      <c r="J7" s="476"/>
    </row>
    <row r="8" spans="1:12" ht="3" customHeight="1">
      <c r="A8" s="237"/>
      <c r="B8" s="237"/>
      <c r="C8" s="237"/>
      <c r="D8" s="237"/>
      <c r="E8" s="237"/>
      <c r="F8" s="240"/>
      <c r="G8" s="237"/>
      <c r="H8" s="237"/>
      <c r="I8" s="237"/>
      <c r="J8" s="237"/>
      <c r="K8" s="233"/>
      <c r="L8" s="234"/>
    </row>
    <row r="9" spans="1:12" ht="3" customHeight="1">
      <c r="A9" s="237"/>
      <c r="B9" s="237"/>
      <c r="C9" s="237"/>
      <c r="D9" s="237"/>
      <c r="E9" s="237"/>
      <c r="F9" s="240"/>
      <c r="G9" s="237"/>
      <c r="H9" s="237"/>
      <c r="I9" s="237"/>
      <c r="J9" s="237"/>
    </row>
    <row r="10" spans="1:12" s="244" customFormat="1" ht="15" customHeight="1">
      <c r="A10" s="470"/>
      <c r="B10" s="472" t="s">
        <v>77</v>
      </c>
      <c r="C10" s="472"/>
      <c r="D10" s="241" t="s">
        <v>5</v>
      </c>
      <c r="E10" s="241"/>
      <c r="F10" s="474"/>
      <c r="G10" s="472" t="s">
        <v>77</v>
      </c>
      <c r="H10" s="472"/>
      <c r="I10" s="241" t="s">
        <v>5</v>
      </c>
      <c r="J10" s="241"/>
      <c r="K10" s="242"/>
      <c r="L10" s="243"/>
    </row>
    <row r="11" spans="1:12" s="244" customFormat="1" ht="15" customHeight="1">
      <c r="A11" s="471"/>
      <c r="B11" s="473"/>
      <c r="C11" s="473"/>
      <c r="D11" s="245">
        <v>2017</v>
      </c>
      <c r="E11" s="245">
        <v>2016</v>
      </c>
      <c r="F11" s="475"/>
      <c r="G11" s="473"/>
      <c r="H11" s="473"/>
      <c r="I11" s="245">
        <v>2017</v>
      </c>
      <c r="J11" s="245">
        <v>2016</v>
      </c>
      <c r="K11" s="246"/>
      <c r="L11" s="243"/>
    </row>
    <row r="12" spans="1:12" ht="3" customHeight="1">
      <c r="A12" s="247"/>
      <c r="B12" s="237"/>
      <c r="C12" s="237"/>
      <c r="D12" s="237"/>
      <c r="E12" s="237"/>
      <c r="F12" s="240"/>
      <c r="G12" s="237"/>
      <c r="H12" s="237"/>
      <c r="I12" s="237"/>
      <c r="J12" s="237"/>
      <c r="K12" s="248"/>
      <c r="L12" s="234"/>
    </row>
    <row r="13" spans="1:12" ht="3" customHeight="1">
      <c r="A13" s="247"/>
      <c r="B13" s="237"/>
      <c r="C13" s="237"/>
      <c r="D13" s="237"/>
      <c r="E13" s="237"/>
      <c r="F13" s="240"/>
      <c r="G13" s="237"/>
      <c r="H13" s="237"/>
      <c r="I13" s="237"/>
      <c r="J13" s="237"/>
      <c r="K13" s="248"/>
    </row>
    <row r="14" spans="1:12">
      <c r="A14" s="249"/>
      <c r="B14" s="478" t="s">
        <v>6</v>
      </c>
      <c r="C14" s="478"/>
      <c r="D14" s="250"/>
      <c r="E14" s="251"/>
      <c r="G14" s="478" t="s">
        <v>7</v>
      </c>
      <c r="H14" s="478"/>
      <c r="I14" s="252"/>
      <c r="J14" s="252"/>
      <c r="K14" s="248"/>
    </row>
    <row r="15" spans="1:12" ht="5.0999999999999996" customHeight="1">
      <c r="A15" s="249"/>
      <c r="B15" s="253"/>
      <c r="C15" s="252"/>
      <c r="D15" s="254"/>
      <c r="E15" s="254"/>
      <c r="G15" s="253"/>
      <c r="H15" s="252"/>
      <c r="I15" s="255"/>
      <c r="J15" s="255"/>
      <c r="K15" s="248"/>
    </row>
    <row r="16" spans="1:12">
      <c r="A16" s="249"/>
      <c r="B16" s="479" t="s">
        <v>8</v>
      </c>
      <c r="C16" s="479"/>
      <c r="D16" s="254"/>
      <c r="E16" s="254"/>
      <c r="G16" s="479" t="s">
        <v>9</v>
      </c>
      <c r="H16" s="479"/>
      <c r="I16" s="254"/>
      <c r="J16" s="254"/>
      <c r="K16" s="248"/>
    </row>
    <row r="17" spans="1:11" ht="5.0999999999999996" customHeight="1">
      <c r="A17" s="249"/>
      <c r="B17" s="256"/>
      <c r="C17" s="257"/>
      <c r="D17" s="254"/>
      <c r="E17" s="254"/>
      <c r="G17" s="256"/>
      <c r="H17" s="257"/>
      <c r="I17" s="254"/>
      <c r="J17" s="254"/>
      <c r="K17" s="248"/>
    </row>
    <row r="18" spans="1:11">
      <c r="A18" s="249"/>
      <c r="B18" s="477" t="s">
        <v>10</v>
      </c>
      <c r="C18" s="477"/>
      <c r="D18" s="258">
        <v>34160664.93</v>
      </c>
      <c r="E18" s="258">
        <v>0</v>
      </c>
      <c r="G18" s="477" t="s">
        <v>11</v>
      </c>
      <c r="H18" s="477"/>
      <c r="I18" s="258">
        <f>683930.78-4500</f>
        <v>679430.78</v>
      </c>
      <c r="J18" s="258">
        <v>0</v>
      </c>
      <c r="K18" s="248"/>
    </row>
    <row r="19" spans="1:11">
      <c r="A19" s="249"/>
      <c r="B19" s="477" t="s">
        <v>12</v>
      </c>
      <c r="C19" s="477"/>
      <c r="D19" s="258">
        <v>4530882.49</v>
      </c>
      <c r="E19" s="258">
        <v>0</v>
      </c>
      <c r="G19" s="477" t="s">
        <v>13</v>
      </c>
      <c r="H19" s="477"/>
      <c r="I19" s="258">
        <v>0</v>
      </c>
      <c r="J19" s="258">
        <v>0</v>
      </c>
      <c r="K19" s="248"/>
    </row>
    <row r="20" spans="1:11">
      <c r="A20" s="249"/>
      <c r="B20" s="477" t="s">
        <v>14</v>
      </c>
      <c r="C20" s="477"/>
      <c r="D20" s="258">
        <v>4124.66</v>
      </c>
      <c r="E20" s="258">
        <v>0</v>
      </c>
      <c r="G20" s="477" t="s">
        <v>15</v>
      </c>
      <c r="H20" s="477"/>
      <c r="I20" s="258">
        <v>0</v>
      </c>
      <c r="J20" s="258">
        <v>0</v>
      </c>
      <c r="K20" s="248"/>
    </row>
    <row r="21" spans="1:11">
      <c r="A21" s="249"/>
      <c r="B21" s="477" t="s">
        <v>16</v>
      </c>
      <c r="C21" s="477"/>
      <c r="D21" s="258">
        <v>0</v>
      </c>
      <c r="E21" s="258">
        <v>0</v>
      </c>
      <c r="G21" s="477" t="s">
        <v>17</v>
      </c>
      <c r="H21" s="477"/>
      <c r="I21" s="258">
        <v>0</v>
      </c>
      <c r="J21" s="258">
        <v>0</v>
      </c>
      <c r="K21" s="248"/>
    </row>
    <row r="22" spans="1:11">
      <c r="A22" s="249"/>
      <c r="B22" s="477" t="s">
        <v>18</v>
      </c>
      <c r="C22" s="477"/>
      <c r="D22" s="258">
        <v>0</v>
      </c>
      <c r="E22" s="258">
        <v>0</v>
      </c>
      <c r="G22" s="477" t="s">
        <v>19</v>
      </c>
      <c r="H22" s="477"/>
      <c r="I22" s="258">
        <v>0</v>
      </c>
      <c r="J22" s="258">
        <v>0</v>
      </c>
      <c r="K22" s="248"/>
    </row>
    <row r="23" spans="1:11" ht="25.5" customHeight="1">
      <c r="A23" s="249"/>
      <c r="B23" s="477" t="s">
        <v>20</v>
      </c>
      <c r="C23" s="477"/>
      <c r="D23" s="258">
        <v>0</v>
      </c>
      <c r="E23" s="258">
        <v>0</v>
      </c>
      <c r="G23" s="480" t="s">
        <v>21</v>
      </c>
      <c r="H23" s="480"/>
      <c r="I23" s="258">
        <v>0</v>
      </c>
      <c r="J23" s="258">
        <v>0</v>
      </c>
      <c r="K23" s="248"/>
    </row>
    <row r="24" spans="1:11">
      <c r="A24" s="249"/>
      <c r="B24" s="477" t="s">
        <v>22</v>
      </c>
      <c r="C24" s="477"/>
      <c r="D24" s="258">
        <v>0</v>
      </c>
      <c r="E24" s="258">
        <v>0</v>
      </c>
      <c r="G24" s="477" t="s">
        <v>23</v>
      </c>
      <c r="H24" s="477"/>
      <c r="I24" s="258"/>
      <c r="J24" s="258">
        <v>0</v>
      </c>
      <c r="K24" s="248"/>
    </row>
    <row r="25" spans="1:11">
      <c r="A25" s="249"/>
      <c r="B25" s="259"/>
      <c r="C25" s="260"/>
      <c r="D25" s="261"/>
      <c r="E25" s="261"/>
      <c r="G25" s="477" t="s">
        <v>24</v>
      </c>
      <c r="H25" s="477"/>
      <c r="I25" s="258">
        <v>0</v>
      </c>
      <c r="J25" s="258">
        <v>0</v>
      </c>
      <c r="K25" s="248"/>
    </row>
    <row r="26" spans="1:11">
      <c r="A26" s="262"/>
      <c r="B26" s="479" t="s">
        <v>25</v>
      </c>
      <c r="C26" s="479"/>
      <c r="D26" s="263">
        <f>SUM(D18:D24)</f>
        <v>38695672.079999998</v>
      </c>
      <c r="E26" s="263">
        <f>SUM(E18:E24)</f>
        <v>0</v>
      </c>
      <c r="F26" s="264"/>
      <c r="G26" s="253"/>
      <c r="H26" s="252"/>
      <c r="I26" s="265"/>
      <c r="J26" s="265"/>
      <c r="K26" s="248"/>
    </row>
    <row r="27" spans="1:11">
      <c r="A27" s="262"/>
      <c r="B27" s="253"/>
      <c r="C27" s="266"/>
      <c r="D27" s="265"/>
      <c r="E27" s="265"/>
      <c r="F27" s="264"/>
      <c r="G27" s="479" t="s">
        <v>26</v>
      </c>
      <c r="H27" s="479"/>
      <c r="I27" s="263">
        <f>SUM(I18:I25)</f>
        <v>679430.78</v>
      </c>
      <c r="J27" s="263">
        <f>SUM(J18:J25)</f>
        <v>0</v>
      </c>
      <c r="K27" s="248"/>
    </row>
    <row r="28" spans="1:11">
      <c r="A28" s="249"/>
      <c r="B28" s="259"/>
      <c r="C28" s="259"/>
      <c r="D28" s="261"/>
      <c r="E28" s="261"/>
      <c r="G28" s="267"/>
      <c r="H28" s="260"/>
      <c r="I28" s="261"/>
      <c r="J28" s="261"/>
      <c r="K28" s="248"/>
    </row>
    <row r="29" spans="1:11">
      <c r="A29" s="249"/>
      <c r="B29" s="479" t="s">
        <v>27</v>
      </c>
      <c r="C29" s="479"/>
      <c r="D29" s="254"/>
      <c r="E29" s="254"/>
      <c r="G29" s="479" t="s">
        <v>28</v>
      </c>
      <c r="H29" s="479"/>
      <c r="I29" s="254"/>
      <c r="J29" s="254"/>
      <c r="K29" s="248"/>
    </row>
    <row r="30" spans="1:11">
      <c r="A30" s="249"/>
      <c r="B30" s="259"/>
      <c r="C30" s="259"/>
      <c r="D30" s="261"/>
      <c r="E30" s="261"/>
      <c r="G30" s="259"/>
      <c r="H30" s="260"/>
      <c r="I30" s="261"/>
      <c r="J30" s="261"/>
      <c r="K30" s="248"/>
    </row>
    <row r="31" spans="1:11">
      <c r="A31" s="249"/>
      <c r="B31" s="477" t="s">
        <v>29</v>
      </c>
      <c r="C31" s="477"/>
      <c r="D31" s="258">
        <v>0</v>
      </c>
      <c r="E31" s="258">
        <v>0</v>
      </c>
      <c r="G31" s="477" t="s">
        <v>30</v>
      </c>
      <c r="H31" s="477"/>
      <c r="I31" s="258">
        <v>0</v>
      </c>
      <c r="J31" s="258">
        <v>0</v>
      </c>
      <c r="K31" s="248"/>
    </row>
    <row r="32" spans="1:11">
      <c r="A32" s="249"/>
      <c r="B32" s="477" t="s">
        <v>31</v>
      </c>
      <c r="C32" s="477"/>
      <c r="D32" s="258">
        <v>0</v>
      </c>
      <c r="E32" s="258">
        <v>0</v>
      </c>
      <c r="G32" s="477" t="s">
        <v>32</v>
      </c>
      <c r="H32" s="477"/>
      <c r="I32" s="258">
        <v>0</v>
      </c>
      <c r="J32" s="258">
        <v>0</v>
      </c>
      <c r="K32" s="248"/>
    </row>
    <row r="33" spans="1:11">
      <c r="A33" s="249"/>
      <c r="B33" s="477" t="s">
        <v>33</v>
      </c>
      <c r="C33" s="477"/>
      <c r="D33" s="258">
        <v>0</v>
      </c>
      <c r="E33" s="258">
        <v>0</v>
      </c>
      <c r="G33" s="477" t="s">
        <v>34</v>
      </c>
      <c r="H33" s="477"/>
      <c r="I33" s="258">
        <v>0</v>
      </c>
      <c r="J33" s="258">
        <v>0</v>
      </c>
      <c r="K33" s="248"/>
    </row>
    <row r="34" spans="1:11">
      <c r="A34" s="249"/>
      <c r="B34" s="477" t="s">
        <v>35</v>
      </c>
      <c r="C34" s="477"/>
      <c r="D34" s="258">
        <v>30017252.09</v>
      </c>
      <c r="E34" s="258">
        <v>0</v>
      </c>
      <c r="G34" s="477" t="s">
        <v>36</v>
      </c>
      <c r="H34" s="477"/>
      <c r="I34" s="258">
        <v>0</v>
      </c>
      <c r="J34" s="258">
        <v>0</v>
      </c>
      <c r="K34" s="248"/>
    </row>
    <row r="35" spans="1:11" ht="26.25" customHeight="1">
      <c r="A35" s="249"/>
      <c r="B35" s="477" t="s">
        <v>37</v>
      </c>
      <c r="C35" s="477"/>
      <c r="D35" s="258">
        <v>462125.94</v>
      </c>
      <c r="E35" s="258">
        <v>0</v>
      </c>
      <c r="G35" s="480" t="s">
        <v>38</v>
      </c>
      <c r="H35" s="480"/>
      <c r="I35" s="258">
        <v>4500</v>
      </c>
      <c r="J35" s="258">
        <v>0</v>
      </c>
      <c r="K35" s="248"/>
    </row>
    <row r="36" spans="1:11">
      <c r="A36" s="249"/>
      <c r="B36" s="477" t="s">
        <v>39</v>
      </c>
      <c r="C36" s="477"/>
      <c r="D36" s="258">
        <v>-26618864.620000001</v>
      </c>
      <c r="E36" s="258">
        <v>0</v>
      </c>
      <c r="G36" s="477" t="s">
        <v>40</v>
      </c>
      <c r="H36" s="477"/>
      <c r="I36" s="258">
        <v>13812495</v>
      </c>
      <c r="J36" s="258">
        <v>0</v>
      </c>
      <c r="K36" s="248"/>
    </row>
    <row r="37" spans="1:11">
      <c r="A37" s="249"/>
      <c r="B37" s="477" t="s">
        <v>41</v>
      </c>
      <c r="C37" s="477"/>
      <c r="D37" s="258"/>
      <c r="E37" s="258">
        <v>0</v>
      </c>
      <c r="G37" s="259"/>
      <c r="H37" s="260"/>
      <c r="I37" s="261"/>
      <c r="J37" s="261"/>
      <c r="K37" s="248"/>
    </row>
    <row r="38" spans="1:11">
      <c r="A38" s="249"/>
      <c r="B38" s="477" t="s">
        <v>42</v>
      </c>
      <c r="C38" s="477"/>
      <c r="D38" s="258">
        <v>0</v>
      </c>
      <c r="E38" s="258">
        <v>0</v>
      </c>
      <c r="G38" s="479" t="s">
        <v>43</v>
      </c>
      <c r="H38" s="479"/>
      <c r="I38" s="263">
        <f>SUM(I31:I36)</f>
        <v>13816995</v>
      </c>
      <c r="J38" s="263">
        <f>SUM(J31:J36)</f>
        <v>0</v>
      </c>
      <c r="K38" s="248"/>
    </row>
    <row r="39" spans="1:11">
      <c r="A39" s="249"/>
      <c r="B39" s="477" t="s">
        <v>44</v>
      </c>
      <c r="C39" s="477"/>
      <c r="D39" s="258">
        <v>0</v>
      </c>
      <c r="E39" s="258">
        <v>0</v>
      </c>
      <c r="G39" s="253"/>
      <c r="H39" s="266"/>
      <c r="I39" s="265"/>
      <c r="J39" s="265"/>
      <c r="K39" s="248"/>
    </row>
    <row r="40" spans="1:11">
      <c r="A40" s="249"/>
      <c r="B40" s="259"/>
      <c r="C40" s="260"/>
      <c r="D40" s="261"/>
      <c r="E40" s="261"/>
      <c r="G40" s="479" t="s">
        <v>196</v>
      </c>
      <c r="H40" s="479"/>
      <c r="I40" s="263">
        <f>I27+I38</f>
        <v>14496425.779999999</v>
      </c>
      <c r="J40" s="263">
        <f>J27+J38</f>
        <v>0</v>
      </c>
      <c r="K40" s="248"/>
    </row>
    <row r="41" spans="1:11">
      <c r="A41" s="262"/>
      <c r="B41" s="479" t="s">
        <v>46</v>
      </c>
      <c r="C41" s="479"/>
      <c r="D41" s="263">
        <f>SUM(D31:D39)</f>
        <v>3860513.41</v>
      </c>
      <c r="E41" s="263">
        <f>SUM(E31:E39)</f>
        <v>0</v>
      </c>
      <c r="F41" s="264"/>
      <c r="G41" s="253"/>
      <c r="H41" s="268"/>
      <c r="I41" s="265"/>
      <c r="J41" s="265"/>
      <c r="K41" s="248"/>
    </row>
    <row r="42" spans="1:11">
      <c r="A42" s="249"/>
      <c r="B42" s="259"/>
      <c r="C42" s="253"/>
      <c r="D42" s="261"/>
      <c r="E42" s="261"/>
      <c r="G42" s="478" t="s">
        <v>47</v>
      </c>
      <c r="H42" s="478"/>
      <c r="I42" s="261"/>
      <c r="J42" s="261"/>
      <c r="K42" s="248"/>
    </row>
    <row r="43" spans="1:11">
      <c r="A43" s="249"/>
      <c r="B43" s="479" t="s">
        <v>197</v>
      </c>
      <c r="C43" s="479"/>
      <c r="D43" s="263">
        <f>D26+D41</f>
        <v>42556185.489999995</v>
      </c>
      <c r="E43" s="263">
        <f>E26+E41</f>
        <v>0</v>
      </c>
      <c r="G43" s="253"/>
      <c r="H43" s="268"/>
      <c r="I43" s="261"/>
      <c r="J43" s="261"/>
      <c r="K43" s="248"/>
    </row>
    <row r="44" spans="1:11">
      <c r="A44" s="249"/>
      <c r="B44" s="259"/>
      <c r="C44" s="259"/>
      <c r="D44" s="261"/>
      <c r="E44" s="261"/>
      <c r="G44" s="479" t="s">
        <v>49</v>
      </c>
      <c r="H44" s="479"/>
      <c r="I44" s="263">
        <f>SUM(I46:I48)</f>
        <v>0</v>
      </c>
      <c r="J44" s="263">
        <f>SUM(J46:J48)</f>
        <v>0</v>
      </c>
      <c r="K44" s="248"/>
    </row>
    <row r="45" spans="1:11">
      <c r="A45" s="249"/>
      <c r="B45" s="259"/>
      <c r="C45" s="259"/>
      <c r="D45" s="261"/>
      <c r="E45" s="261"/>
      <c r="G45" s="259"/>
      <c r="H45" s="251"/>
      <c r="I45" s="261"/>
      <c r="J45" s="261"/>
      <c r="K45" s="248"/>
    </row>
    <row r="46" spans="1:11">
      <c r="A46" s="249"/>
      <c r="B46" s="259"/>
      <c r="C46" s="259"/>
      <c r="D46" s="261"/>
      <c r="E46" s="261"/>
      <c r="G46" s="477" t="s">
        <v>50</v>
      </c>
      <c r="H46" s="477"/>
      <c r="I46" s="258">
        <v>0</v>
      </c>
      <c r="J46" s="258">
        <v>0</v>
      </c>
      <c r="K46" s="248"/>
    </row>
    <row r="47" spans="1:11">
      <c r="A47" s="249"/>
      <c r="B47" s="259"/>
      <c r="C47" s="481"/>
      <c r="D47" s="481"/>
      <c r="E47" s="261"/>
      <c r="G47" s="477" t="s">
        <v>51</v>
      </c>
      <c r="H47" s="477"/>
      <c r="I47" s="258">
        <v>0</v>
      </c>
      <c r="J47" s="258">
        <v>0</v>
      </c>
      <c r="K47" s="248"/>
    </row>
    <row r="48" spans="1:11">
      <c r="A48" s="249"/>
      <c r="B48" s="259"/>
      <c r="C48" s="481"/>
      <c r="D48" s="481"/>
      <c r="E48" s="261"/>
      <c r="G48" s="477" t="s">
        <v>52</v>
      </c>
      <c r="H48" s="477"/>
      <c r="I48" s="258">
        <v>0</v>
      </c>
      <c r="J48" s="258">
        <v>0</v>
      </c>
      <c r="K48" s="248"/>
    </row>
    <row r="49" spans="1:11">
      <c r="A49" s="249"/>
      <c r="B49" s="259"/>
      <c r="C49" s="481"/>
      <c r="D49" s="481"/>
      <c r="E49" s="261"/>
      <c r="G49" s="259"/>
      <c r="H49" s="251"/>
      <c r="I49" s="261"/>
      <c r="J49" s="261"/>
      <c r="K49" s="248"/>
    </row>
    <row r="50" spans="1:11">
      <c r="A50" s="249"/>
      <c r="B50" s="259"/>
      <c r="C50" s="481"/>
      <c r="D50" s="481"/>
      <c r="E50" s="261"/>
      <c r="G50" s="479" t="s">
        <v>53</v>
      </c>
      <c r="H50" s="479"/>
      <c r="I50" s="263">
        <f>SUM(I52:I56)</f>
        <v>28059759.710000012</v>
      </c>
      <c r="J50" s="263">
        <f>SUM(J52:J56)</f>
        <v>0</v>
      </c>
      <c r="K50" s="248"/>
    </row>
    <row r="51" spans="1:11">
      <c r="A51" s="249"/>
      <c r="B51" s="259"/>
      <c r="C51" s="481"/>
      <c r="D51" s="481"/>
      <c r="E51" s="261"/>
      <c r="G51" s="253"/>
      <c r="H51" s="251"/>
      <c r="I51" s="269"/>
      <c r="J51" s="269"/>
      <c r="K51" s="248"/>
    </row>
    <row r="52" spans="1:11">
      <c r="A52" s="249"/>
      <c r="B52" s="259"/>
      <c r="C52" s="481"/>
      <c r="D52" s="481"/>
      <c r="E52" s="261"/>
      <c r="G52" s="477" t="s">
        <v>54</v>
      </c>
      <c r="H52" s="477"/>
      <c r="I52" s="258">
        <f>+EA!I53</f>
        <v>10816223.580000013</v>
      </c>
      <c r="J52" s="258">
        <f>+EA!J53</f>
        <v>0</v>
      </c>
      <c r="K52" s="248"/>
    </row>
    <row r="53" spans="1:11">
      <c r="A53" s="249"/>
      <c r="B53" s="259"/>
      <c r="C53" s="481"/>
      <c r="D53" s="481"/>
      <c r="E53" s="261"/>
      <c r="G53" s="477" t="s">
        <v>55</v>
      </c>
      <c r="H53" s="477"/>
      <c r="I53" s="258">
        <v>17243536.129999999</v>
      </c>
      <c r="J53" s="258">
        <v>0</v>
      </c>
      <c r="K53" s="248"/>
    </row>
    <row r="54" spans="1:11">
      <c r="A54" s="249"/>
      <c r="B54" s="259"/>
      <c r="C54" s="481"/>
      <c r="D54" s="481"/>
      <c r="E54" s="261"/>
      <c r="G54" s="477" t="s">
        <v>56</v>
      </c>
      <c r="H54" s="477"/>
      <c r="I54" s="258">
        <v>0</v>
      </c>
      <c r="J54" s="258">
        <v>0</v>
      </c>
      <c r="K54" s="248"/>
    </row>
    <row r="55" spans="1:11">
      <c r="A55" s="249"/>
      <c r="B55" s="259"/>
      <c r="C55" s="259"/>
      <c r="D55" s="261"/>
      <c r="E55" s="261"/>
      <c r="G55" s="477" t="s">
        <v>57</v>
      </c>
      <c r="H55" s="477"/>
      <c r="I55" s="258">
        <v>0</v>
      </c>
      <c r="J55" s="258">
        <v>0</v>
      </c>
      <c r="K55" s="248"/>
    </row>
    <row r="56" spans="1:11">
      <c r="A56" s="249"/>
      <c r="B56" s="259"/>
      <c r="C56" s="259"/>
      <c r="D56" s="261"/>
      <c r="E56" s="261"/>
      <c r="G56" s="477" t="s">
        <v>58</v>
      </c>
      <c r="H56" s="477"/>
      <c r="I56" s="258">
        <v>0</v>
      </c>
      <c r="J56" s="258">
        <v>0</v>
      </c>
      <c r="K56" s="248"/>
    </row>
    <row r="57" spans="1:11">
      <c r="A57" s="249"/>
      <c r="B57" s="259"/>
      <c r="C57" s="259"/>
      <c r="D57" s="261"/>
      <c r="E57" s="261"/>
      <c r="G57" s="259"/>
      <c r="H57" s="251"/>
      <c r="I57" s="261"/>
      <c r="J57" s="261"/>
      <c r="K57" s="248"/>
    </row>
    <row r="58" spans="1:11" ht="25.5" customHeight="1">
      <c r="A58" s="249"/>
      <c r="B58" s="259"/>
      <c r="C58" s="259"/>
      <c r="D58" s="261"/>
      <c r="E58" s="261"/>
      <c r="G58" s="479" t="s">
        <v>59</v>
      </c>
      <c r="H58" s="479"/>
      <c r="I58" s="263">
        <f>SUM(I60:I61)</f>
        <v>0</v>
      </c>
      <c r="J58" s="263">
        <f>SUM(J60:J61)</f>
        <v>0</v>
      </c>
      <c r="K58" s="248"/>
    </row>
    <row r="59" spans="1:11">
      <c r="A59" s="249"/>
      <c r="B59" s="259"/>
      <c r="C59" s="259"/>
      <c r="D59" s="261"/>
      <c r="E59" s="261"/>
      <c r="G59" s="259"/>
      <c r="H59" s="251"/>
      <c r="I59" s="261"/>
      <c r="J59" s="261"/>
      <c r="K59" s="248"/>
    </row>
    <row r="60" spans="1:11">
      <c r="A60" s="249"/>
      <c r="B60" s="259"/>
      <c r="C60" s="259"/>
      <c r="D60" s="261"/>
      <c r="E60" s="261"/>
      <c r="G60" s="477" t="s">
        <v>60</v>
      </c>
      <c r="H60" s="477"/>
      <c r="I60" s="258">
        <v>0</v>
      </c>
      <c r="J60" s="258">
        <v>0</v>
      </c>
      <c r="K60" s="248"/>
    </row>
    <row r="61" spans="1:11">
      <c r="A61" s="249"/>
      <c r="B61" s="259"/>
      <c r="C61" s="259"/>
      <c r="D61" s="261"/>
      <c r="E61" s="261"/>
      <c r="G61" s="477" t="s">
        <v>61</v>
      </c>
      <c r="H61" s="477"/>
      <c r="I61" s="258">
        <v>0</v>
      </c>
      <c r="J61" s="258">
        <v>0</v>
      </c>
      <c r="K61" s="248"/>
    </row>
    <row r="62" spans="1:11" ht="9.9499999999999993" customHeight="1">
      <c r="A62" s="249"/>
      <c r="B62" s="259"/>
      <c r="C62" s="259"/>
      <c r="D62" s="261"/>
      <c r="E62" s="261"/>
      <c r="G62" s="259"/>
      <c r="H62" s="270"/>
      <c r="I62" s="261"/>
      <c r="J62" s="261"/>
      <c r="K62" s="248"/>
    </row>
    <row r="63" spans="1:11">
      <c r="A63" s="249"/>
      <c r="B63" s="259"/>
      <c r="C63" s="259"/>
      <c r="D63" s="261"/>
      <c r="E63" s="261"/>
      <c r="G63" s="479" t="s">
        <v>62</v>
      </c>
      <c r="H63" s="479"/>
      <c r="I63" s="263">
        <f>I44+I50+I58</f>
        <v>28059759.710000012</v>
      </c>
      <c r="J63" s="263">
        <f>J44+J50+J58</f>
        <v>0</v>
      </c>
      <c r="K63" s="248"/>
    </row>
    <row r="64" spans="1:11" ht="9.9499999999999993" customHeight="1">
      <c r="A64" s="249"/>
      <c r="B64" s="259"/>
      <c r="C64" s="259"/>
      <c r="D64" s="261"/>
      <c r="E64" s="261"/>
      <c r="G64" s="259"/>
      <c r="H64" s="251"/>
      <c r="I64" s="261"/>
      <c r="J64" s="261"/>
      <c r="K64" s="248"/>
    </row>
    <row r="65" spans="1:11">
      <c r="A65" s="249"/>
      <c r="B65" s="259"/>
      <c r="C65" s="259"/>
      <c r="D65" s="261"/>
      <c r="E65" s="261"/>
      <c r="G65" s="479" t="s">
        <v>198</v>
      </c>
      <c r="H65" s="479"/>
      <c r="I65" s="263">
        <f>I40+I63</f>
        <v>42556185.49000001</v>
      </c>
      <c r="J65" s="263">
        <f>J40+J63</f>
        <v>0</v>
      </c>
      <c r="K65" s="248"/>
    </row>
    <row r="66" spans="1:11" ht="6" customHeight="1">
      <c r="A66" s="271"/>
      <c r="B66" s="272"/>
      <c r="C66" s="272"/>
      <c r="D66" s="272"/>
      <c r="E66" s="272"/>
      <c r="F66" s="273"/>
      <c r="G66" s="272"/>
      <c r="H66" s="272"/>
      <c r="I66" s="272"/>
      <c r="J66" s="272"/>
      <c r="K66" s="274"/>
    </row>
    <row r="67" spans="1:11" ht="6" customHeight="1">
      <c r="B67" s="251"/>
      <c r="C67" s="275"/>
      <c r="D67" s="276"/>
      <c r="E67" s="276"/>
      <c r="G67" s="277"/>
      <c r="H67" s="275"/>
      <c r="I67" s="276"/>
      <c r="J67" s="276"/>
    </row>
    <row r="68" spans="1:11" ht="6" customHeight="1">
      <c r="A68" s="278"/>
      <c r="B68" s="279"/>
      <c r="C68" s="280"/>
      <c r="D68" s="281"/>
      <c r="E68" s="281"/>
      <c r="F68" s="273"/>
      <c r="G68" s="282"/>
      <c r="H68" s="280"/>
      <c r="I68" s="281"/>
      <c r="J68" s="281"/>
    </row>
    <row r="69" spans="1:11" ht="6" customHeight="1">
      <c r="B69" s="251"/>
      <c r="C69" s="275"/>
      <c r="D69" s="276"/>
      <c r="E69" s="276"/>
      <c r="G69" s="277"/>
      <c r="H69" s="275"/>
      <c r="I69" s="276"/>
      <c r="J69" s="276"/>
    </row>
    <row r="70" spans="1:11" ht="15" customHeight="1">
      <c r="B70" s="486" t="s">
        <v>78</v>
      </c>
      <c r="C70" s="486"/>
      <c r="D70" s="486"/>
      <c r="E70" s="486"/>
      <c r="F70" s="486"/>
      <c r="G70" s="486"/>
      <c r="H70" s="486"/>
      <c r="I70" s="486"/>
      <c r="J70" s="486"/>
    </row>
    <row r="71" spans="1:11" ht="9.75" customHeight="1">
      <c r="B71" s="251"/>
      <c r="C71" s="275"/>
      <c r="D71" s="276"/>
      <c r="E71" s="276"/>
      <c r="G71" s="277"/>
      <c r="H71" s="275"/>
      <c r="I71" s="276"/>
      <c r="J71" s="276"/>
    </row>
    <row r="72" spans="1:11" ht="50.1" customHeight="1">
      <c r="B72" s="251"/>
      <c r="C72" s="485"/>
      <c r="D72" s="485"/>
      <c r="E72" s="276"/>
      <c r="G72" s="484"/>
      <c r="H72" s="484"/>
      <c r="I72" s="276"/>
      <c r="J72" s="276"/>
    </row>
    <row r="73" spans="1:11" ht="14.1" customHeight="1">
      <c r="B73" s="283"/>
      <c r="C73" s="483" t="s">
        <v>79</v>
      </c>
      <c r="D73" s="483"/>
      <c r="E73" s="276"/>
      <c r="F73" s="284"/>
      <c r="G73" s="483" t="s">
        <v>82</v>
      </c>
      <c r="H73" s="483"/>
      <c r="I73" s="252"/>
      <c r="J73" s="276"/>
    </row>
    <row r="74" spans="1:11" ht="14.1" customHeight="1">
      <c r="B74" s="285"/>
      <c r="C74" s="482" t="s">
        <v>80</v>
      </c>
      <c r="D74" s="482"/>
      <c r="E74" s="286"/>
      <c r="F74" s="284"/>
      <c r="G74" s="482" t="s">
        <v>81</v>
      </c>
      <c r="H74" s="482"/>
      <c r="I74" s="252"/>
      <c r="J74" s="276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20"/>
  <sheetViews>
    <sheetView topLeftCell="A10" workbookViewId="0">
      <selection activeCell="D27" sqref="D27"/>
    </sheetView>
  </sheetViews>
  <sheetFormatPr baseColWidth="10" defaultRowHeight="12"/>
  <cols>
    <col min="1" max="1" width="3.140625" style="183" customWidth="1"/>
    <col min="2" max="2" width="46.5703125" style="183" customWidth="1"/>
    <col min="3" max="3" width="19.85546875" style="183" customWidth="1"/>
    <col min="4" max="4" width="19.7109375" style="183" customWidth="1"/>
    <col min="5" max="5" width="5.140625" style="184" customWidth="1"/>
    <col min="6" max="16384" width="11.42578125" style="183"/>
  </cols>
  <sheetData>
    <row r="1" spans="1:4" ht="12.75" thickBot="1">
      <c r="A1" s="184"/>
      <c r="B1" s="184"/>
      <c r="C1" s="184"/>
      <c r="D1" s="184"/>
    </row>
    <row r="2" spans="1:4">
      <c r="A2" s="184"/>
      <c r="B2" s="613" t="s">
        <v>195</v>
      </c>
      <c r="C2" s="614"/>
      <c r="D2" s="615"/>
    </row>
    <row r="3" spans="1:4">
      <c r="A3" s="184"/>
      <c r="B3" s="616" t="s">
        <v>384</v>
      </c>
      <c r="C3" s="617"/>
      <c r="D3" s="618"/>
    </row>
    <row r="4" spans="1:4" ht="15.75" customHeight="1" thickBot="1">
      <c r="A4" s="184"/>
      <c r="B4" s="619" t="s">
        <v>406</v>
      </c>
      <c r="C4" s="620"/>
      <c r="D4" s="621"/>
    </row>
    <row r="5" spans="1:4">
      <c r="A5" s="184"/>
      <c r="B5" s="622" t="s">
        <v>407</v>
      </c>
      <c r="C5" s="624" t="s">
        <v>408</v>
      </c>
      <c r="D5" s="625"/>
    </row>
    <row r="6" spans="1:4" ht="12.75" thickBot="1">
      <c r="A6" s="184"/>
      <c r="B6" s="623"/>
      <c r="C6" s="450" t="s">
        <v>409</v>
      </c>
      <c r="D6" s="451" t="s">
        <v>410</v>
      </c>
    </row>
    <row r="7" spans="1:4">
      <c r="A7" s="184"/>
      <c r="B7" s="452"/>
      <c r="C7" s="452"/>
      <c r="D7" s="452"/>
    </row>
    <row r="8" spans="1:4">
      <c r="A8" s="184"/>
      <c r="B8" s="453"/>
      <c r="C8" s="453"/>
      <c r="D8" s="453"/>
    </row>
    <row r="9" spans="1:4">
      <c r="A9" s="184"/>
      <c r="B9" s="453"/>
      <c r="C9" s="453"/>
      <c r="D9" s="453"/>
    </row>
    <row r="10" spans="1:4">
      <c r="A10" s="184"/>
      <c r="B10" s="453"/>
      <c r="C10" s="453"/>
      <c r="D10" s="453"/>
    </row>
    <row r="11" spans="1:4">
      <c r="A11" s="184"/>
      <c r="B11" s="453"/>
      <c r="C11" s="453"/>
      <c r="D11" s="453"/>
    </row>
    <row r="12" spans="1:4">
      <c r="A12" s="184"/>
      <c r="B12" s="453"/>
      <c r="C12" s="453"/>
      <c r="D12" s="453"/>
    </row>
    <row r="13" spans="1:4">
      <c r="A13" s="184"/>
      <c r="B13" s="453"/>
      <c r="C13" s="453"/>
      <c r="D13" s="453"/>
    </row>
    <row r="14" spans="1:4">
      <c r="A14" s="184"/>
      <c r="B14" s="453"/>
      <c r="C14" s="453"/>
      <c r="D14" s="453"/>
    </row>
    <row r="15" spans="1:4">
      <c r="A15" s="184"/>
      <c r="B15" s="453"/>
      <c r="C15" s="453"/>
      <c r="D15" s="453"/>
    </row>
    <row r="16" spans="1:4">
      <c r="A16" s="184"/>
      <c r="B16" s="454"/>
      <c r="C16" s="454"/>
      <c r="D16" s="454"/>
    </row>
    <row r="17" spans="1:4">
      <c r="A17" s="184"/>
      <c r="B17" s="454"/>
      <c r="C17" s="454"/>
      <c r="D17" s="454"/>
    </row>
    <row r="18" spans="1:4">
      <c r="A18" s="184"/>
      <c r="B18" s="454"/>
      <c r="C18" s="454"/>
      <c r="D18" s="454"/>
    </row>
    <row r="19" spans="1:4">
      <c r="A19" s="184"/>
      <c r="B19" s="184"/>
      <c r="C19" s="184"/>
      <c r="D19" s="184"/>
    </row>
    <row r="20" spans="1:4">
      <c r="A20" s="184"/>
      <c r="B20" s="184"/>
      <c r="C20" s="184"/>
      <c r="D20" s="184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topLeftCell="C1" zoomScalePageLayoutView="80" workbookViewId="0">
      <selection activeCell="C6" sqref="C6:I6"/>
    </sheetView>
  </sheetViews>
  <sheetFormatPr baseColWidth="10" defaultRowHeight="12"/>
  <cols>
    <col min="1" max="1" width="4.5703125" style="184" customWidth="1"/>
    <col min="2" max="2" width="24.7109375" style="184" customWidth="1"/>
    <col min="3" max="3" width="40" style="184" customWidth="1"/>
    <col min="4" max="5" width="18.7109375" style="184" customWidth="1"/>
    <col min="6" max="6" width="10.7109375" style="184" customWidth="1"/>
    <col min="7" max="7" width="24.7109375" style="184" customWidth="1"/>
    <col min="8" max="8" width="29.7109375" style="294" customWidth="1"/>
    <col min="9" max="10" width="18.7109375" style="184" customWidth="1"/>
    <col min="11" max="11" width="4.5703125" style="184" customWidth="1"/>
    <col min="12" max="16384" width="11.42578125" style="184"/>
  </cols>
  <sheetData>
    <row r="1" spans="1:11" ht="6" customHeight="1">
      <c r="A1" s="205"/>
      <c r="B1" s="199"/>
      <c r="C1" s="287"/>
      <c r="D1" s="230"/>
      <c r="E1" s="230"/>
      <c r="F1" s="287"/>
      <c r="G1" s="287"/>
      <c r="H1" s="288"/>
      <c r="I1" s="199"/>
      <c r="J1" s="199"/>
      <c r="K1" s="199"/>
    </row>
    <row r="2" spans="1:11" s="233" customFormat="1" ht="6" customHeight="1">
      <c r="C2" s="234"/>
      <c r="H2" s="289"/>
    </row>
    <row r="3" spans="1:11" ht="14.1" customHeight="1">
      <c r="A3" s="290"/>
      <c r="C3" s="491" t="s">
        <v>428</v>
      </c>
      <c r="D3" s="491"/>
      <c r="E3" s="491"/>
      <c r="F3" s="491"/>
      <c r="G3" s="491"/>
      <c r="H3" s="491"/>
      <c r="I3" s="491"/>
      <c r="J3" s="291"/>
      <c r="K3" s="291"/>
    </row>
    <row r="4" spans="1:11" ht="14.1" customHeight="1">
      <c r="A4" s="292"/>
      <c r="C4" s="491" t="s">
        <v>66</v>
      </c>
      <c r="D4" s="491"/>
      <c r="E4" s="491"/>
      <c r="F4" s="491"/>
      <c r="G4" s="491"/>
      <c r="H4" s="491"/>
      <c r="I4" s="491"/>
      <c r="J4" s="292"/>
      <c r="K4" s="292"/>
    </row>
    <row r="5" spans="1:11" ht="14.1" customHeight="1">
      <c r="A5" s="293"/>
      <c r="C5" s="491" t="s">
        <v>429</v>
      </c>
      <c r="D5" s="491"/>
      <c r="E5" s="491"/>
      <c r="F5" s="491"/>
      <c r="G5" s="491"/>
      <c r="H5" s="491"/>
      <c r="I5" s="491"/>
      <c r="J5" s="292"/>
      <c r="K5" s="292"/>
    </row>
    <row r="6" spans="1:11" ht="14.1" customHeight="1">
      <c r="A6" s="293"/>
      <c r="C6" s="491" t="s">
        <v>1</v>
      </c>
      <c r="D6" s="491"/>
      <c r="E6" s="491"/>
      <c r="F6" s="491"/>
      <c r="G6" s="491"/>
      <c r="H6" s="491"/>
      <c r="I6" s="491"/>
      <c r="J6" s="292"/>
      <c r="K6" s="292"/>
    </row>
    <row r="7" spans="1:11" ht="20.100000000000001" customHeight="1">
      <c r="A7" s="293"/>
      <c r="B7" s="239" t="s">
        <v>4</v>
      </c>
      <c r="C7" s="476" t="s">
        <v>384</v>
      </c>
      <c r="D7" s="476"/>
      <c r="E7" s="476"/>
      <c r="F7" s="476"/>
      <c r="G7" s="476"/>
      <c r="H7" s="476"/>
      <c r="I7" s="476"/>
      <c r="J7" s="228"/>
    </row>
    <row r="8" spans="1:11" ht="3" customHeight="1">
      <c r="A8" s="291"/>
      <c r="B8" s="291"/>
      <c r="C8" s="291"/>
      <c r="D8" s="291"/>
      <c r="E8" s="291"/>
      <c r="F8" s="291"/>
    </row>
    <row r="9" spans="1:11" s="233" customFormat="1" ht="3" customHeight="1">
      <c r="A9" s="293"/>
      <c r="B9" s="295"/>
      <c r="C9" s="295"/>
      <c r="D9" s="295"/>
      <c r="E9" s="295"/>
      <c r="F9" s="296"/>
      <c r="H9" s="289"/>
    </row>
    <row r="10" spans="1:11" s="233" customFormat="1" ht="3" customHeight="1">
      <c r="A10" s="297"/>
      <c r="B10" s="297"/>
      <c r="C10" s="297"/>
      <c r="D10" s="298"/>
      <c r="E10" s="298"/>
      <c r="F10" s="299"/>
      <c r="H10" s="289"/>
    </row>
    <row r="11" spans="1:11" s="233" customFormat="1" ht="20.100000000000001" customHeight="1">
      <c r="A11" s="300"/>
      <c r="B11" s="490" t="s">
        <v>76</v>
      </c>
      <c r="C11" s="490"/>
      <c r="D11" s="301" t="s">
        <v>67</v>
      </c>
      <c r="E11" s="301" t="s">
        <v>68</v>
      </c>
      <c r="F11" s="302"/>
      <c r="G11" s="490" t="s">
        <v>76</v>
      </c>
      <c r="H11" s="490"/>
      <c r="I11" s="301" t="s">
        <v>67</v>
      </c>
      <c r="J11" s="301" t="s">
        <v>68</v>
      </c>
      <c r="K11" s="303"/>
    </row>
    <row r="12" spans="1:11" ht="3" customHeight="1">
      <c r="A12" s="304"/>
      <c r="B12" s="305"/>
      <c r="C12" s="305"/>
      <c r="D12" s="306"/>
      <c r="E12" s="306"/>
      <c r="F12" s="290"/>
      <c r="G12" s="233"/>
      <c r="H12" s="289"/>
      <c r="I12" s="233"/>
      <c r="J12" s="233"/>
      <c r="K12" s="248"/>
    </row>
    <row r="13" spans="1:11" s="233" customFormat="1" ht="3" customHeight="1">
      <c r="A13" s="249"/>
      <c r="B13" s="307"/>
      <c r="C13" s="307"/>
      <c r="D13" s="308"/>
      <c r="E13" s="308"/>
      <c r="F13" s="234"/>
      <c r="H13" s="289"/>
      <c r="K13" s="248"/>
    </row>
    <row r="14" spans="1:11">
      <c r="A14" s="309"/>
      <c r="B14" s="478" t="s">
        <v>6</v>
      </c>
      <c r="C14" s="478"/>
      <c r="D14" s="310">
        <f>D16+D26</f>
        <v>26618864.620000001</v>
      </c>
      <c r="E14" s="310">
        <f>E16+E26</f>
        <v>69175050.109999999</v>
      </c>
      <c r="F14" s="234"/>
      <c r="G14" s="478" t="s">
        <v>7</v>
      </c>
      <c r="H14" s="478"/>
      <c r="I14" s="310">
        <f>I16+I27</f>
        <v>14496425.779999999</v>
      </c>
      <c r="J14" s="310">
        <f>J16+J27</f>
        <v>0</v>
      </c>
      <c r="K14" s="248"/>
    </row>
    <row r="15" spans="1:11">
      <c r="A15" s="311"/>
      <c r="B15" s="253"/>
      <c r="C15" s="252"/>
      <c r="D15" s="312"/>
      <c r="E15" s="312"/>
      <c r="F15" s="234"/>
      <c r="G15" s="253"/>
      <c r="H15" s="253"/>
      <c r="I15" s="312"/>
      <c r="J15" s="312"/>
      <c r="K15" s="248"/>
    </row>
    <row r="16" spans="1:11">
      <c r="A16" s="311"/>
      <c r="B16" s="478" t="s">
        <v>8</v>
      </c>
      <c r="C16" s="478"/>
      <c r="D16" s="310">
        <f>SUM(D18:D24)</f>
        <v>0</v>
      </c>
      <c r="E16" s="310">
        <f>SUM(E18:E24)</f>
        <v>38695672.079999998</v>
      </c>
      <c r="F16" s="234"/>
      <c r="G16" s="478" t="s">
        <v>9</v>
      </c>
      <c r="H16" s="478"/>
      <c r="I16" s="310">
        <f>SUM(I18:I25)</f>
        <v>679430.78</v>
      </c>
      <c r="J16" s="310">
        <f>SUM(J18:J25)</f>
        <v>0</v>
      </c>
      <c r="K16" s="248"/>
    </row>
    <row r="17" spans="1:11">
      <c r="A17" s="311"/>
      <c r="B17" s="253"/>
      <c r="C17" s="252"/>
      <c r="D17" s="312"/>
      <c r="E17" s="312"/>
      <c r="F17" s="234"/>
      <c r="G17" s="253"/>
      <c r="H17" s="253"/>
      <c r="I17" s="312"/>
      <c r="J17" s="312"/>
      <c r="K17" s="248"/>
    </row>
    <row r="18" spans="1:11">
      <c r="A18" s="309"/>
      <c r="B18" s="477" t="s">
        <v>10</v>
      </c>
      <c r="C18" s="477"/>
      <c r="D18" s="313">
        <f>IF(ESF!D18&lt;ESF!E18,ESF!E18-ESF!D18,0)</f>
        <v>0</v>
      </c>
      <c r="E18" s="313">
        <f>IF(D18&gt;0,0,ESF!D18-ESF!E18)</f>
        <v>34160664.93</v>
      </c>
      <c r="F18" s="234"/>
      <c r="G18" s="477" t="s">
        <v>11</v>
      </c>
      <c r="H18" s="477"/>
      <c r="I18" s="313">
        <f>IF(ESF!I18&gt;ESF!J18,ESF!I18-ESF!J18,0)</f>
        <v>679430.78</v>
      </c>
      <c r="J18" s="313">
        <f>IF(I18&gt;0,0,ESF!J18-ESF!I18)</f>
        <v>0</v>
      </c>
      <c r="K18" s="248"/>
    </row>
    <row r="19" spans="1:11">
      <c r="A19" s="309"/>
      <c r="B19" s="477" t="s">
        <v>12</v>
      </c>
      <c r="C19" s="477"/>
      <c r="D19" s="313">
        <f>IF(ESF!D19&lt;ESF!E19,ESF!E19-ESF!D19,0)</f>
        <v>0</v>
      </c>
      <c r="E19" s="313">
        <f>IF(D19&gt;0,0,ESF!D19-ESF!E19)</f>
        <v>4530882.49</v>
      </c>
      <c r="F19" s="234"/>
      <c r="G19" s="477" t="s">
        <v>13</v>
      </c>
      <c r="H19" s="477"/>
      <c r="I19" s="313">
        <f>IF(ESF!I19&gt;ESF!J19,ESF!I19-ESF!J19,0)</f>
        <v>0</v>
      </c>
      <c r="J19" s="313">
        <f>IF(I19&gt;0,0,ESF!J19-ESF!I19)</f>
        <v>0</v>
      </c>
      <c r="K19" s="248"/>
    </row>
    <row r="20" spans="1:11">
      <c r="A20" s="309"/>
      <c r="B20" s="477" t="s">
        <v>14</v>
      </c>
      <c r="C20" s="477"/>
      <c r="D20" s="313">
        <f>IF(ESF!D20&lt;ESF!E20,ESF!E20-ESF!D20,0)</f>
        <v>0</v>
      </c>
      <c r="E20" s="313">
        <f>IF(D20&gt;0,0,ESF!D20-ESF!E20)</f>
        <v>4124.66</v>
      </c>
      <c r="F20" s="234"/>
      <c r="G20" s="477" t="s">
        <v>15</v>
      </c>
      <c r="H20" s="477"/>
      <c r="I20" s="313">
        <f>IF(ESF!I20&gt;ESF!J20,ESF!I20-ESF!J20,0)</f>
        <v>0</v>
      </c>
      <c r="J20" s="313">
        <f>IF(I20&gt;0,0,ESF!J20-ESF!I20)</f>
        <v>0</v>
      </c>
      <c r="K20" s="248"/>
    </row>
    <row r="21" spans="1:11">
      <c r="A21" s="309"/>
      <c r="B21" s="477" t="s">
        <v>16</v>
      </c>
      <c r="C21" s="477"/>
      <c r="D21" s="313">
        <f>IF(ESF!D21&lt;ESF!E21,ESF!E21-ESF!D21,0)</f>
        <v>0</v>
      </c>
      <c r="E21" s="313">
        <f>IF(D21&gt;0,0,ESF!D21-ESF!E21)</f>
        <v>0</v>
      </c>
      <c r="F21" s="234"/>
      <c r="G21" s="477" t="s">
        <v>17</v>
      </c>
      <c r="H21" s="477"/>
      <c r="I21" s="313">
        <f>IF(ESF!I21&gt;ESF!J21,ESF!I21-ESF!J21,0)</f>
        <v>0</v>
      </c>
      <c r="J21" s="313">
        <f>IF(I21&gt;0,0,ESF!J21-ESF!I21)</f>
        <v>0</v>
      </c>
      <c r="K21" s="248"/>
    </row>
    <row r="22" spans="1:11">
      <c r="A22" s="309"/>
      <c r="B22" s="477" t="s">
        <v>18</v>
      </c>
      <c r="C22" s="477"/>
      <c r="D22" s="313">
        <f>IF(ESF!D22&lt;ESF!E22,ESF!E22-ESF!D22,0)</f>
        <v>0</v>
      </c>
      <c r="E22" s="313">
        <f>IF(D22&gt;0,0,ESF!D22-ESF!E22)</f>
        <v>0</v>
      </c>
      <c r="F22" s="234"/>
      <c r="G22" s="477" t="s">
        <v>19</v>
      </c>
      <c r="H22" s="477"/>
      <c r="I22" s="313">
        <f>IF(ESF!I22&gt;ESF!J22,ESF!I22-ESF!J22,0)</f>
        <v>0</v>
      </c>
      <c r="J22" s="313">
        <f>IF(I22&gt;0,0,ESF!J22-ESF!I22)</f>
        <v>0</v>
      </c>
      <c r="K22" s="248"/>
    </row>
    <row r="23" spans="1:11" ht="25.5" customHeight="1">
      <c r="A23" s="309"/>
      <c r="B23" s="477" t="s">
        <v>20</v>
      </c>
      <c r="C23" s="477"/>
      <c r="D23" s="313">
        <f>IF(ESF!D23&lt;ESF!E23,ESF!E23-ESF!D23,0)</f>
        <v>0</v>
      </c>
      <c r="E23" s="313">
        <f>IF(D23&gt;0,0,ESF!D23-ESF!E23)</f>
        <v>0</v>
      </c>
      <c r="F23" s="234"/>
      <c r="G23" s="480" t="s">
        <v>21</v>
      </c>
      <c r="H23" s="480"/>
      <c r="I23" s="313">
        <f>IF(ESF!I23&gt;ESF!J23,ESF!I23-ESF!J23,0)</f>
        <v>0</v>
      </c>
      <c r="J23" s="313">
        <f>IF(I23&gt;0,0,ESF!J23-ESF!I23)</f>
        <v>0</v>
      </c>
      <c r="K23" s="248"/>
    </row>
    <row r="24" spans="1:11">
      <c r="A24" s="309"/>
      <c r="B24" s="477" t="s">
        <v>22</v>
      </c>
      <c r="C24" s="477"/>
      <c r="D24" s="313">
        <f>IF(ESF!D24&lt;ESF!E24,ESF!E24-ESF!D24,0)</f>
        <v>0</v>
      </c>
      <c r="E24" s="313">
        <f>IF(D24&gt;0,0,ESF!D24-ESF!E24)</f>
        <v>0</v>
      </c>
      <c r="F24" s="234"/>
      <c r="G24" s="477" t="s">
        <v>23</v>
      </c>
      <c r="H24" s="477"/>
      <c r="I24" s="313">
        <f>IF(ESF!I24&gt;ESF!J24,ESF!I24-ESF!J24,0)</f>
        <v>0</v>
      </c>
      <c r="J24" s="313">
        <f>IF(I24&gt;0,0,ESF!J24-ESF!I24)</f>
        <v>0</v>
      </c>
      <c r="K24" s="248"/>
    </row>
    <row r="25" spans="1:11">
      <c r="A25" s="311"/>
      <c r="B25" s="253"/>
      <c r="C25" s="252"/>
      <c r="D25" s="312"/>
      <c r="E25" s="312"/>
      <c r="F25" s="234"/>
      <c r="G25" s="477" t="s">
        <v>24</v>
      </c>
      <c r="H25" s="477"/>
      <c r="I25" s="313">
        <f>IF(ESF!I25&gt;ESF!J25,ESF!I25-ESF!J25,0)</f>
        <v>0</v>
      </c>
      <c r="J25" s="313">
        <f>IF(I25&gt;0,0,ESF!J25-ESF!I25)</f>
        <v>0</v>
      </c>
      <c r="K25" s="248"/>
    </row>
    <row r="26" spans="1:11">
      <c r="A26" s="311"/>
      <c r="B26" s="478" t="s">
        <v>27</v>
      </c>
      <c r="C26" s="478"/>
      <c r="D26" s="310">
        <f>SUM(D28:D36)</f>
        <v>26618864.620000001</v>
      </c>
      <c r="E26" s="310">
        <f>SUM(E28:E36)</f>
        <v>30479378.030000001</v>
      </c>
      <c r="F26" s="234"/>
      <c r="G26" s="253"/>
      <c r="H26" s="253"/>
      <c r="I26" s="312"/>
      <c r="J26" s="312"/>
      <c r="K26" s="248"/>
    </row>
    <row r="27" spans="1:11">
      <c r="A27" s="311"/>
      <c r="B27" s="253"/>
      <c r="C27" s="252"/>
      <c r="D27" s="312"/>
      <c r="E27" s="312"/>
      <c r="F27" s="234"/>
      <c r="G27" s="479" t="s">
        <v>28</v>
      </c>
      <c r="H27" s="479"/>
      <c r="I27" s="310">
        <f>SUM(I29:I34)</f>
        <v>13816995</v>
      </c>
      <c r="J27" s="310">
        <f>SUM(J29:J34)</f>
        <v>0</v>
      </c>
      <c r="K27" s="248"/>
    </row>
    <row r="28" spans="1:11">
      <c r="A28" s="309"/>
      <c r="B28" s="477" t="s">
        <v>29</v>
      </c>
      <c r="C28" s="477"/>
      <c r="D28" s="313">
        <f>IF(ESF!D31&lt;ESF!E31,ESF!E31-ESF!D31,0)</f>
        <v>0</v>
      </c>
      <c r="E28" s="313">
        <f>IF(D28&gt;0,0,ESF!D31-ESF!E31)</f>
        <v>0</v>
      </c>
      <c r="F28" s="234"/>
      <c r="G28" s="253"/>
      <c r="H28" s="253"/>
      <c r="I28" s="312"/>
      <c r="J28" s="312"/>
      <c r="K28" s="248"/>
    </row>
    <row r="29" spans="1:11">
      <c r="A29" s="309"/>
      <c r="B29" s="477" t="s">
        <v>31</v>
      </c>
      <c r="C29" s="477"/>
      <c r="D29" s="313">
        <f>IF(ESF!D32&lt;ESF!E32,ESF!E32-ESF!D32,0)</f>
        <v>0</v>
      </c>
      <c r="E29" s="313">
        <f>IF(D29&gt;0,0,ESF!D32-ESF!E32)</f>
        <v>0</v>
      </c>
      <c r="F29" s="234"/>
      <c r="G29" s="477" t="s">
        <v>30</v>
      </c>
      <c r="H29" s="477"/>
      <c r="I29" s="313">
        <f>IF(ESF!I31&gt;ESF!J31,ESF!I31-ESF!J31,0)</f>
        <v>0</v>
      </c>
      <c r="J29" s="313">
        <f>IF(I29&gt;0,0,ESF!J31-ESF!I31)</f>
        <v>0</v>
      </c>
      <c r="K29" s="248"/>
    </row>
    <row r="30" spans="1:11">
      <c r="A30" s="309"/>
      <c r="B30" s="477" t="s">
        <v>33</v>
      </c>
      <c r="C30" s="477"/>
      <c r="D30" s="313">
        <f>IF(ESF!D33&lt;ESF!E33,ESF!E33-ESF!D33,0)</f>
        <v>0</v>
      </c>
      <c r="E30" s="313">
        <f>IF(D30&gt;0,0,ESF!D33-ESF!E33)</f>
        <v>0</v>
      </c>
      <c r="F30" s="234"/>
      <c r="G30" s="477" t="s">
        <v>32</v>
      </c>
      <c r="H30" s="477"/>
      <c r="I30" s="313">
        <f>IF(ESF!I32&gt;ESF!J32,ESF!I32-ESF!J32,0)</f>
        <v>0</v>
      </c>
      <c r="J30" s="313">
        <f>IF(I30&gt;0,0,ESF!J32-ESF!I32)</f>
        <v>0</v>
      </c>
      <c r="K30" s="248"/>
    </row>
    <row r="31" spans="1:11">
      <c r="A31" s="309"/>
      <c r="B31" s="477" t="s">
        <v>35</v>
      </c>
      <c r="C31" s="477"/>
      <c r="D31" s="313">
        <f>IF(ESF!D34&lt;ESF!E34,ESF!E34-ESF!D34,0)</f>
        <v>0</v>
      </c>
      <c r="E31" s="313">
        <f>IF(D31&gt;0,0,ESF!D34-ESF!E34)</f>
        <v>30017252.09</v>
      </c>
      <c r="F31" s="234"/>
      <c r="G31" s="477" t="s">
        <v>34</v>
      </c>
      <c r="H31" s="477"/>
      <c r="I31" s="313">
        <f>IF(ESF!I33&gt;ESF!J33,ESF!I33-ESF!J33,0)</f>
        <v>0</v>
      </c>
      <c r="J31" s="313">
        <f>IF(I31&gt;0,0,ESF!J33-ESF!I33)</f>
        <v>0</v>
      </c>
      <c r="K31" s="248"/>
    </row>
    <row r="32" spans="1:11">
      <c r="A32" s="309"/>
      <c r="B32" s="477" t="s">
        <v>37</v>
      </c>
      <c r="C32" s="477"/>
      <c r="D32" s="313">
        <f>IF(ESF!D35&lt;ESF!E35,ESF!E35-ESF!D35,0)</f>
        <v>0</v>
      </c>
      <c r="E32" s="313">
        <f>IF(D32&gt;0,0,ESF!D35-ESF!E35)</f>
        <v>462125.94</v>
      </c>
      <c r="F32" s="234"/>
      <c r="G32" s="477" t="s">
        <v>36</v>
      </c>
      <c r="H32" s="477"/>
      <c r="I32" s="313">
        <f>IF(ESF!I34&gt;ESF!J34,ESF!I34-ESF!J34,0)</f>
        <v>0</v>
      </c>
      <c r="J32" s="313">
        <f>IF(I32&gt;0,0,ESF!J34-ESF!I34)</f>
        <v>0</v>
      </c>
      <c r="K32" s="248"/>
    </row>
    <row r="33" spans="1:11" ht="26.1" customHeight="1">
      <c r="A33" s="309"/>
      <c r="B33" s="480" t="s">
        <v>39</v>
      </c>
      <c r="C33" s="480"/>
      <c r="D33" s="313">
        <f>IF(ESF!D36&lt;ESF!E36,ESF!E36-ESF!D36,0)</f>
        <v>26618864.620000001</v>
      </c>
      <c r="E33" s="313">
        <f>IF(D33&gt;0,0,ESF!D36-ESF!E36)</f>
        <v>0</v>
      </c>
      <c r="F33" s="234"/>
      <c r="G33" s="480" t="s">
        <v>38</v>
      </c>
      <c r="H33" s="480"/>
      <c r="I33" s="313">
        <f>IF(ESF!I35&gt;ESF!J35,ESF!I35-ESF!J35,0)</f>
        <v>4500</v>
      </c>
      <c r="J33" s="313">
        <f>IF(I33&gt;0,0,ESF!J35-ESF!I35)</f>
        <v>0</v>
      </c>
      <c r="K33" s="248"/>
    </row>
    <row r="34" spans="1:11">
      <c r="A34" s="309"/>
      <c r="B34" s="477" t="s">
        <v>41</v>
      </c>
      <c r="C34" s="477"/>
      <c r="D34" s="313">
        <f>IF(ESF!D37&lt;ESF!E37,ESF!E37-ESF!D37,0)</f>
        <v>0</v>
      </c>
      <c r="E34" s="313">
        <f>IF(D34&gt;0,0,ESF!D37-ESF!E37)</f>
        <v>0</v>
      </c>
      <c r="F34" s="234"/>
      <c r="G34" s="477" t="s">
        <v>40</v>
      </c>
      <c r="H34" s="477"/>
      <c r="I34" s="313">
        <f>IF(ESF!I36&gt;ESF!J36,ESF!I36-ESF!J36,0)</f>
        <v>13812495</v>
      </c>
      <c r="J34" s="313">
        <f>IF(I34&gt;0,0,ESF!J36-ESF!I36)</f>
        <v>0</v>
      </c>
      <c r="K34" s="248"/>
    </row>
    <row r="35" spans="1:11" ht="25.5" customHeight="1">
      <c r="A35" s="309"/>
      <c r="B35" s="480" t="s">
        <v>42</v>
      </c>
      <c r="C35" s="480"/>
      <c r="D35" s="313">
        <f>IF(ESF!D38&lt;ESF!E38,ESF!E38-ESF!D38,0)</f>
        <v>0</v>
      </c>
      <c r="E35" s="313">
        <f>IF(D35&gt;0,0,ESF!D38-ESF!E38)</f>
        <v>0</v>
      </c>
      <c r="F35" s="234"/>
      <c r="G35" s="253"/>
      <c r="H35" s="253"/>
      <c r="I35" s="314"/>
      <c r="J35" s="314"/>
      <c r="K35" s="248"/>
    </row>
    <row r="36" spans="1:11">
      <c r="A36" s="309"/>
      <c r="B36" s="477" t="s">
        <v>44</v>
      </c>
      <c r="C36" s="477"/>
      <c r="D36" s="313">
        <f>IF(ESF!D39&lt;ESF!E39,ESF!E39-ESF!D39,0)</f>
        <v>0</v>
      </c>
      <c r="E36" s="313">
        <f>IF(D36&gt;0,0,ESF!D39-ESF!E39)</f>
        <v>0</v>
      </c>
      <c r="F36" s="234"/>
      <c r="G36" s="478" t="s">
        <v>47</v>
      </c>
      <c r="H36" s="478"/>
      <c r="I36" s="310">
        <f>I38+I44+I52</f>
        <v>28059759.710000012</v>
      </c>
      <c r="J36" s="310">
        <f>J38+J44+J52</f>
        <v>0</v>
      </c>
      <c r="K36" s="248"/>
    </row>
    <row r="37" spans="1:11">
      <c r="A37" s="311"/>
      <c r="B37" s="253"/>
      <c r="C37" s="252"/>
      <c r="D37" s="314"/>
      <c r="E37" s="314"/>
      <c r="F37" s="234"/>
      <c r="G37" s="253"/>
      <c r="H37" s="253"/>
      <c r="I37" s="312"/>
      <c r="J37" s="312"/>
      <c r="K37" s="248"/>
    </row>
    <row r="38" spans="1:11">
      <c r="A38" s="309"/>
      <c r="B38" s="233"/>
      <c r="C38" s="233"/>
      <c r="D38" s="233"/>
      <c r="E38" s="233"/>
      <c r="F38" s="234"/>
      <c r="G38" s="478" t="s">
        <v>49</v>
      </c>
      <c r="H38" s="478"/>
      <c r="I38" s="310">
        <f>SUM(I40:I42)</f>
        <v>0</v>
      </c>
      <c r="J38" s="310">
        <f>SUM(J40:J42)</f>
        <v>0</v>
      </c>
      <c r="K38" s="248"/>
    </row>
    <row r="39" spans="1:11">
      <c r="A39" s="311"/>
      <c r="B39" s="233"/>
      <c r="C39" s="233"/>
      <c r="D39" s="233"/>
      <c r="E39" s="233"/>
      <c r="F39" s="234"/>
      <c r="G39" s="253"/>
      <c r="H39" s="253"/>
      <c r="I39" s="312"/>
      <c r="J39" s="312"/>
      <c r="K39" s="248"/>
    </row>
    <row r="40" spans="1:11">
      <c r="A40" s="309"/>
      <c r="B40" s="233"/>
      <c r="C40" s="233"/>
      <c r="D40" s="233"/>
      <c r="E40" s="233"/>
      <c r="F40" s="234"/>
      <c r="G40" s="477" t="s">
        <v>50</v>
      </c>
      <c r="H40" s="477"/>
      <c r="I40" s="313">
        <f>IF(ESF!I46&gt;ESF!J46,ESF!I46-ESF!J46,0)</f>
        <v>0</v>
      </c>
      <c r="J40" s="313">
        <f>IF(I40&gt;0,0,ESF!J46-ESF!I46)</f>
        <v>0</v>
      </c>
      <c r="K40" s="248"/>
    </row>
    <row r="41" spans="1:11">
      <c r="A41" s="311"/>
      <c r="B41" s="233"/>
      <c r="C41" s="233"/>
      <c r="D41" s="233"/>
      <c r="E41" s="233"/>
      <c r="F41" s="234"/>
      <c r="G41" s="477" t="s">
        <v>51</v>
      </c>
      <c r="H41" s="477"/>
      <c r="I41" s="313">
        <f>IF(ESF!I47&gt;ESF!J47,ESF!I47-ESF!J47,0)</f>
        <v>0</v>
      </c>
      <c r="J41" s="313">
        <f>IF(I41&gt;0,0,ESF!J47-ESF!I47)</f>
        <v>0</v>
      </c>
      <c r="K41" s="248"/>
    </row>
    <row r="42" spans="1:11">
      <c r="A42" s="309"/>
      <c r="B42" s="233"/>
      <c r="C42" s="233"/>
      <c r="D42" s="233"/>
      <c r="E42" s="233"/>
      <c r="F42" s="234"/>
      <c r="G42" s="477" t="s">
        <v>52</v>
      </c>
      <c r="H42" s="477"/>
      <c r="I42" s="313">
        <f>IF(ESF!I48&gt;ESF!J48,ESF!I48-ESF!J48,0)</f>
        <v>0</v>
      </c>
      <c r="J42" s="313">
        <f>IF(I42&gt;0,0,ESF!J48-ESF!I48)</f>
        <v>0</v>
      </c>
      <c r="K42" s="248"/>
    </row>
    <row r="43" spans="1:11">
      <c r="A43" s="309"/>
      <c r="B43" s="233"/>
      <c r="C43" s="233"/>
      <c r="D43" s="233"/>
      <c r="E43" s="233"/>
      <c r="F43" s="234"/>
      <c r="G43" s="253"/>
      <c r="H43" s="253"/>
      <c r="I43" s="312"/>
      <c r="J43" s="312"/>
      <c r="K43" s="248"/>
    </row>
    <row r="44" spans="1:11">
      <c r="A44" s="309"/>
      <c r="B44" s="233"/>
      <c r="C44" s="233"/>
      <c r="D44" s="233"/>
      <c r="E44" s="233"/>
      <c r="F44" s="234"/>
      <c r="G44" s="478" t="s">
        <v>53</v>
      </c>
      <c r="H44" s="478"/>
      <c r="I44" s="310">
        <f>SUM(I46:I50)</f>
        <v>28059759.710000012</v>
      </c>
      <c r="J44" s="310">
        <f>SUM(J46:J50)</f>
        <v>0</v>
      </c>
      <c r="K44" s="248"/>
    </row>
    <row r="45" spans="1:11">
      <c r="A45" s="309"/>
      <c r="B45" s="233"/>
      <c r="C45" s="233"/>
      <c r="D45" s="233"/>
      <c r="E45" s="233"/>
      <c r="F45" s="234"/>
      <c r="G45" s="253"/>
      <c r="H45" s="253"/>
      <c r="I45" s="312"/>
      <c r="J45" s="312"/>
      <c r="K45" s="248"/>
    </row>
    <row r="46" spans="1:11">
      <c r="A46" s="309"/>
      <c r="B46" s="233"/>
      <c r="C46" s="233"/>
      <c r="D46" s="233"/>
      <c r="E46" s="233"/>
      <c r="F46" s="234"/>
      <c r="G46" s="477" t="s">
        <v>54</v>
      </c>
      <c r="H46" s="477"/>
      <c r="I46" s="313">
        <f>IF(ESF!I52&gt;ESF!J52,ESF!I52-ESF!J52,0)</f>
        <v>10816223.580000013</v>
      </c>
      <c r="J46" s="313">
        <f>IF(I46&gt;0,0,ESF!J52-ESF!I52)</f>
        <v>0</v>
      </c>
      <c r="K46" s="248"/>
    </row>
    <row r="47" spans="1:11">
      <c r="A47" s="309"/>
      <c r="B47" s="233"/>
      <c r="C47" s="233"/>
      <c r="D47" s="233"/>
      <c r="E47" s="233"/>
      <c r="F47" s="234"/>
      <c r="G47" s="477" t="s">
        <v>55</v>
      </c>
      <c r="H47" s="477"/>
      <c r="I47" s="313">
        <f>IF(ESF!I53&gt;ESF!J53,ESF!I53-ESF!J53,0)</f>
        <v>17243536.129999999</v>
      </c>
      <c r="J47" s="313">
        <f>IF(I47&gt;0,0,ESF!J53-ESF!I53)</f>
        <v>0</v>
      </c>
      <c r="K47" s="248"/>
    </row>
    <row r="48" spans="1:11">
      <c r="A48" s="309"/>
      <c r="B48" s="233"/>
      <c r="C48" s="233"/>
      <c r="D48" s="233"/>
      <c r="E48" s="233"/>
      <c r="F48" s="234"/>
      <c r="G48" s="477" t="s">
        <v>56</v>
      </c>
      <c r="H48" s="477"/>
      <c r="I48" s="313">
        <f>IF(ESF!I54&gt;ESF!J54,ESF!I54-ESF!J54,0)</f>
        <v>0</v>
      </c>
      <c r="J48" s="313">
        <f>IF(I48&gt;0,0,ESF!J54-ESF!I54)</f>
        <v>0</v>
      </c>
      <c r="K48" s="248"/>
    </row>
    <row r="49" spans="1:11">
      <c r="A49" s="309"/>
      <c r="B49" s="233"/>
      <c r="C49" s="233"/>
      <c r="D49" s="233"/>
      <c r="E49" s="233"/>
      <c r="F49" s="234"/>
      <c r="G49" s="477" t="s">
        <v>57</v>
      </c>
      <c r="H49" s="477"/>
      <c r="I49" s="313">
        <f>IF(ESF!I55&gt;ESF!J55,ESF!I55-ESF!J55,0)</f>
        <v>0</v>
      </c>
      <c r="J49" s="313">
        <f>IF(I49&gt;0,0,ESF!J55-ESF!I55)</f>
        <v>0</v>
      </c>
      <c r="K49" s="248"/>
    </row>
    <row r="50" spans="1:11">
      <c r="A50" s="311"/>
      <c r="B50" s="233"/>
      <c r="C50" s="233"/>
      <c r="D50" s="233"/>
      <c r="E50" s="233"/>
      <c r="F50" s="234"/>
      <c r="G50" s="477" t="s">
        <v>58</v>
      </c>
      <c r="H50" s="477"/>
      <c r="I50" s="313">
        <f>IF(ESF!I56&gt;ESF!J56,ESF!I56-ESF!J56,0)</f>
        <v>0</v>
      </c>
      <c r="J50" s="313">
        <f>IF(I50&gt;0,0,ESF!J56-ESF!I56)</f>
        <v>0</v>
      </c>
      <c r="K50" s="248"/>
    </row>
    <row r="51" spans="1:11">
      <c r="A51" s="309"/>
      <c r="B51" s="233"/>
      <c r="C51" s="233"/>
      <c r="D51" s="233"/>
      <c r="E51" s="233"/>
      <c r="F51" s="234"/>
      <c r="G51" s="253"/>
      <c r="H51" s="253"/>
      <c r="I51" s="312"/>
      <c r="J51" s="312"/>
      <c r="K51" s="248"/>
    </row>
    <row r="52" spans="1:11" ht="26.1" customHeight="1">
      <c r="A52" s="311"/>
      <c r="B52" s="233"/>
      <c r="C52" s="233"/>
      <c r="D52" s="233"/>
      <c r="E52" s="233"/>
      <c r="F52" s="234"/>
      <c r="G52" s="478" t="s">
        <v>83</v>
      </c>
      <c r="H52" s="478"/>
      <c r="I52" s="310">
        <f>SUM(I54:I55)</f>
        <v>0</v>
      </c>
      <c r="J52" s="310">
        <f>SUM(J54:J55)</f>
        <v>0</v>
      </c>
      <c r="K52" s="248"/>
    </row>
    <row r="53" spans="1:11">
      <c r="A53" s="309"/>
      <c r="B53" s="233"/>
      <c r="C53" s="233"/>
      <c r="D53" s="233"/>
      <c r="E53" s="233"/>
      <c r="F53" s="234"/>
      <c r="G53" s="253"/>
      <c r="H53" s="253"/>
      <c r="I53" s="312"/>
      <c r="J53" s="312"/>
      <c r="K53" s="248"/>
    </row>
    <row r="54" spans="1:11">
      <c r="A54" s="309"/>
      <c r="B54" s="233"/>
      <c r="C54" s="233"/>
      <c r="D54" s="233"/>
      <c r="E54" s="233"/>
      <c r="F54" s="234"/>
      <c r="G54" s="477" t="s">
        <v>60</v>
      </c>
      <c r="H54" s="477"/>
      <c r="I54" s="313">
        <f>IF(ESF!I60&gt;ESF!J60,ESF!I60-ESF!J60,0)</f>
        <v>0</v>
      </c>
      <c r="J54" s="313">
        <f>IF(I54&gt;0,0,ESF!J60-ESF!I60)</f>
        <v>0</v>
      </c>
      <c r="K54" s="248"/>
    </row>
    <row r="55" spans="1:11" ht="19.5" customHeight="1">
      <c r="A55" s="315"/>
      <c r="B55" s="278"/>
      <c r="C55" s="278"/>
      <c r="D55" s="278"/>
      <c r="E55" s="278"/>
      <c r="F55" s="272"/>
      <c r="G55" s="489" t="s">
        <v>61</v>
      </c>
      <c r="H55" s="489"/>
      <c r="I55" s="316">
        <f>IF(ESF!I61&gt;ESF!J61,ESF!I61-ESF!J61,0)</f>
        <v>0</v>
      </c>
      <c r="J55" s="316">
        <f>IF(I55&gt;0,0,ESF!J61-ESF!I61)</f>
        <v>0</v>
      </c>
      <c r="K55" s="274"/>
    </row>
    <row r="56" spans="1:11" ht="6" customHeight="1">
      <c r="A56" s="317"/>
      <c r="B56" s="278"/>
      <c r="C56" s="279"/>
      <c r="D56" s="280"/>
      <c r="E56" s="281"/>
      <c r="F56" s="281"/>
      <c r="G56" s="278"/>
      <c r="H56" s="318"/>
      <c r="I56" s="280"/>
      <c r="J56" s="281"/>
      <c r="K56" s="281"/>
    </row>
    <row r="57" spans="1:11" ht="6" customHeight="1">
      <c r="A57" s="233"/>
      <c r="C57" s="251"/>
      <c r="D57" s="275"/>
      <c r="E57" s="276"/>
      <c r="F57" s="276"/>
      <c r="H57" s="319"/>
      <c r="I57" s="275"/>
      <c r="J57" s="276"/>
      <c r="K57" s="276"/>
    </row>
    <row r="58" spans="1:11" ht="6" customHeight="1">
      <c r="B58" s="251"/>
      <c r="C58" s="275"/>
      <c r="D58" s="276"/>
      <c r="E58" s="276"/>
      <c r="G58" s="277"/>
      <c r="H58" s="320"/>
      <c r="I58" s="276"/>
      <c r="J58" s="276"/>
    </row>
    <row r="59" spans="1:11" ht="15" customHeight="1">
      <c r="B59" s="486" t="s">
        <v>78</v>
      </c>
      <c r="C59" s="486"/>
      <c r="D59" s="486"/>
      <c r="E59" s="486"/>
      <c r="F59" s="486"/>
      <c r="G59" s="486"/>
      <c r="H59" s="486"/>
      <c r="I59" s="486"/>
      <c r="J59" s="486"/>
    </row>
    <row r="60" spans="1:11" ht="9.75" customHeight="1">
      <c r="B60" s="251"/>
      <c r="C60" s="275"/>
      <c r="D60" s="276"/>
      <c r="E60" s="276"/>
      <c r="G60" s="277"/>
      <c r="H60" s="320"/>
      <c r="I60" s="276"/>
      <c r="J60" s="276"/>
    </row>
    <row r="61" spans="1:11" ht="50.1" customHeight="1">
      <c r="B61" s="251"/>
      <c r="C61" s="321"/>
      <c r="D61" s="322"/>
      <c r="E61" s="276"/>
      <c r="G61" s="323"/>
      <c r="H61" s="324"/>
      <c r="I61" s="276"/>
      <c r="J61" s="276"/>
    </row>
    <row r="62" spans="1:11" ht="14.1" customHeight="1">
      <c r="B62" s="283"/>
      <c r="C62" s="483" t="s">
        <v>79</v>
      </c>
      <c r="D62" s="483"/>
      <c r="E62" s="276"/>
      <c r="F62" s="276"/>
      <c r="G62" s="483" t="s">
        <v>82</v>
      </c>
      <c r="H62" s="483"/>
      <c r="I62" s="252"/>
      <c r="J62" s="276"/>
    </row>
    <row r="63" spans="1:11" ht="14.1" customHeight="1">
      <c r="B63" s="285"/>
      <c r="C63" s="482" t="s">
        <v>80</v>
      </c>
      <c r="D63" s="482"/>
      <c r="E63" s="286"/>
      <c r="F63" s="286"/>
      <c r="G63" s="482" t="s">
        <v>81</v>
      </c>
      <c r="H63" s="482"/>
      <c r="I63" s="252"/>
      <c r="J63" s="276"/>
    </row>
    <row r="64" spans="1:11">
      <c r="A64" s="270"/>
      <c r="F64" s="234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scale="6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98" t="s">
        <v>2</v>
      </c>
      <c r="B2" s="498"/>
      <c r="C2" s="498"/>
      <c r="D2" s="498"/>
      <c r="E2" s="13" t="e">
        <f>ESF!#REF!</f>
        <v>#REF!</v>
      </c>
    </row>
    <row r="3" spans="1:5" ht="79.5">
      <c r="A3" s="498" t="s">
        <v>4</v>
      </c>
      <c r="B3" s="498"/>
      <c r="C3" s="498"/>
      <c r="D3" s="498"/>
      <c r="E3" s="13" t="str">
        <f>ESF!C7</f>
        <v>Poder Ejecutivo / Legislativo / Judicial / Autónomo / Sector Paraestatal</v>
      </c>
    </row>
    <row r="4" spans="1:5">
      <c r="A4" s="498" t="s">
        <v>3</v>
      </c>
      <c r="B4" s="498"/>
      <c r="C4" s="498"/>
      <c r="D4" s="498"/>
      <c r="E4" s="14"/>
    </row>
    <row r="5" spans="1:5">
      <c r="A5" s="498" t="s">
        <v>73</v>
      </c>
      <c r="B5" s="498"/>
      <c r="C5" s="498"/>
      <c r="D5" s="498"/>
      <c r="E5" t="s">
        <v>71</v>
      </c>
    </row>
    <row r="6" spans="1:5">
      <c r="A6" s="6"/>
      <c r="B6" s="6"/>
      <c r="C6" s="503" t="s">
        <v>5</v>
      </c>
      <c r="D6" s="503"/>
      <c r="E6" s="1">
        <v>2013</v>
      </c>
    </row>
    <row r="7" spans="1:5">
      <c r="A7" s="499" t="s">
        <v>69</v>
      </c>
      <c r="B7" s="497" t="s">
        <v>8</v>
      </c>
      <c r="C7" s="493" t="s">
        <v>10</v>
      </c>
      <c r="D7" s="493"/>
      <c r="E7" s="8">
        <f>ESF!D18</f>
        <v>34160664.93</v>
      </c>
    </row>
    <row r="8" spans="1:5">
      <c r="A8" s="499"/>
      <c r="B8" s="497"/>
      <c r="C8" s="493" t="s">
        <v>12</v>
      </c>
      <c r="D8" s="493"/>
      <c r="E8" s="8">
        <f>ESF!D19</f>
        <v>4530882.49</v>
      </c>
    </row>
    <row r="9" spans="1:5">
      <c r="A9" s="499"/>
      <c r="B9" s="497"/>
      <c r="C9" s="493" t="s">
        <v>14</v>
      </c>
      <c r="D9" s="493"/>
      <c r="E9" s="8">
        <f>ESF!D20</f>
        <v>4124.66</v>
      </c>
    </row>
    <row r="10" spans="1:5">
      <c r="A10" s="499"/>
      <c r="B10" s="497"/>
      <c r="C10" s="493" t="s">
        <v>16</v>
      </c>
      <c r="D10" s="493"/>
      <c r="E10" s="8">
        <f>ESF!D21</f>
        <v>0</v>
      </c>
    </row>
    <row r="11" spans="1:5">
      <c r="A11" s="499"/>
      <c r="B11" s="497"/>
      <c r="C11" s="493" t="s">
        <v>18</v>
      </c>
      <c r="D11" s="493"/>
      <c r="E11" s="8">
        <f>ESF!D22</f>
        <v>0</v>
      </c>
    </row>
    <row r="12" spans="1:5">
      <c r="A12" s="499"/>
      <c r="B12" s="497"/>
      <c r="C12" s="493" t="s">
        <v>20</v>
      </c>
      <c r="D12" s="493"/>
      <c r="E12" s="8">
        <f>ESF!D23</f>
        <v>0</v>
      </c>
    </row>
    <row r="13" spans="1:5">
      <c r="A13" s="499"/>
      <c r="B13" s="497"/>
      <c r="C13" s="493" t="s">
        <v>22</v>
      </c>
      <c r="D13" s="493"/>
      <c r="E13" s="8">
        <f>ESF!D24</f>
        <v>0</v>
      </c>
    </row>
    <row r="14" spans="1:5" ht="15.75" thickBot="1">
      <c r="A14" s="499"/>
      <c r="B14" s="4"/>
      <c r="C14" s="494" t="s">
        <v>25</v>
      </c>
      <c r="D14" s="494"/>
      <c r="E14" s="9">
        <f>ESF!D26</f>
        <v>38695672.079999998</v>
      </c>
    </row>
    <row r="15" spans="1:5">
      <c r="A15" s="499"/>
      <c r="B15" s="497" t="s">
        <v>27</v>
      </c>
      <c r="C15" s="493" t="s">
        <v>29</v>
      </c>
      <c r="D15" s="493"/>
      <c r="E15" s="8">
        <f>ESF!D31</f>
        <v>0</v>
      </c>
    </row>
    <row r="16" spans="1:5">
      <c r="A16" s="499"/>
      <c r="B16" s="497"/>
      <c r="C16" s="493" t="s">
        <v>31</v>
      </c>
      <c r="D16" s="493"/>
      <c r="E16" s="8">
        <f>ESF!D32</f>
        <v>0</v>
      </c>
    </row>
    <row r="17" spans="1:5">
      <c r="A17" s="499"/>
      <c r="B17" s="497"/>
      <c r="C17" s="493" t="s">
        <v>33</v>
      </c>
      <c r="D17" s="493"/>
      <c r="E17" s="8">
        <f>ESF!D33</f>
        <v>0</v>
      </c>
    </row>
    <row r="18" spans="1:5">
      <c r="A18" s="499"/>
      <c r="B18" s="497"/>
      <c r="C18" s="493" t="s">
        <v>35</v>
      </c>
      <c r="D18" s="493"/>
      <c r="E18" s="8">
        <f>ESF!D34</f>
        <v>30017252.09</v>
      </c>
    </row>
    <row r="19" spans="1:5">
      <c r="A19" s="499"/>
      <c r="B19" s="497"/>
      <c r="C19" s="493" t="s">
        <v>37</v>
      </c>
      <c r="D19" s="493"/>
      <c r="E19" s="8">
        <f>ESF!D35</f>
        <v>462125.94</v>
      </c>
    </row>
    <row r="20" spans="1:5">
      <c r="A20" s="499"/>
      <c r="B20" s="497"/>
      <c r="C20" s="493" t="s">
        <v>39</v>
      </c>
      <c r="D20" s="493"/>
      <c r="E20" s="8">
        <f>ESF!D36</f>
        <v>-26618864.620000001</v>
      </c>
    </row>
    <row r="21" spans="1:5">
      <c r="A21" s="499"/>
      <c r="B21" s="497"/>
      <c r="C21" s="493" t="s">
        <v>41</v>
      </c>
      <c r="D21" s="493"/>
      <c r="E21" s="8">
        <f>ESF!D37</f>
        <v>0</v>
      </c>
    </row>
    <row r="22" spans="1:5">
      <c r="A22" s="499"/>
      <c r="B22" s="497"/>
      <c r="C22" s="493" t="s">
        <v>42</v>
      </c>
      <c r="D22" s="493"/>
      <c r="E22" s="8">
        <f>ESF!D38</f>
        <v>0</v>
      </c>
    </row>
    <row r="23" spans="1:5">
      <c r="A23" s="499"/>
      <c r="B23" s="497"/>
      <c r="C23" s="493" t="s">
        <v>44</v>
      </c>
      <c r="D23" s="493"/>
      <c r="E23" s="8">
        <f>ESF!D39</f>
        <v>0</v>
      </c>
    </row>
    <row r="24" spans="1:5" ht="15.75" thickBot="1">
      <c r="A24" s="499"/>
      <c r="B24" s="4"/>
      <c r="C24" s="494" t="s">
        <v>46</v>
      </c>
      <c r="D24" s="494"/>
      <c r="E24" s="9">
        <f>ESF!D41</f>
        <v>3860513.41</v>
      </c>
    </row>
    <row r="25" spans="1:5" ht="15.75" thickBot="1">
      <c r="A25" s="499"/>
      <c r="B25" s="2"/>
      <c r="C25" s="494" t="s">
        <v>48</v>
      </c>
      <c r="D25" s="494"/>
      <c r="E25" s="9">
        <f>ESF!D43</f>
        <v>42556185.489999995</v>
      </c>
    </row>
    <row r="26" spans="1:5">
      <c r="A26" s="499" t="s">
        <v>70</v>
      </c>
      <c r="B26" s="497" t="s">
        <v>9</v>
      </c>
      <c r="C26" s="493" t="s">
        <v>11</v>
      </c>
      <c r="D26" s="493"/>
      <c r="E26" s="8">
        <f>ESF!I18</f>
        <v>679430.78</v>
      </c>
    </row>
    <row r="27" spans="1:5">
      <c r="A27" s="499"/>
      <c r="B27" s="497"/>
      <c r="C27" s="493" t="s">
        <v>13</v>
      </c>
      <c r="D27" s="493"/>
      <c r="E27" s="8">
        <f>ESF!I19</f>
        <v>0</v>
      </c>
    </row>
    <row r="28" spans="1:5">
      <c r="A28" s="499"/>
      <c r="B28" s="497"/>
      <c r="C28" s="493" t="s">
        <v>15</v>
      </c>
      <c r="D28" s="493"/>
      <c r="E28" s="8">
        <f>ESF!I20</f>
        <v>0</v>
      </c>
    </row>
    <row r="29" spans="1:5">
      <c r="A29" s="499"/>
      <c r="B29" s="497"/>
      <c r="C29" s="493" t="s">
        <v>17</v>
      </c>
      <c r="D29" s="493"/>
      <c r="E29" s="8">
        <f>ESF!I21</f>
        <v>0</v>
      </c>
    </row>
    <row r="30" spans="1:5">
      <c r="A30" s="499"/>
      <c r="B30" s="497"/>
      <c r="C30" s="493" t="s">
        <v>19</v>
      </c>
      <c r="D30" s="493"/>
      <c r="E30" s="8">
        <f>ESF!I22</f>
        <v>0</v>
      </c>
    </row>
    <row r="31" spans="1:5">
      <c r="A31" s="499"/>
      <c r="B31" s="497"/>
      <c r="C31" s="493" t="s">
        <v>21</v>
      </c>
      <c r="D31" s="493"/>
      <c r="E31" s="8">
        <f>ESF!I23</f>
        <v>0</v>
      </c>
    </row>
    <row r="32" spans="1:5">
      <c r="A32" s="499"/>
      <c r="B32" s="497"/>
      <c r="C32" s="493" t="s">
        <v>23</v>
      </c>
      <c r="D32" s="493"/>
      <c r="E32" s="8">
        <f>ESF!I24</f>
        <v>0</v>
      </c>
    </row>
    <row r="33" spans="1:5">
      <c r="A33" s="499"/>
      <c r="B33" s="497"/>
      <c r="C33" s="493" t="s">
        <v>24</v>
      </c>
      <c r="D33" s="493"/>
      <c r="E33" s="8">
        <f>ESF!I25</f>
        <v>0</v>
      </c>
    </row>
    <row r="34" spans="1:5" ht="15.75" thickBot="1">
      <c r="A34" s="499"/>
      <c r="B34" s="4"/>
      <c r="C34" s="494" t="s">
        <v>26</v>
      </c>
      <c r="D34" s="494"/>
      <c r="E34" s="9">
        <f>ESF!I27</f>
        <v>679430.78</v>
      </c>
    </row>
    <row r="35" spans="1:5">
      <c r="A35" s="499"/>
      <c r="B35" s="497" t="s">
        <v>28</v>
      </c>
      <c r="C35" s="493" t="s">
        <v>30</v>
      </c>
      <c r="D35" s="493"/>
      <c r="E35" s="8">
        <f>ESF!I31</f>
        <v>0</v>
      </c>
    </row>
    <row r="36" spans="1:5">
      <c r="A36" s="499"/>
      <c r="B36" s="497"/>
      <c r="C36" s="493" t="s">
        <v>32</v>
      </c>
      <c r="D36" s="493"/>
      <c r="E36" s="8">
        <f>ESF!I32</f>
        <v>0</v>
      </c>
    </row>
    <row r="37" spans="1:5">
      <c r="A37" s="499"/>
      <c r="B37" s="497"/>
      <c r="C37" s="493" t="s">
        <v>34</v>
      </c>
      <c r="D37" s="493"/>
      <c r="E37" s="8">
        <f>ESF!I33</f>
        <v>0</v>
      </c>
    </row>
    <row r="38" spans="1:5">
      <c r="A38" s="499"/>
      <c r="B38" s="497"/>
      <c r="C38" s="493" t="s">
        <v>36</v>
      </c>
      <c r="D38" s="493"/>
      <c r="E38" s="8">
        <f>ESF!I34</f>
        <v>0</v>
      </c>
    </row>
    <row r="39" spans="1:5">
      <c r="A39" s="499"/>
      <c r="B39" s="497"/>
      <c r="C39" s="493" t="s">
        <v>38</v>
      </c>
      <c r="D39" s="493"/>
      <c r="E39" s="8">
        <f>ESF!I35</f>
        <v>4500</v>
      </c>
    </row>
    <row r="40" spans="1:5">
      <c r="A40" s="499"/>
      <c r="B40" s="497"/>
      <c r="C40" s="493" t="s">
        <v>40</v>
      </c>
      <c r="D40" s="493"/>
      <c r="E40" s="8">
        <f>ESF!I36</f>
        <v>13812495</v>
      </c>
    </row>
    <row r="41" spans="1:5" ht="15.75" thickBot="1">
      <c r="A41" s="499"/>
      <c r="B41" s="2"/>
      <c r="C41" s="494" t="s">
        <v>43</v>
      </c>
      <c r="D41" s="494"/>
      <c r="E41" s="9">
        <f>ESF!I38</f>
        <v>13816995</v>
      </c>
    </row>
    <row r="42" spans="1:5" ht="15.75" thickBot="1">
      <c r="A42" s="499"/>
      <c r="B42" s="2"/>
      <c r="C42" s="494" t="s">
        <v>45</v>
      </c>
      <c r="D42" s="494"/>
      <c r="E42" s="9">
        <f>ESF!I40</f>
        <v>14496425.779999999</v>
      </c>
    </row>
    <row r="43" spans="1:5">
      <c r="A43" s="3"/>
      <c r="B43" s="497" t="s">
        <v>47</v>
      </c>
      <c r="C43" s="495" t="s">
        <v>49</v>
      </c>
      <c r="D43" s="495"/>
      <c r="E43" s="10">
        <f>ESF!I44</f>
        <v>0</v>
      </c>
    </row>
    <row r="44" spans="1:5">
      <c r="A44" s="3"/>
      <c r="B44" s="497"/>
      <c r="C44" s="493" t="s">
        <v>50</v>
      </c>
      <c r="D44" s="493"/>
      <c r="E44" s="8">
        <f>ESF!I46</f>
        <v>0</v>
      </c>
    </row>
    <row r="45" spans="1:5">
      <c r="A45" s="3"/>
      <c r="B45" s="497"/>
      <c r="C45" s="493" t="s">
        <v>51</v>
      </c>
      <c r="D45" s="493"/>
      <c r="E45" s="8">
        <f>ESF!I47</f>
        <v>0</v>
      </c>
    </row>
    <row r="46" spans="1:5">
      <c r="A46" s="3"/>
      <c r="B46" s="497"/>
      <c r="C46" s="493" t="s">
        <v>52</v>
      </c>
      <c r="D46" s="493"/>
      <c r="E46" s="8">
        <f>ESF!I48</f>
        <v>0</v>
      </c>
    </row>
    <row r="47" spans="1:5">
      <c r="A47" s="3"/>
      <c r="B47" s="497"/>
      <c r="C47" s="495" t="s">
        <v>53</v>
      </c>
      <c r="D47" s="495"/>
      <c r="E47" s="10">
        <f>ESF!I50</f>
        <v>28059759.710000012</v>
      </c>
    </row>
    <row r="48" spans="1:5">
      <c r="A48" s="3"/>
      <c r="B48" s="497"/>
      <c r="C48" s="493" t="s">
        <v>54</v>
      </c>
      <c r="D48" s="493"/>
      <c r="E48" s="8">
        <f>ESF!I52</f>
        <v>10816223.580000013</v>
      </c>
    </row>
    <row r="49" spans="1:5">
      <c r="A49" s="3"/>
      <c r="B49" s="497"/>
      <c r="C49" s="493" t="s">
        <v>55</v>
      </c>
      <c r="D49" s="493"/>
      <c r="E49" s="8">
        <f>ESF!I53</f>
        <v>17243536.129999999</v>
      </c>
    </row>
    <row r="50" spans="1:5">
      <c r="A50" s="3"/>
      <c r="B50" s="497"/>
      <c r="C50" s="493" t="s">
        <v>56</v>
      </c>
      <c r="D50" s="493"/>
      <c r="E50" s="8">
        <f>ESF!I54</f>
        <v>0</v>
      </c>
    </row>
    <row r="51" spans="1:5">
      <c r="A51" s="3"/>
      <c r="B51" s="497"/>
      <c r="C51" s="493" t="s">
        <v>57</v>
      </c>
      <c r="D51" s="493"/>
      <c r="E51" s="8">
        <f>ESF!I55</f>
        <v>0</v>
      </c>
    </row>
    <row r="52" spans="1:5">
      <c r="A52" s="3"/>
      <c r="B52" s="497"/>
      <c r="C52" s="493" t="s">
        <v>58</v>
      </c>
      <c r="D52" s="493"/>
      <c r="E52" s="8">
        <f>ESF!I56</f>
        <v>0</v>
      </c>
    </row>
    <row r="53" spans="1:5">
      <c r="A53" s="3"/>
      <c r="B53" s="497"/>
      <c r="C53" s="495" t="s">
        <v>59</v>
      </c>
      <c r="D53" s="495"/>
      <c r="E53" s="10">
        <f>ESF!I58</f>
        <v>0</v>
      </c>
    </row>
    <row r="54" spans="1:5">
      <c r="A54" s="3"/>
      <c r="B54" s="497"/>
      <c r="C54" s="493" t="s">
        <v>60</v>
      </c>
      <c r="D54" s="493"/>
      <c r="E54" s="8">
        <f>ESF!I60</f>
        <v>0</v>
      </c>
    </row>
    <row r="55" spans="1:5">
      <c r="A55" s="3"/>
      <c r="B55" s="497"/>
      <c r="C55" s="493" t="s">
        <v>61</v>
      </c>
      <c r="D55" s="493"/>
      <c r="E55" s="8">
        <f>ESF!I61</f>
        <v>0</v>
      </c>
    </row>
    <row r="56" spans="1:5" ht="15.75" thickBot="1">
      <c r="A56" s="3"/>
      <c r="B56" s="497"/>
      <c r="C56" s="494" t="s">
        <v>62</v>
      </c>
      <c r="D56" s="494"/>
      <c r="E56" s="9">
        <f>ESF!I63</f>
        <v>28059759.710000012</v>
      </c>
    </row>
    <row r="57" spans="1:5" ht="15.75" thickBot="1">
      <c r="A57" s="3"/>
      <c r="B57" s="2"/>
      <c r="C57" s="494" t="s">
        <v>63</v>
      </c>
      <c r="D57" s="494"/>
      <c r="E57" s="9">
        <f>ESF!I65</f>
        <v>42556185.49000001</v>
      </c>
    </row>
    <row r="58" spans="1:5">
      <c r="A58" s="3"/>
      <c r="B58" s="2"/>
      <c r="C58" s="503" t="s">
        <v>5</v>
      </c>
      <c r="D58" s="503"/>
      <c r="E58" s="1">
        <v>2012</v>
      </c>
    </row>
    <row r="59" spans="1:5">
      <c r="A59" s="499" t="s">
        <v>69</v>
      </c>
      <c r="B59" s="497" t="s">
        <v>8</v>
      </c>
      <c r="C59" s="493" t="s">
        <v>10</v>
      </c>
      <c r="D59" s="493"/>
      <c r="E59" s="8">
        <f>ESF!E18</f>
        <v>0</v>
      </c>
    </row>
    <row r="60" spans="1:5">
      <c r="A60" s="499"/>
      <c r="B60" s="497"/>
      <c r="C60" s="493" t="s">
        <v>12</v>
      </c>
      <c r="D60" s="493"/>
      <c r="E60" s="8">
        <f>ESF!E19</f>
        <v>0</v>
      </c>
    </row>
    <row r="61" spans="1:5">
      <c r="A61" s="499"/>
      <c r="B61" s="497"/>
      <c r="C61" s="493" t="s">
        <v>14</v>
      </c>
      <c r="D61" s="493"/>
      <c r="E61" s="8">
        <f>ESF!E20</f>
        <v>0</v>
      </c>
    </row>
    <row r="62" spans="1:5">
      <c r="A62" s="499"/>
      <c r="B62" s="497"/>
      <c r="C62" s="493" t="s">
        <v>16</v>
      </c>
      <c r="D62" s="493"/>
      <c r="E62" s="8">
        <f>ESF!E21</f>
        <v>0</v>
      </c>
    </row>
    <row r="63" spans="1:5">
      <c r="A63" s="499"/>
      <c r="B63" s="497"/>
      <c r="C63" s="493" t="s">
        <v>18</v>
      </c>
      <c r="D63" s="493"/>
      <c r="E63" s="8">
        <f>ESF!E22</f>
        <v>0</v>
      </c>
    </row>
    <row r="64" spans="1:5">
      <c r="A64" s="499"/>
      <c r="B64" s="497"/>
      <c r="C64" s="493" t="s">
        <v>20</v>
      </c>
      <c r="D64" s="493"/>
      <c r="E64" s="8">
        <f>ESF!E23</f>
        <v>0</v>
      </c>
    </row>
    <row r="65" spans="1:5">
      <c r="A65" s="499"/>
      <c r="B65" s="497"/>
      <c r="C65" s="493" t="s">
        <v>22</v>
      </c>
      <c r="D65" s="493"/>
      <c r="E65" s="8">
        <f>ESF!E24</f>
        <v>0</v>
      </c>
    </row>
    <row r="66" spans="1:5" ht="15.75" thickBot="1">
      <c r="A66" s="499"/>
      <c r="B66" s="4"/>
      <c r="C66" s="494" t="s">
        <v>25</v>
      </c>
      <c r="D66" s="494"/>
      <c r="E66" s="9">
        <f>ESF!E26</f>
        <v>0</v>
      </c>
    </row>
    <row r="67" spans="1:5">
      <c r="A67" s="499"/>
      <c r="B67" s="497" t="s">
        <v>27</v>
      </c>
      <c r="C67" s="493" t="s">
        <v>29</v>
      </c>
      <c r="D67" s="493"/>
      <c r="E67" s="8">
        <f>ESF!E31</f>
        <v>0</v>
      </c>
    </row>
    <row r="68" spans="1:5">
      <c r="A68" s="499"/>
      <c r="B68" s="497"/>
      <c r="C68" s="493" t="s">
        <v>31</v>
      </c>
      <c r="D68" s="493"/>
      <c r="E68" s="8">
        <f>ESF!E32</f>
        <v>0</v>
      </c>
    </row>
    <row r="69" spans="1:5">
      <c r="A69" s="499"/>
      <c r="B69" s="497"/>
      <c r="C69" s="493" t="s">
        <v>33</v>
      </c>
      <c r="D69" s="493"/>
      <c r="E69" s="8">
        <f>ESF!E33</f>
        <v>0</v>
      </c>
    </row>
    <row r="70" spans="1:5">
      <c r="A70" s="499"/>
      <c r="B70" s="497"/>
      <c r="C70" s="493" t="s">
        <v>35</v>
      </c>
      <c r="D70" s="493"/>
      <c r="E70" s="8">
        <f>ESF!E34</f>
        <v>0</v>
      </c>
    </row>
    <row r="71" spans="1:5">
      <c r="A71" s="499"/>
      <c r="B71" s="497"/>
      <c r="C71" s="493" t="s">
        <v>37</v>
      </c>
      <c r="D71" s="493"/>
      <c r="E71" s="8">
        <f>ESF!E35</f>
        <v>0</v>
      </c>
    </row>
    <row r="72" spans="1:5">
      <c r="A72" s="499"/>
      <c r="B72" s="497"/>
      <c r="C72" s="493" t="s">
        <v>39</v>
      </c>
      <c r="D72" s="493"/>
      <c r="E72" s="8">
        <f>ESF!E36</f>
        <v>0</v>
      </c>
    </row>
    <row r="73" spans="1:5">
      <c r="A73" s="499"/>
      <c r="B73" s="497"/>
      <c r="C73" s="493" t="s">
        <v>41</v>
      </c>
      <c r="D73" s="493"/>
      <c r="E73" s="8">
        <f>ESF!E37</f>
        <v>0</v>
      </c>
    </row>
    <row r="74" spans="1:5">
      <c r="A74" s="499"/>
      <c r="B74" s="497"/>
      <c r="C74" s="493" t="s">
        <v>42</v>
      </c>
      <c r="D74" s="493"/>
      <c r="E74" s="8">
        <f>ESF!E38</f>
        <v>0</v>
      </c>
    </row>
    <row r="75" spans="1:5">
      <c r="A75" s="499"/>
      <c r="B75" s="497"/>
      <c r="C75" s="493" t="s">
        <v>44</v>
      </c>
      <c r="D75" s="493"/>
      <c r="E75" s="8">
        <f>ESF!E39</f>
        <v>0</v>
      </c>
    </row>
    <row r="76" spans="1:5" ht="15.75" thickBot="1">
      <c r="A76" s="499"/>
      <c r="B76" s="4"/>
      <c r="C76" s="494" t="s">
        <v>46</v>
      </c>
      <c r="D76" s="494"/>
      <c r="E76" s="9">
        <f>ESF!E41</f>
        <v>0</v>
      </c>
    </row>
    <row r="77" spans="1:5" ht="15.75" thickBot="1">
      <c r="A77" s="499"/>
      <c r="B77" s="2"/>
      <c r="C77" s="494" t="s">
        <v>48</v>
      </c>
      <c r="D77" s="494"/>
      <c r="E77" s="9">
        <f>ESF!E43</f>
        <v>0</v>
      </c>
    </row>
    <row r="78" spans="1:5">
      <c r="A78" s="499" t="s">
        <v>70</v>
      </c>
      <c r="B78" s="497" t="s">
        <v>9</v>
      </c>
      <c r="C78" s="493" t="s">
        <v>11</v>
      </c>
      <c r="D78" s="493"/>
      <c r="E78" s="8">
        <f>ESF!J18</f>
        <v>0</v>
      </c>
    </row>
    <row r="79" spans="1:5">
      <c r="A79" s="499"/>
      <c r="B79" s="497"/>
      <c r="C79" s="493" t="s">
        <v>13</v>
      </c>
      <c r="D79" s="493"/>
      <c r="E79" s="8">
        <f>ESF!J19</f>
        <v>0</v>
      </c>
    </row>
    <row r="80" spans="1:5">
      <c r="A80" s="499"/>
      <c r="B80" s="497"/>
      <c r="C80" s="493" t="s">
        <v>15</v>
      </c>
      <c r="D80" s="493"/>
      <c r="E80" s="8">
        <f>ESF!J20</f>
        <v>0</v>
      </c>
    </row>
    <row r="81" spans="1:5">
      <c r="A81" s="499"/>
      <c r="B81" s="497"/>
      <c r="C81" s="493" t="s">
        <v>17</v>
      </c>
      <c r="D81" s="493"/>
      <c r="E81" s="8">
        <f>ESF!J21</f>
        <v>0</v>
      </c>
    </row>
    <row r="82" spans="1:5">
      <c r="A82" s="499"/>
      <c r="B82" s="497"/>
      <c r="C82" s="493" t="s">
        <v>19</v>
      </c>
      <c r="D82" s="493"/>
      <c r="E82" s="8">
        <f>ESF!J22</f>
        <v>0</v>
      </c>
    </row>
    <row r="83" spans="1:5">
      <c r="A83" s="499"/>
      <c r="B83" s="497"/>
      <c r="C83" s="493" t="s">
        <v>21</v>
      </c>
      <c r="D83" s="493"/>
      <c r="E83" s="8">
        <f>ESF!J23</f>
        <v>0</v>
      </c>
    </row>
    <row r="84" spans="1:5">
      <c r="A84" s="499"/>
      <c r="B84" s="497"/>
      <c r="C84" s="493" t="s">
        <v>23</v>
      </c>
      <c r="D84" s="493"/>
      <c r="E84" s="8">
        <f>ESF!J24</f>
        <v>0</v>
      </c>
    </row>
    <row r="85" spans="1:5">
      <c r="A85" s="499"/>
      <c r="B85" s="497"/>
      <c r="C85" s="493" t="s">
        <v>24</v>
      </c>
      <c r="D85" s="493"/>
      <c r="E85" s="8">
        <f>ESF!J25</f>
        <v>0</v>
      </c>
    </row>
    <row r="86" spans="1:5" ht="15.75" thickBot="1">
      <c r="A86" s="499"/>
      <c r="B86" s="4"/>
      <c r="C86" s="494" t="s">
        <v>26</v>
      </c>
      <c r="D86" s="494"/>
      <c r="E86" s="9">
        <f>ESF!J27</f>
        <v>0</v>
      </c>
    </row>
    <row r="87" spans="1:5">
      <c r="A87" s="499"/>
      <c r="B87" s="497" t="s">
        <v>28</v>
      </c>
      <c r="C87" s="493" t="s">
        <v>30</v>
      </c>
      <c r="D87" s="493"/>
      <c r="E87" s="8">
        <f>ESF!J31</f>
        <v>0</v>
      </c>
    </row>
    <row r="88" spans="1:5">
      <c r="A88" s="499"/>
      <c r="B88" s="497"/>
      <c r="C88" s="493" t="s">
        <v>32</v>
      </c>
      <c r="D88" s="493"/>
      <c r="E88" s="8">
        <f>ESF!J32</f>
        <v>0</v>
      </c>
    </row>
    <row r="89" spans="1:5">
      <c r="A89" s="499"/>
      <c r="B89" s="497"/>
      <c r="C89" s="493" t="s">
        <v>34</v>
      </c>
      <c r="D89" s="493"/>
      <c r="E89" s="8">
        <f>ESF!J33</f>
        <v>0</v>
      </c>
    </row>
    <row r="90" spans="1:5">
      <c r="A90" s="499"/>
      <c r="B90" s="497"/>
      <c r="C90" s="493" t="s">
        <v>36</v>
      </c>
      <c r="D90" s="493"/>
      <c r="E90" s="8">
        <f>ESF!J34</f>
        <v>0</v>
      </c>
    </row>
    <row r="91" spans="1:5">
      <c r="A91" s="499"/>
      <c r="B91" s="497"/>
      <c r="C91" s="493" t="s">
        <v>38</v>
      </c>
      <c r="D91" s="493"/>
      <c r="E91" s="8">
        <f>ESF!J35</f>
        <v>0</v>
      </c>
    </row>
    <row r="92" spans="1:5">
      <c r="A92" s="499"/>
      <c r="B92" s="497"/>
      <c r="C92" s="493" t="s">
        <v>40</v>
      </c>
      <c r="D92" s="493"/>
      <c r="E92" s="8">
        <f>ESF!J36</f>
        <v>0</v>
      </c>
    </row>
    <row r="93" spans="1:5" ht="15.75" thickBot="1">
      <c r="A93" s="499"/>
      <c r="B93" s="2"/>
      <c r="C93" s="494" t="s">
        <v>43</v>
      </c>
      <c r="D93" s="494"/>
      <c r="E93" s="9">
        <f>ESF!J38</f>
        <v>0</v>
      </c>
    </row>
    <row r="94" spans="1:5" ht="15.75" thickBot="1">
      <c r="A94" s="499"/>
      <c r="B94" s="2"/>
      <c r="C94" s="494" t="s">
        <v>45</v>
      </c>
      <c r="D94" s="494"/>
      <c r="E94" s="9">
        <f>ESF!J40</f>
        <v>0</v>
      </c>
    </row>
    <row r="95" spans="1:5">
      <c r="A95" s="3"/>
      <c r="B95" s="497" t="s">
        <v>47</v>
      </c>
      <c r="C95" s="495" t="s">
        <v>49</v>
      </c>
      <c r="D95" s="495"/>
      <c r="E95" s="10">
        <f>ESF!J44</f>
        <v>0</v>
      </c>
    </row>
    <row r="96" spans="1:5">
      <c r="A96" s="3"/>
      <c r="B96" s="497"/>
      <c r="C96" s="493" t="s">
        <v>50</v>
      </c>
      <c r="D96" s="493"/>
      <c r="E96" s="8">
        <f>ESF!J46</f>
        <v>0</v>
      </c>
    </row>
    <row r="97" spans="1:5">
      <c r="A97" s="3"/>
      <c r="B97" s="497"/>
      <c r="C97" s="493" t="s">
        <v>51</v>
      </c>
      <c r="D97" s="493"/>
      <c r="E97" s="8">
        <f>ESF!J47</f>
        <v>0</v>
      </c>
    </row>
    <row r="98" spans="1:5">
      <c r="A98" s="3"/>
      <c r="B98" s="497"/>
      <c r="C98" s="493" t="s">
        <v>52</v>
      </c>
      <c r="D98" s="493"/>
      <c r="E98" s="8">
        <f>ESF!J48</f>
        <v>0</v>
      </c>
    </row>
    <row r="99" spans="1:5">
      <c r="A99" s="3"/>
      <c r="B99" s="497"/>
      <c r="C99" s="495" t="s">
        <v>53</v>
      </c>
      <c r="D99" s="495"/>
      <c r="E99" s="10">
        <f>ESF!J50</f>
        <v>0</v>
      </c>
    </row>
    <row r="100" spans="1:5">
      <c r="A100" s="3"/>
      <c r="B100" s="497"/>
      <c r="C100" s="493" t="s">
        <v>54</v>
      </c>
      <c r="D100" s="493"/>
      <c r="E100" s="8">
        <f>ESF!J52</f>
        <v>0</v>
      </c>
    </row>
    <row r="101" spans="1:5">
      <c r="A101" s="3"/>
      <c r="B101" s="497"/>
      <c r="C101" s="493" t="s">
        <v>55</v>
      </c>
      <c r="D101" s="493"/>
      <c r="E101" s="8">
        <f>ESF!J53</f>
        <v>0</v>
      </c>
    </row>
    <row r="102" spans="1:5">
      <c r="A102" s="3"/>
      <c r="B102" s="497"/>
      <c r="C102" s="493" t="s">
        <v>56</v>
      </c>
      <c r="D102" s="493"/>
      <c r="E102" s="8">
        <f>ESF!J54</f>
        <v>0</v>
      </c>
    </row>
    <row r="103" spans="1:5">
      <c r="A103" s="3"/>
      <c r="B103" s="497"/>
      <c r="C103" s="493" t="s">
        <v>57</v>
      </c>
      <c r="D103" s="493"/>
      <c r="E103" s="8">
        <f>ESF!J55</f>
        <v>0</v>
      </c>
    </row>
    <row r="104" spans="1:5">
      <c r="A104" s="3"/>
      <c r="B104" s="497"/>
      <c r="C104" s="493" t="s">
        <v>58</v>
      </c>
      <c r="D104" s="493"/>
      <c r="E104" s="8">
        <f>ESF!J56</f>
        <v>0</v>
      </c>
    </row>
    <row r="105" spans="1:5">
      <c r="A105" s="3"/>
      <c r="B105" s="497"/>
      <c r="C105" s="495" t="s">
        <v>59</v>
      </c>
      <c r="D105" s="495"/>
      <c r="E105" s="10">
        <f>ESF!J58</f>
        <v>0</v>
      </c>
    </row>
    <row r="106" spans="1:5">
      <c r="A106" s="3"/>
      <c r="B106" s="497"/>
      <c r="C106" s="493" t="s">
        <v>60</v>
      </c>
      <c r="D106" s="493"/>
      <c r="E106" s="8">
        <f>ESF!J60</f>
        <v>0</v>
      </c>
    </row>
    <row r="107" spans="1:5">
      <c r="A107" s="3"/>
      <c r="B107" s="497"/>
      <c r="C107" s="493" t="s">
        <v>61</v>
      </c>
      <c r="D107" s="493"/>
      <c r="E107" s="8">
        <f>ESF!J61</f>
        <v>0</v>
      </c>
    </row>
    <row r="108" spans="1:5" ht="15.75" thickBot="1">
      <c r="A108" s="3"/>
      <c r="B108" s="497"/>
      <c r="C108" s="494" t="s">
        <v>62</v>
      </c>
      <c r="D108" s="494"/>
      <c r="E108" s="9">
        <f>ESF!J63</f>
        <v>0</v>
      </c>
    </row>
    <row r="109" spans="1:5" ht="15.75" thickBot="1">
      <c r="A109" s="3"/>
      <c r="B109" s="2"/>
      <c r="C109" s="494" t="s">
        <v>63</v>
      </c>
      <c r="D109" s="494"/>
      <c r="E109" s="9">
        <f>ESF!J65</f>
        <v>0</v>
      </c>
    </row>
    <row r="110" spans="1:5">
      <c r="A110" s="3"/>
      <c r="B110" s="2"/>
      <c r="C110" s="496" t="s">
        <v>75</v>
      </c>
      <c r="D110" s="5" t="s">
        <v>64</v>
      </c>
      <c r="E110" s="10" t="str">
        <f>ESF!C73</f>
        <v>Nombre de quien autoriza</v>
      </c>
    </row>
    <row r="111" spans="1:5">
      <c r="A111" s="3"/>
      <c r="B111" s="2"/>
      <c r="C111" s="492"/>
      <c r="D111" s="5" t="s">
        <v>65</v>
      </c>
      <c r="E111" s="10" t="str">
        <f>ESF!C74</f>
        <v>Cargo de quien autoriza</v>
      </c>
    </row>
    <row r="112" spans="1:5">
      <c r="A112" s="3"/>
      <c r="B112" s="2"/>
      <c r="C112" s="492" t="s">
        <v>74</v>
      </c>
      <c r="D112" s="5" t="s">
        <v>64</v>
      </c>
      <c r="E112" s="10" t="str">
        <f>ESF!G73</f>
        <v>Nombre de quien elabora</v>
      </c>
    </row>
    <row r="113" spans="1:5">
      <c r="A113" s="3"/>
      <c r="B113" s="2"/>
      <c r="C113" s="492"/>
      <c r="D113" s="5" t="s">
        <v>65</v>
      </c>
      <c r="E113" s="10" t="str">
        <f>ESF!G74</f>
        <v>Cargo de quien elabora</v>
      </c>
    </row>
    <row r="114" spans="1:5">
      <c r="A114" s="498" t="s">
        <v>2</v>
      </c>
      <c r="B114" s="498"/>
      <c r="C114" s="498"/>
      <c r="D114" s="498"/>
      <c r="E114" s="13" t="e">
        <f>ECSF!#REF!</f>
        <v>#REF!</v>
      </c>
    </row>
    <row r="115" spans="1:5" ht="79.5">
      <c r="A115" s="498" t="s">
        <v>4</v>
      </c>
      <c r="B115" s="498"/>
      <c r="C115" s="498"/>
      <c r="D115" s="498"/>
      <c r="E115" s="13" t="str">
        <f>ECSF!C7</f>
        <v>Poder Ejecutivo / Legislativo / Judicial / Autónomo / Sector Paraestatal</v>
      </c>
    </row>
    <row r="116" spans="1:5">
      <c r="A116" s="498" t="s">
        <v>3</v>
      </c>
      <c r="B116" s="498"/>
      <c r="C116" s="498"/>
      <c r="D116" s="498"/>
      <c r="E116" s="14"/>
    </row>
    <row r="117" spans="1:5">
      <c r="A117" s="498" t="s">
        <v>73</v>
      </c>
      <c r="B117" s="498"/>
      <c r="C117" s="498"/>
      <c r="D117" s="498"/>
      <c r="E117" t="s">
        <v>72</v>
      </c>
    </row>
    <row r="118" spans="1:5">
      <c r="B118" s="500" t="s">
        <v>67</v>
      </c>
      <c r="C118" s="495" t="s">
        <v>6</v>
      </c>
      <c r="D118" s="495"/>
      <c r="E118" s="11">
        <f>ECSF!D14</f>
        <v>26618864.620000001</v>
      </c>
    </row>
    <row r="119" spans="1:5">
      <c r="B119" s="500"/>
      <c r="C119" s="495" t="s">
        <v>8</v>
      </c>
      <c r="D119" s="495"/>
      <c r="E119" s="11">
        <f>ECSF!D16</f>
        <v>0</v>
      </c>
    </row>
    <row r="120" spans="1:5">
      <c r="B120" s="500"/>
      <c r="C120" s="493" t="s">
        <v>10</v>
      </c>
      <c r="D120" s="493"/>
      <c r="E120" s="12">
        <f>ECSF!D18</f>
        <v>0</v>
      </c>
    </row>
    <row r="121" spans="1:5">
      <c r="B121" s="500"/>
      <c r="C121" s="493" t="s">
        <v>12</v>
      </c>
      <c r="D121" s="493"/>
      <c r="E121" s="12">
        <f>ECSF!D19</f>
        <v>0</v>
      </c>
    </row>
    <row r="122" spans="1:5">
      <c r="B122" s="500"/>
      <c r="C122" s="493" t="s">
        <v>14</v>
      </c>
      <c r="D122" s="493"/>
      <c r="E122" s="12">
        <f>ECSF!D20</f>
        <v>0</v>
      </c>
    </row>
    <row r="123" spans="1:5">
      <c r="B123" s="500"/>
      <c r="C123" s="493" t="s">
        <v>16</v>
      </c>
      <c r="D123" s="493"/>
      <c r="E123" s="12">
        <f>ECSF!D21</f>
        <v>0</v>
      </c>
    </row>
    <row r="124" spans="1:5">
      <c r="B124" s="500"/>
      <c r="C124" s="493" t="s">
        <v>18</v>
      </c>
      <c r="D124" s="493"/>
      <c r="E124" s="12">
        <f>ECSF!D22</f>
        <v>0</v>
      </c>
    </row>
    <row r="125" spans="1:5">
      <c r="B125" s="500"/>
      <c r="C125" s="493" t="s">
        <v>20</v>
      </c>
      <c r="D125" s="493"/>
      <c r="E125" s="12">
        <f>ECSF!D23</f>
        <v>0</v>
      </c>
    </row>
    <row r="126" spans="1:5">
      <c r="B126" s="500"/>
      <c r="C126" s="493" t="s">
        <v>22</v>
      </c>
      <c r="D126" s="493"/>
      <c r="E126" s="12">
        <f>ECSF!D24</f>
        <v>0</v>
      </c>
    </row>
    <row r="127" spans="1:5">
      <c r="B127" s="500"/>
      <c r="C127" s="495" t="s">
        <v>27</v>
      </c>
      <c r="D127" s="495"/>
      <c r="E127" s="11">
        <f>ECSF!D26</f>
        <v>26618864.620000001</v>
      </c>
    </row>
    <row r="128" spans="1:5">
      <c r="B128" s="500"/>
      <c r="C128" s="493" t="s">
        <v>29</v>
      </c>
      <c r="D128" s="493"/>
      <c r="E128" s="12">
        <f>ECSF!D28</f>
        <v>0</v>
      </c>
    </row>
    <row r="129" spans="2:5">
      <c r="B129" s="500"/>
      <c r="C129" s="493" t="s">
        <v>31</v>
      </c>
      <c r="D129" s="493"/>
      <c r="E129" s="12">
        <f>ECSF!D29</f>
        <v>0</v>
      </c>
    </row>
    <row r="130" spans="2:5">
      <c r="B130" s="500"/>
      <c r="C130" s="493" t="s">
        <v>33</v>
      </c>
      <c r="D130" s="493"/>
      <c r="E130" s="12">
        <f>ECSF!D30</f>
        <v>0</v>
      </c>
    </row>
    <row r="131" spans="2:5">
      <c r="B131" s="500"/>
      <c r="C131" s="493" t="s">
        <v>35</v>
      </c>
      <c r="D131" s="493"/>
      <c r="E131" s="12">
        <f>ECSF!D31</f>
        <v>0</v>
      </c>
    </row>
    <row r="132" spans="2:5">
      <c r="B132" s="500"/>
      <c r="C132" s="493" t="s">
        <v>37</v>
      </c>
      <c r="D132" s="493"/>
      <c r="E132" s="12">
        <f>ECSF!D32</f>
        <v>0</v>
      </c>
    </row>
    <row r="133" spans="2:5">
      <c r="B133" s="500"/>
      <c r="C133" s="493" t="s">
        <v>39</v>
      </c>
      <c r="D133" s="493"/>
      <c r="E133" s="12">
        <f>ECSF!D33</f>
        <v>26618864.620000001</v>
      </c>
    </row>
    <row r="134" spans="2:5">
      <c r="B134" s="500"/>
      <c r="C134" s="493" t="s">
        <v>41</v>
      </c>
      <c r="D134" s="493"/>
      <c r="E134" s="12">
        <f>ECSF!D34</f>
        <v>0</v>
      </c>
    </row>
    <row r="135" spans="2:5">
      <c r="B135" s="500"/>
      <c r="C135" s="493" t="s">
        <v>42</v>
      </c>
      <c r="D135" s="493"/>
      <c r="E135" s="12">
        <f>ECSF!D35</f>
        <v>0</v>
      </c>
    </row>
    <row r="136" spans="2:5">
      <c r="B136" s="500"/>
      <c r="C136" s="493" t="s">
        <v>44</v>
      </c>
      <c r="D136" s="493"/>
      <c r="E136" s="12">
        <f>ECSF!D36</f>
        <v>0</v>
      </c>
    </row>
    <row r="137" spans="2:5">
      <c r="B137" s="500"/>
      <c r="C137" s="495" t="s">
        <v>7</v>
      </c>
      <c r="D137" s="495"/>
      <c r="E137" s="11">
        <f>ECSF!I14</f>
        <v>14496425.779999999</v>
      </c>
    </row>
    <row r="138" spans="2:5">
      <c r="B138" s="500"/>
      <c r="C138" s="495" t="s">
        <v>9</v>
      </c>
      <c r="D138" s="495"/>
      <c r="E138" s="11">
        <f>ECSF!I16</f>
        <v>679430.78</v>
      </c>
    </row>
    <row r="139" spans="2:5">
      <c r="B139" s="500"/>
      <c r="C139" s="493" t="s">
        <v>11</v>
      </c>
      <c r="D139" s="493"/>
      <c r="E139" s="12">
        <f>ECSF!I18</f>
        <v>679430.78</v>
      </c>
    </row>
    <row r="140" spans="2:5">
      <c r="B140" s="500"/>
      <c r="C140" s="493" t="s">
        <v>13</v>
      </c>
      <c r="D140" s="493"/>
      <c r="E140" s="12">
        <f>ECSF!I19</f>
        <v>0</v>
      </c>
    </row>
    <row r="141" spans="2:5">
      <c r="B141" s="500"/>
      <c r="C141" s="493" t="s">
        <v>15</v>
      </c>
      <c r="D141" s="493"/>
      <c r="E141" s="12">
        <f>ECSF!I20</f>
        <v>0</v>
      </c>
    </row>
    <row r="142" spans="2:5">
      <c r="B142" s="500"/>
      <c r="C142" s="493" t="s">
        <v>17</v>
      </c>
      <c r="D142" s="493"/>
      <c r="E142" s="12">
        <f>ECSF!I21</f>
        <v>0</v>
      </c>
    </row>
    <row r="143" spans="2:5">
      <c r="B143" s="500"/>
      <c r="C143" s="493" t="s">
        <v>19</v>
      </c>
      <c r="D143" s="493"/>
      <c r="E143" s="12">
        <f>ECSF!I22</f>
        <v>0</v>
      </c>
    </row>
    <row r="144" spans="2:5">
      <c r="B144" s="500"/>
      <c r="C144" s="493" t="s">
        <v>21</v>
      </c>
      <c r="D144" s="493"/>
      <c r="E144" s="12">
        <f>ECSF!I23</f>
        <v>0</v>
      </c>
    </row>
    <row r="145" spans="2:5">
      <c r="B145" s="500"/>
      <c r="C145" s="493" t="s">
        <v>23</v>
      </c>
      <c r="D145" s="493"/>
      <c r="E145" s="12">
        <f>ECSF!I24</f>
        <v>0</v>
      </c>
    </row>
    <row r="146" spans="2:5">
      <c r="B146" s="500"/>
      <c r="C146" s="493" t="s">
        <v>24</v>
      </c>
      <c r="D146" s="493"/>
      <c r="E146" s="12">
        <f>ECSF!I25</f>
        <v>0</v>
      </c>
    </row>
    <row r="147" spans="2:5">
      <c r="B147" s="500"/>
      <c r="C147" s="502" t="s">
        <v>28</v>
      </c>
      <c r="D147" s="502"/>
      <c r="E147" s="11">
        <f>ECSF!I27</f>
        <v>13816995</v>
      </c>
    </row>
    <row r="148" spans="2:5">
      <c r="B148" s="500"/>
      <c r="C148" s="493" t="s">
        <v>30</v>
      </c>
      <c r="D148" s="493"/>
      <c r="E148" s="12">
        <f>ECSF!I29</f>
        <v>0</v>
      </c>
    </row>
    <row r="149" spans="2:5">
      <c r="B149" s="500"/>
      <c r="C149" s="493" t="s">
        <v>32</v>
      </c>
      <c r="D149" s="493"/>
      <c r="E149" s="12">
        <f>ECSF!I30</f>
        <v>0</v>
      </c>
    </row>
    <row r="150" spans="2:5">
      <c r="B150" s="500"/>
      <c r="C150" s="493" t="s">
        <v>34</v>
      </c>
      <c r="D150" s="493"/>
      <c r="E150" s="12">
        <f>ECSF!I31</f>
        <v>0</v>
      </c>
    </row>
    <row r="151" spans="2:5">
      <c r="B151" s="500"/>
      <c r="C151" s="493" t="s">
        <v>36</v>
      </c>
      <c r="D151" s="493"/>
      <c r="E151" s="12">
        <f>ECSF!I32</f>
        <v>0</v>
      </c>
    </row>
    <row r="152" spans="2:5">
      <c r="B152" s="500"/>
      <c r="C152" s="493" t="s">
        <v>38</v>
      </c>
      <c r="D152" s="493"/>
      <c r="E152" s="12">
        <f>ECSF!I33</f>
        <v>4500</v>
      </c>
    </row>
    <row r="153" spans="2:5">
      <c r="B153" s="500"/>
      <c r="C153" s="493" t="s">
        <v>40</v>
      </c>
      <c r="D153" s="493"/>
      <c r="E153" s="12">
        <f>ECSF!I34</f>
        <v>13812495</v>
      </c>
    </row>
    <row r="154" spans="2:5">
      <c r="B154" s="500"/>
      <c r="C154" s="495" t="s">
        <v>47</v>
      </c>
      <c r="D154" s="495"/>
      <c r="E154" s="11">
        <f>ECSF!I36</f>
        <v>28059759.710000012</v>
      </c>
    </row>
    <row r="155" spans="2:5">
      <c r="B155" s="500"/>
      <c r="C155" s="495" t="s">
        <v>49</v>
      </c>
      <c r="D155" s="495"/>
      <c r="E155" s="11">
        <f>ECSF!I38</f>
        <v>0</v>
      </c>
    </row>
    <row r="156" spans="2:5">
      <c r="B156" s="500"/>
      <c r="C156" s="493" t="s">
        <v>50</v>
      </c>
      <c r="D156" s="493"/>
      <c r="E156" s="12">
        <f>ECSF!I40</f>
        <v>0</v>
      </c>
    </row>
    <row r="157" spans="2:5">
      <c r="B157" s="500"/>
      <c r="C157" s="493" t="s">
        <v>51</v>
      </c>
      <c r="D157" s="493"/>
      <c r="E157" s="12">
        <f>ECSF!I41</f>
        <v>0</v>
      </c>
    </row>
    <row r="158" spans="2:5">
      <c r="B158" s="500"/>
      <c r="C158" s="493" t="s">
        <v>52</v>
      </c>
      <c r="D158" s="493"/>
      <c r="E158" s="12">
        <f>ECSF!I42</f>
        <v>0</v>
      </c>
    </row>
    <row r="159" spans="2:5">
      <c r="B159" s="500"/>
      <c r="C159" s="495" t="s">
        <v>53</v>
      </c>
      <c r="D159" s="495"/>
      <c r="E159" s="11">
        <f>ECSF!I44</f>
        <v>28059759.710000012</v>
      </c>
    </row>
    <row r="160" spans="2:5">
      <c r="B160" s="500"/>
      <c r="C160" s="493" t="s">
        <v>54</v>
      </c>
      <c r="D160" s="493"/>
      <c r="E160" s="12">
        <f>ECSF!I46</f>
        <v>10816223.580000013</v>
      </c>
    </row>
    <row r="161" spans="2:5">
      <c r="B161" s="500"/>
      <c r="C161" s="493" t="s">
        <v>55</v>
      </c>
      <c r="D161" s="493"/>
      <c r="E161" s="12">
        <f>ECSF!I47</f>
        <v>17243536.129999999</v>
      </c>
    </row>
    <row r="162" spans="2:5">
      <c r="B162" s="500"/>
      <c r="C162" s="493" t="s">
        <v>56</v>
      </c>
      <c r="D162" s="493"/>
      <c r="E162" s="12">
        <f>ECSF!I48</f>
        <v>0</v>
      </c>
    </row>
    <row r="163" spans="2:5">
      <c r="B163" s="500"/>
      <c r="C163" s="493" t="s">
        <v>57</v>
      </c>
      <c r="D163" s="493"/>
      <c r="E163" s="12">
        <f>ECSF!I49</f>
        <v>0</v>
      </c>
    </row>
    <row r="164" spans="2:5">
      <c r="B164" s="500"/>
      <c r="C164" s="493" t="s">
        <v>58</v>
      </c>
      <c r="D164" s="493"/>
      <c r="E164" s="12">
        <f>ECSF!I50</f>
        <v>0</v>
      </c>
    </row>
    <row r="165" spans="2:5">
      <c r="B165" s="500"/>
      <c r="C165" s="495" t="s">
        <v>59</v>
      </c>
      <c r="D165" s="495"/>
      <c r="E165" s="11">
        <f>ECSF!I52</f>
        <v>0</v>
      </c>
    </row>
    <row r="166" spans="2:5">
      <c r="B166" s="500"/>
      <c r="C166" s="493" t="s">
        <v>60</v>
      </c>
      <c r="D166" s="493"/>
      <c r="E166" s="12">
        <f>ECSF!I54</f>
        <v>0</v>
      </c>
    </row>
    <row r="167" spans="2:5" ht="15" customHeight="1" thickBot="1">
      <c r="B167" s="501"/>
      <c r="C167" s="493" t="s">
        <v>61</v>
      </c>
      <c r="D167" s="493"/>
      <c r="E167" s="12">
        <f>ECSF!I55</f>
        <v>0</v>
      </c>
    </row>
    <row r="168" spans="2:5">
      <c r="B168" s="500" t="s">
        <v>68</v>
      </c>
      <c r="C168" s="495" t="s">
        <v>6</v>
      </c>
      <c r="D168" s="495"/>
      <c r="E168" s="11">
        <f>ECSF!E14</f>
        <v>69175050.109999999</v>
      </c>
    </row>
    <row r="169" spans="2:5" ht="15" customHeight="1">
      <c r="B169" s="500"/>
      <c r="C169" s="495" t="s">
        <v>8</v>
      </c>
      <c r="D169" s="495"/>
      <c r="E169" s="11">
        <f>ECSF!E16</f>
        <v>38695672.079999998</v>
      </c>
    </row>
    <row r="170" spans="2:5" ht="15" customHeight="1">
      <c r="B170" s="500"/>
      <c r="C170" s="493" t="s">
        <v>10</v>
      </c>
      <c r="D170" s="493"/>
      <c r="E170" s="12">
        <f>ECSF!E18</f>
        <v>34160664.93</v>
      </c>
    </row>
    <row r="171" spans="2:5" ht="15" customHeight="1">
      <c r="B171" s="500"/>
      <c r="C171" s="493" t="s">
        <v>12</v>
      </c>
      <c r="D171" s="493"/>
      <c r="E171" s="12">
        <f>ECSF!E19</f>
        <v>4530882.49</v>
      </c>
    </row>
    <row r="172" spans="2:5">
      <c r="B172" s="500"/>
      <c r="C172" s="493" t="s">
        <v>14</v>
      </c>
      <c r="D172" s="493"/>
      <c r="E172" s="12">
        <f>ECSF!E20</f>
        <v>4124.66</v>
      </c>
    </row>
    <row r="173" spans="2:5">
      <c r="B173" s="500"/>
      <c r="C173" s="493" t="s">
        <v>16</v>
      </c>
      <c r="D173" s="493"/>
      <c r="E173" s="12">
        <f>ECSF!E21</f>
        <v>0</v>
      </c>
    </row>
    <row r="174" spans="2:5" ht="15" customHeight="1">
      <c r="B174" s="500"/>
      <c r="C174" s="493" t="s">
        <v>18</v>
      </c>
      <c r="D174" s="493"/>
      <c r="E174" s="12">
        <f>ECSF!E22</f>
        <v>0</v>
      </c>
    </row>
    <row r="175" spans="2:5" ht="15" customHeight="1">
      <c r="B175" s="500"/>
      <c r="C175" s="493" t="s">
        <v>20</v>
      </c>
      <c r="D175" s="493"/>
      <c r="E175" s="12">
        <f>ECSF!E23</f>
        <v>0</v>
      </c>
    </row>
    <row r="176" spans="2:5">
      <c r="B176" s="500"/>
      <c r="C176" s="493" t="s">
        <v>22</v>
      </c>
      <c r="D176" s="493"/>
      <c r="E176" s="12">
        <f>ECSF!E24</f>
        <v>0</v>
      </c>
    </row>
    <row r="177" spans="2:5" ht="15" customHeight="1">
      <c r="B177" s="500"/>
      <c r="C177" s="495" t="s">
        <v>27</v>
      </c>
      <c r="D177" s="495"/>
      <c r="E177" s="11">
        <f>ECSF!E26</f>
        <v>30479378.030000001</v>
      </c>
    </row>
    <row r="178" spans="2:5">
      <c r="B178" s="500"/>
      <c r="C178" s="493" t="s">
        <v>29</v>
      </c>
      <c r="D178" s="493"/>
      <c r="E178" s="12">
        <f>ECSF!E28</f>
        <v>0</v>
      </c>
    </row>
    <row r="179" spans="2:5" ht="15" customHeight="1">
      <c r="B179" s="500"/>
      <c r="C179" s="493" t="s">
        <v>31</v>
      </c>
      <c r="D179" s="493"/>
      <c r="E179" s="12">
        <f>ECSF!E29</f>
        <v>0</v>
      </c>
    </row>
    <row r="180" spans="2:5" ht="15" customHeight="1">
      <c r="B180" s="500"/>
      <c r="C180" s="493" t="s">
        <v>33</v>
      </c>
      <c r="D180" s="493"/>
      <c r="E180" s="12">
        <f>ECSF!E30</f>
        <v>0</v>
      </c>
    </row>
    <row r="181" spans="2:5" ht="15" customHeight="1">
      <c r="B181" s="500"/>
      <c r="C181" s="493" t="s">
        <v>35</v>
      </c>
      <c r="D181" s="493"/>
      <c r="E181" s="12">
        <f>ECSF!E31</f>
        <v>30017252.09</v>
      </c>
    </row>
    <row r="182" spans="2:5" ht="15" customHeight="1">
      <c r="B182" s="500"/>
      <c r="C182" s="493" t="s">
        <v>37</v>
      </c>
      <c r="D182" s="493"/>
      <c r="E182" s="12">
        <f>ECSF!E32</f>
        <v>462125.94</v>
      </c>
    </row>
    <row r="183" spans="2:5" ht="15" customHeight="1">
      <c r="B183" s="500"/>
      <c r="C183" s="493" t="s">
        <v>39</v>
      </c>
      <c r="D183" s="493"/>
      <c r="E183" s="12">
        <f>ECSF!E33</f>
        <v>0</v>
      </c>
    </row>
    <row r="184" spans="2:5" ht="15" customHeight="1">
      <c r="B184" s="500"/>
      <c r="C184" s="493" t="s">
        <v>41</v>
      </c>
      <c r="D184" s="493"/>
      <c r="E184" s="12">
        <f>ECSF!E34</f>
        <v>0</v>
      </c>
    </row>
    <row r="185" spans="2:5" ht="15" customHeight="1">
      <c r="B185" s="500"/>
      <c r="C185" s="493" t="s">
        <v>42</v>
      </c>
      <c r="D185" s="493"/>
      <c r="E185" s="12">
        <f>ECSF!E35</f>
        <v>0</v>
      </c>
    </row>
    <row r="186" spans="2:5" ht="15" customHeight="1">
      <c r="B186" s="500"/>
      <c r="C186" s="493" t="s">
        <v>44</v>
      </c>
      <c r="D186" s="493"/>
      <c r="E186" s="12">
        <f>ECSF!E36</f>
        <v>0</v>
      </c>
    </row>
    <row r="187" spans="2:5" ht="15" customHeight="1">
      <c r="B187" s="500"/>
      <c r="C187" s="495" t="s">
        <v>7</v>
      </c>
      <c r="D187" s="495"/>
      <c r="E187" s="11">
        <f>ECSF!J14</f>
        <v>0</v>
      </c>
    </row>
    <row r="188" spans="2:5">
      <c r="B188" s="500"/>
      <c r="C188" s="495" t="s">
        <v>9</v>
      </c>
      <c r="D188" s="495"/>
      <c r="E188" s="11">
        <f>ECSF!J16</f>
        <v>0</v>
      </c>
    </row>
    <row r="189" spans="2:5">
      <c r="B189" s="500"/>
      <c r="C189" s="493" t="s">
        <v>11</v>
      </c>
      <c r="D189" s="493"/>
      <c r="E189" s="12">
        <f>ECSF!J18</f>
        <v>0</v>
      </c>
    </row>
    <row r="190" spans="2:5">
      <c r="B190" s="500"/>
      <c r="C190" s="493" t="s">
        <v>13</v>
      </c>
      <c r="D190" s="493"/>
      <c r="E190" s="12">
        <f>ECSF!J19</f>
        <v>0</v>
      </c>
    </row>
    <row r="191" spans="2:5" ht="15" customHeight="1">
      <c r="B191" s="500"/>
      <c r="C191" s="493" t="s">
        <v>15</v>
      </c>
      <c r="D191" s="493"/>
      <c r="E191" s="12">
        <f>ECSF!J20</f>
        <v>0</v>
      </c>
    </row>
    <row r="192" spans="2:5">
      <c r="B192" s="500"/>
      <c r="C192" s="493" t="s">
        <v>17</v>
      </c>
      <c r="D192" s="493"/>
      <c r="E192" s="12">
        <f>ECSF!J21</f>
        <v>0</v>
      </c>
    </row>
    <row r="193" spans="2:5" ht="15" customHeight="1">
      <c r="B193" s="500"/>
      <c r="C193" s="493" t="s">
        <v>19</v>
      </c>
      <c r="D193" s="493"/>
      <c r="E193" s="12">
        <f>ECSF!J22</f>
        <v>0</v>
      </c>
    </row>
    <row r="194" spans="2:5" ht="15" customHeight="1">
      <c r="B194" s="500"/>
      <c r="C194" s="493" t="s">
        <v>21</v>
      </c>
      <c r="D194" s="493"/>
      <c r="E194" s="12">
        <f>ECSF!J23</f>
        <v>0</v>
      </c>
    </row>
    <row r="195" spans="2:5" ht="15" customHeight="1">
      <c r="B195" s="500"/>
      <c r="C195" s="493" t="s">
        <v>23</v>
      </c>
      <c r="D195" s="493"/>
      <c r="E195" s="12">
        <f>ECSF!J24</f>
        <v>0</v>
      </c>
    </row>
    <row r="196" spans="2:5" ht="15" customHeight="1">
      <c r="B196" s="500"/>
      <c r="C196" s="493" t="s">
        <v>24</v>
      </c>
      <c r="D196" s="493"/>
      <c r="E196" s="12">
        <f>ECSF!J25</f>
        <v>0</v>
      </c>
    </row>
    <row r="197" spans="2:5" ht="15" customHeight="1">
      <c r="B197" s="500"/>
      <c r="C197" s="502" t="s">
        <v>28</v>
      </c>
      <c r="D197" s="502"/>
      <c r="E197" s="11">
        <f>ECSF!J27</f>
        <v>0</v>
      </c>
    </row>
    <row r="198" spans="2:5" ht="15" customHeight="1">
      <c r="B198" s="500"/>
      <c r="C198" s="493" t="s">
        <v>30</v>
      </c>
      <c r="D198" s="493"/>
      <c r="E198" s="12">
        <f>ECSF!J29</f>
        <v>0</v>
      </c>
    </row>
    <row r="199" spans="2:5" ht="15" customHeight="1">
      <c r="B199" s="500"/>
      <c r="C199" s="493" t="s">
        <v>32</v>
      </c>
      <c r="D199" s="493"/>
      <c r="E199" s="12">
        <f>ECSF!J30</f>
        <v>0</v>
      </c>
    </row>
    <row r="200" spans="2:5" ht="15" customHeight="1">
      <c r="B200" s="500"/>
      <c r="C200" s="493" t="s">
        <v>34</v>
      </c>
      <c r="D200" s="493"/>
      <c r="E200" s="12">
        <f>ECSF!J31</f>
        <v>0</v>
      </c>
    </row>
    <row r="201" spans="2:5">
      <c r="B201" s="500"/>
      <c r="C201" s="493" t="s">
        <v>36</v>
      </c>
      <c r="D201" s="493"/>
      <c r="E201" s="12">
        <f>ECSF!J32</f>
        <v>0</v>
      </c>
    </row>
    <row r="202" spans="2:5" ht="15" customHeight="1">
      <c r="B202" s="500"/>
      <c r="C202" s="493" t="s">
        <v>38</v>
      </c>
      <c r="D202" s="493"/>
      <c r="E202" s="12">
        <f>ECSF!J33</f>
        <v>0</v>
      </c>
    </row>
    <row r="203" spans="2:5">
      <c r="B203" s="500"/>
      <c r="C203" s="493" t="s">
        <v>40</v>
      </c>
      <c r="D203" s="493"/>
      <c r="E203" s="12">
        <f>ECSF!J34</f>
        <v>0</v>
      </c>
    </row>
    <row r="204" spans="2:5" ht="15" customHeight="1">
      <c r="B204" s="500"/>
      <c r="C204" s="495" t="s">
        <v>47</v>
      </c>
      <c r="D204" s="495"/>
      <c r="E204" s="11">
        <f>ECSF!J36</f>
        <v>0</v>
      </c>
    </row>
    <row r="205" spans="2:5" ht="15" customHeight="1">
      <c r="B205" s="500"/>
      <c r="C205" s="495" t="s">
        <v>49</v>
      </c>
      <c r="D205" s="495"/>
      <c r="E205" s="11">
        <f>ECSF!J38</f>
        <v>0</v>
      </c>
    </row>
    <row r="206" spans="2:5" ht="15" customHeight="1">
      <c r="B206" s="500"/>
      <c r="C206" s="493" t="s">
        <v>50</v>
      </c>
      <c r="D206" s="493"/>
      <c r="E206" s="12">
        <f>ECSF!J40</f>
        <v>0</v>
      </c>
    </row>
    <row r="207" spans="2:5" ht="15" customHeight="1">
      <c r="B207" s="500"/>
      <c r="C207" s="493" t="s">
        <v>51</v>
      </c>
      <c r="D207" s="493"/>
      <c r="E207" s="12">
        <f>ECSF!J41</f>
        <v>0</v>
      </c>
    </row>
    <row r="208" spans="2:5" ht="15" customHeight="1">
      <c r="B208" s="500"/>
      <c r="C208" s="493" t="s">
        <v>52</v>
      </c>
      <c r="D208" s="493"/>
      <c r="E208" s="12">
        <f>ECSF!J42</f>
        <v>0</v>
      </c>
    </row>
    <row r="209" spans="2:5" ht="15" customHeight="1">
      <c r="B209" s="500"/>
      <c r="C209" s="495" t="s">
        <v>53</v>
      </c>
      <c r="D209" s="495"/>
      <c r="E209" s="11">
        <f>ECSF!J44</f>
        <v>0</v>
      </c>
    </row>
    <row r="210" spans="2:5">
      <c r="B210" s="500"/>
      <c r="C210" s="493" t="s">
        <v>54</v>
      </c>
      <c r="D210" s="493"/>
      <c r="E210" s="12">
        <f>ECSF!J46</f>
        <v>0</v>
      </c>
    </row>
    <row r="211" spans="2:5" ht="15" customHeight="1">
      <c r="B211" s="500"/>
      <c r="C211" s="493" t="s">
        <v>55</v>
      </c>
      <c r="D211" s="493"/>
      <c r="E211" s="12">
        <f>ECSF!J47</f>
        <v>0</v>
      </c>
    </row>
    <row r="212" spans="2:5">
      <c r="B212" s="500"/>
      <c r="C212" s="493" t="s">
        <v>56</v>
      </c>
      <c r="D212" s="493"/>
      <c r="E212" s="12">
        <f>ECSF!J48</f>
        <v>0</v>
      </c>
    </row>
    <row r="213" spans="2:5" ht="15" customHeight="1">
      <c r="B213" s="500"/>
      <c r="C213" s="493" t="s">
        <v>57</v>
      </c>
      <c r="D213" s="493"/>
      <c r="E213" s="12">
        <f>ECSF!J49</f>
        <v>0</v>
      </c>
    </row>
    <row r="214" spans="2:5">
      <c r="B214" s="500"/>
      <c r="C214" s="493" t="s">
        <v>58</v>
      </c>
      <c r="D214" s="493"/>
      <c r="E214" s="12">
        <f>ECSF!J50</f>
        <v>0</v>
      </c>
    </row>
    <row r="215" spans="2:5">
      <c r="B215" s="500"/>
      <c r="C215" s="495" t="s">
        <v>59</v>
      </c>
      <c r="D215" s="495"/>
      <c r="E215" s="11">
        <f>ECSF!J52</f>
        <v>0</v>
      </c>
    </row>
    <row r="216" spans="2:5">
      <c r="B216" s="500"/>
      <c r="C216" s="493" t="s">
        <v>60</v>
      </c>
      <c r="D216" s="493"/>
      <c r="E216" s="12">
        <f>ECSF!J54</f>
        <v>0</v>
      </c>
    </row>
    <row r="217" spans="2:5" ht="15.75" thickBot="1">
      <c r="B217" s="501"/>
      <c r="C217" s="493" t="s">
        <v>61</v>
      </c>
      <c r="D217" s="493"/>
      <c r="E217" s="12">
        <f>ECSF!J55</f>
        <v>0</v>
      </c>
    </row>
    <row r="218" spans="2:5">
      <c r="C218" s="496" t="s">
        <v>75</v>
      </c>
      <c r="D218" s="5" t="s">
        <v>64</v>
      </c>
      <c r="E218" s="15" t="str">
        <f>ECSF!C62</f>
        <v>Nombre de quien autoriza</v>
      </c>
    </row>
    <row r="219" spans="2:5">
      <c r="C219" s="492"/>
      <c r="D219" s="5" t="s">
        <v>65</v>
      </c>
      <c r="E219" s="15" t="str">
        <f>ECSF!C63</f>
        <v>Cargo de quien autoriza</v>
      </c>
    </row>
    <row r="220" spans="2:5">
      <c r="C220" s="492" t="s">
        <v>74</v>
      </c>
      <c r="D220" s="5" t="s">
        <v>64</v>
      </c>
      <c r="E220" s="15" t="str">
        <f>ECSF!G62</f>
        <v>Nombre de quien elabora</v>
      </c>
    </row>
    <row r="221" spans="2:5">
      <c r="C221" s="492"/>
      <c r="D221" s="5" t="s">
        <v>65</v>
      </c>
      <c r="E221" s="15" t="str">
        <f>ECSF!G63</f>
        <v>Cargo de quien elabora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zoomScale="110" zoomScaleNormal="110" workbookViewId="0">
      <selection activeCell="C4" sqref="C4:G4"/>
    </sheetView>
  </sheetViews>
  <sheetFormatPr baseColWidth="10" defaultRowHeight="12"/>
  <cols>
    <col min="1" max="1" width="1.140625" style="184" customWidth="1"/>
    <col min="2" max="2" width="11.7109375" style="184" customWidth="1"/>
    <col min="3" max="3" width="54.42578125" style="184" customWidth="1"/>
    <col min="4" max="4" width="19.140625" style="351" customWidth="1"/>
    <col min="5" max="5" width="19.28515625" style="184" customWidth="1"/>
    <col min="6" max="6" width="19" style="184" customWidth="1"/>
    <col min="7" max="7" width="21.28515625" style="184" customWidth="1"/>
    <col min="8" max="8" width="18.7109375" style="184" customWidth="1"/>
    <col min="9" max="9" width="1.140625" style="184" customWidth="1"/>
    <col min="10" max="16384" width="11.42578125" style="184"/>
  </cols>
  <sheetData>
    <row r="1" spans="1:13" s="233" customFormat="1" ht="6" customHeight="1">
      <c r="B1" s="234"/>
      <c r="C1" s="518"/>
      <c r="D1" s="518"/>
      <c r="E1" s="518"/>
      <c r="F1" s="519"/>
      <c r="G1" s="519"/>
      <c r="H1" s="519"/>
      <c r="I1" s="325"/>
      <c r="J1" s="290"/>
      <c r="K1" s="290"/>
    </row>
    <row r="2" spans="1:13" s="233" customFormat="1" ht="6" customHeight="1">
      <c r="B2" s="234"/>
    </row>
    <row r="3" spans="1:13" s="233" customFormat="1" ht="14.1" customHeight="1">
      <c r="B3" s="236"/>
      <c r="C3" s="487" t="s">
        <v>428</v>
      </c>
      <c r="D3" s="487"/>
      <c r="E3" s="487"/>
      <c r="F3" s="487"/>
      <c r="G3" s="487"/>
      <c r="H3" s="236"/>
      <c r="I3" s="236"/>
      <c r="J3" s="184"/>
      <c r="K3" s="184"/>
    </row>
    <row r="4" spans="1:13" s="233" customFormat="1" ht="14.1" customHeight="1">
      <c r="B4" s="236"/>
      <c r="C4" s="487" t="s">
        <v>149</v>
      </c>
      <c r="D4" s="487"/>
      <c r="E4" s="487"/>
      <c r="F4" s="487"/>
      <c r="G4" s="487"/>
      <c r="H4" s="236"/>
      <c r="I4" s="236"/>
      <c r="J4" s="184"/>
      <c r="K4" s="184"/>
    </row>
    <row r="5" spans="1:13" s="233" customFormat="1" ht="14.1" customHeight="1">
      <c r="B5" s="236"/>
      <c r="C5" s="487" t="s">
        <v>427</v>
      </c>
      <c r="D5" s="487"/>
      <c r="E5" s="487"/>
      <c r="F5" s="487"/>
      <c r="G5" s="487"/>
      <c r="H5" s="236"/>
      <c r="I5" s="236"/>
      <c r="J5" s="184"/>
      <c r="K5" s="184"/>
    </row>
    <row r="6" spans="1:13" s="233" customFormat="1" ht="14.1" customHeight="1">
      <c r="B6" s="236"/>
      <c r="C6" s="487" t="s">
        <v>1</v>
      </c>
      <c r="D6" s="487"/>
      <c r="E6" s="487"/>
      <c r="F6" s="487"/>
      <c r="G6" s="487"/>
      <c r="H6" s="236"/>
      <c r="I6" s="236"/>
      <c r="J6" s="184"/>
      <c r="K6" s="184"/>
    </row>
    <row r="7" spans="1:13" s="233" customFormat="1" ht="20.100000000000001" customHeight="1">
      <c r="A7" s="238"/>
      <c r="B7" s="239" t="s">
        <v>4</v>
      </c>
      <c r="C7" s="476" t="s">
        <v>384</v>
      </c>
      <c r="D7" s="476"/>
      <c r="E7" s="476"/>
      <c r="F7" s="476"/>
      <c r="G7" s="476"/>
      <c r="H7" s="197"/>
      <c r="I7" s="326"/>
      <c r="J7" s="326"/>
      <c r="K7" s="326"/>
      <c r="L7" s="326"/>
      <c r="M7" s="326"/>
    </row>
    <row r="8" spans="1:13" s="233" customFormat="1" ht="6.75" customHeight="1">
      <c r="A8" s="488"/>
      <c r="B8" s="488"/>
      <c r="C8" s="488"/>
      <c r="D8" s="488"/>
      <c r="E8" s="488"/>
      <c r="F8" s="488"/>
      <c r="G8" s="488"/>
      <c r="H8" s="488"/>
      <c r="I8" s="488"/>
    </row>
    <row r="9" spans="1:13" s="233" customFormat="1" ht="3" customHeight="1">
      <c r="A9" s="488"/>
      <c r="B9" s="488"/>
      <c r="C9" s="488"/>
      <c r="D9" s="488"/>
      <c r="E9" s="488"/>
      <c r="F9" s="488"/>
      <c r="G9" s="488"/>
      <c r="H9" s="488"/>
      <c r="I9" s="488"/>
    </row>
    <row r="10" spans="1:13" s="331" customFormat="1">
      <c r="A10" s="327"/>
      <c r="B10" s="510" t="s">
        <v>76</v>
      </c>
      <c r="C10" s="510"/>
      <c r="D10" s="328" t="s">
        <v>150</v>
      </c>
      <c r="E10" s="328" t="s">
        <v>151</v>
      </c>
      <c r="F10" s="329" t="s">
        <v>152</v>
      </c>
      <c r="G10" s="329" t="s">
        <v>153</v>
      </c>
      <c r="H10" s="329" t="s">
        <v>154</v>
      </c>
      <c r="I10" s="330"/>
    </row>
    <row r="11" spans="1:13" s="331" customFormat="1">
      <c r="A11" s="332"/>
      <c r="B11" s="511"/>
      <c r="C11" s="511"/>
      <c r="D11" s="333">
        <v>1</v>
      </c>
      <c r="E11" s="333">
        <v>2</v>
      </c>
      <c r="F11" s="334">
        <v>3</v>
      </c>
      <c r="G11" s="334" t="s">
        <v>155</v>
      </c>
      <c r="H11" s="334" t="s">
        <v>156</v>
      </c>
      <c r="I11" s="335"/>
    </row>
    <row r="12" spans="1:13" s="233" customFormat="1" ht="3" customHeight="1">
      <c r="A12" s="512"/>
      <c r="B12" s="488"/>
      <c r="C12" s="488"/>
      <c r="D12" s="488"/>
      <c r="E12" s="488"/>
      <c r="F12" s="488"/>
      <c r="G12" s="488"/>
      <c r="H12" s="488"/>
      <c r="I12" s="513"/>
    </row>
    <row r="13" spans="1:13" s="233" customFormat="1" ht="3" customHeight="1">
      <c r="A13" s="514"/>
      <c r="B13" s="515"/>
      <c r="C13" s="515"/>
      <c r="D13" s="515"/>
      <c r="E13" s="515"/>
      <c r="F13" s="515"/>
      <c r="G13" s="515"/>
      <c r="H13" s="515"/>
      <c r="I13" s="516"/>
      <c r="J13" s="184"/>
      <c r="K13" s="184"/>
    </row>
    <row r="14" spans="1:13" s="233" customFormat="1">
      <c r="A14" s="262"/>
      <c r="B14" s="517" t="s">
        <v>6</v>
      </c>
      <c r="C14" s="517"/>
      <c r="D14" s="336">
        <f>+D16+D26</f>
        <v>32873399.789999999</v>
      </c>
      <c r="E14" s="336">
        <f>+E16+E26</f>
        <v>181070950.59</v>
      </c>
      <c r="F14" s="336">
        <f>+F16+F26</f>
        <v>171388164.78999999</v>
      </c>
      <c r="G14" s="336">
        <f t="shared" ref="G14:H14" si="0">+G16+G26</f>
        <v>42556185.590000018</v>
      </c>
      <c r="H14" s="336">
        <f t="shared" si="0"/>
        <v>9682785.8000000138</v>
      </c>
      <c r="I14" s="337"/>
      <c r="J14" s="184"/>
      <c r="K14" s="184"/>
    </row>
    <row r="15" spans="1:13" s="233" customFormat="1" ht="5.0999999999999996" customHeight="1">
      <c r="A15" s="262"/>
      <c r="B15" s="338"/>
      <c r="C15" s="338"/>
      <c r="D15" s="336"/>
      <c r="E15" s="336"/>
      <c r="F15" s="336"/>
      <c r="G15" s="336"/>
      <c r="H15" s="336"/>
      <c r="I15" s="337"/>
      <c r="J15" s="184"/>
      <c r="K15" s="184"/>
    </row>
    <row r="16" spans="1:13" s="233" customFormat="1" ht="20.25">
      <c r="A16" s="339"/>
      <c r="B16" s="478" t="s">
        <v>8</v>
      </c>
      <c r="C16" s="478"/>
      <c r="D16" s="340">
        <f>SUM(D18:D24)</f>
        <v>27761774.129999999</v>
      </c>
      <c r="E16" s="340">
        <f>SUM(E18:E24)</f>
        <v>180125750.81</v>
      </c>
      <c r="F16" s="340">
        <f>SUM(F18:F24)</f>
        <v>169191852.85999998</v>
      </c>
      <c r="G16" s="340">
        <f>D16+E16-F16</f>
        <v>38695672.080000013</v>
      </c>
      <c r="H16" s="340">
        <f>G16-D16</f>
        <v>10933897.950000014</v>
      </c>
      <c r="I16" s="341"/>
      <c r="J16" s="184"/>
      <c r="K16" s="342"/>
    </row>
    <row r="17" spans="1:14" s="233" customFormat="1" ht="5.0999999999999996" customHeight="1">
      <c r="A17" s="249"/>
      <c r="B17" s="234"/>
      <c r="C17" s="234"/>
      <c r="D17" s="343"/>
      <c r="E17" s="343"/>
      <c r="F17" s="343"/>
      <c r="G17" s="343"/>
      <c r="H17" s="343"/>
      <c r="I17" s="344"/>
      <c r="J17" s="184"/>
      <c r="K17" s="342"/>
    </row>
    <row r="18" spans="1:14" s="233" customFormat="1" ht="19.5" customHeight="1">
      <c r="A18" s="249"/>
      <c r="B18" s="504" t="s">
        <v>10</v>
      </c>
      <c r="C18" s="504"/>
      <c r="D18" s="345">
        <v>25775515.949999999</v>
      </c>
      <c r="E18" s="345">
        <v>167848610.53999999</v>
      </c>
      <c r="F18" s="345">
        <v>159463461.56</v>
      </c>
      <c r="G18" s="261">
        <f>D18+E18-F18</f>
        <v>34160664.929999977</v>
      </c>
      <c r="H18" s="261">
        <f>G18-D18</f>
        <v>8385148.9799999781</v>
      </c>
      <c r="I18" s="344"/>
      <c r="J18" s="184"/>
      <c r="K18" s="342" t="str">
        <f>IF(G18=ESF!D18," ","Error")</f>
        <v xml:space="preserve"> </v>
      </c>
    </row>
    <row r="19" spans="1:14" s="233" customFormat="1" ht="19.5" customHeight="1">
      <c r="A19" s="249"/>
      <c r="B19" s="504" t="s">
        <v>12</v>
      </c>
      <c r="C19" s="504"/>
      <c r="D19" s="345">
        <v>1986258.18</v>
      </c>
      <c r="E19" s="345">
        <v>12123383.91</v>
      </c>
      <c r="F19" s="345">
        <v>9578759.5999999996</v>
      </c>
      <c r="G19" s="261">
        <f t="shared" ref="G19:G24" si="1">D19+E19-F19</f>
        <v>4530882.49</v>
      </c>
      <c r="H19" s="261">
        <f t="shared" ref="H19:H24" si="2">G19-D19</f>
        <v>2544624.3100000005</v>
      </c>
      <c r="I19" s="344"/>
      <c r="J19" s="184"/>
      <c r="K19" s="342" t="str">
        <f>IF(G19=ESF!D19," ","Error")</f>
        <v xml:space="preserve"> </v>
      </c>
    </row>
    <row r="20" spans="1:14" s="233" customFormat="1" ht="19.5" customHeight="1">
      <c r="A20" s="249"/>
      <c r="B20" s="504" t="s">
        <v>14</v>
      </c>
      <c r="C20" s="504"/>
      <c r="D20" s="345">
        <f>+ESF!E20</f>
        <v>0</v>
      </c>
      <c r="E20" s="345">
        <v>153756.35999999999</v>
      </c>
      <c r="F20" s="345">
        <v>149631.70000000001</v>
      </c>
      <c r="G20" s="261">
        <f t="shared" si="1"/>
        <v>4124.6599999999744</v>
      </c>
      <c r="H20" s="261">
        <f t="shared" si="2"/>
        <v>4124.6599999999744</v>
      </c>
      <c r="I20" s="344"/>
      <c r="J20" s="184"/>
      <c r="K20" s="342" t="str">
        <f>IF(G20=ESF!D20," ","Error")</f>
        <v>Error</v>
      </c>
    </row>
    <row r="21" spans="1:14" s="233" customFormat="1" ht="19.5" customHeight="1">
      <c r="A21" s="249"/>
      <c r="B21" s="504" t="s">
        <v>16</v>
      </c>
      <c r="C21" s="504"/>
      <c r="D21" s="345">
        <f>+ESF!E21</f>
        <v>0</v>
      </c>
      <c r="E21" s="345">
        <v>0</v>
      </c>
      <c r="F21" s="345">
        <v>0</v>
      </c>
      <c r="G21" s="261">
        <f t="shared" si="1"/>
        <v>0</v>
      </c>
      <c r="H21" s="261">
        <f t="shared" si="2"/>
        <v>0</v>
      </c>
      <c r="I21" s="344"/>
      <c r="J21" s="184"/>
      <c r="K21" s="342" t="str">
        <f>IF(G21=ESF!D21," ","Error")</f>
        <v xml:space="preserve"> </v>
      </c>
      <c r="N21" s="233" t="s">
        <v>138</v>
      </c>
    </row>
    <row r="22" spans="1:14" s="233" customFormat="1" ht="19.5" customHeight="1">
      <c r="A22" s="249"/>
      <c r="B22" s="504" t="s">
        <v>18</v>
      </c>
      <c r="C22" s="504"/>
      <c r="D22" s="345">
        <f>+ESF!E22</f>
        <v>0</v>
      </c>
      <c r="E22" s="345">
        <v>0</v>
      </c>
      <c r="F22" s="345">
        <v>0</v>
      </c>
      <c r="G22" s="261">
        <f t="shared" si="1"/>
        <v>0</v>
      </c>
      <c r="H22" s="261">
        <f t="shared" si="2"/>
        <v>0</v>
      </c>
      <c r="I22" s="344"/>
      <c r="J22" s="184"/>
      <c r="K22" s="342" t="str">
        <f>IF(G22=ESF!D22," ","Error")</f>
        <v xml:space="preserve"> </v>
      </c>
    </row>
    <row r="23" spans="1:14" s="233" customFormat="1" ht="19.5" customHeight="1">
      <c r="A23" s="249"/>
      <c r="B23" s="504" t="s">
        <v>20</v>
      </c>
      <c r="C23" s="504"/>
      <c r="D23" s="345">
        <f>+ESF!E23</f>
        <v>0</v>
      </c>
      <c r="E23" s="345">
        <v>0</v>
      </c>
      <c r="F23" s="345">
        <v>0</v>
      </c>
      <c r="G23" s="261">
        <f t="shared" si="1"/>
        <v>0</v>
      </c>
      <c r="H23" s="261">
        <f t="shared" si="2"/>
        <v>0</v>
      </c>
      <c r="I23" s="344"/>
      <c r="J23" s="184"/>
      <c r="K23" s="342" t="str">
        <f>IF(G23=ESF!D23," ","Error")</f>
        <v xml:space="preserve"> </v>
      </c>
      <c r="L23" s="233" t="s">
        <v>138</v>
      </c>
    </row>
    <row r="24" spans="1:14" ht="19.5" customHeight="1">
      <c r="A24" s="249"/>
      <c r="B24" s="504" t="s">
        <v>22</v>
      </c>
      <c r="C24" s="504"/>
      <c r="D24" s="345">
        <f>+ESF!E24</f>
        <v>0</v>
      </c>
      <c r="E24" s="345">
        <v>0</v>
      </c>
      <c r="F24" s="345">
        <v>0</v>
      </c>
      <c r="G24" s="261">
        <f t="shared" si="1"/>
        <v>0</v>
      </c>
      <c r="H24" s="261">
        <f t="shared" si="2"/>
        <v>0</v>
      </c>
      <c r="I24" s="344"/>
      <c r="K24" s="342" t="str">
        <f>IF(G24=ESF!D24," ","Error")</f>
        <v xml:space="preserve"> </v>
      </c>
    </row>
    <row r="25" spans="1:14" ht="20.25">
      <c r="A25" s="249"/>
      <c r="B25" s="346"/>
      <c r="C25" s="346"/>
      <c r="D25" s="347"/>
      <c r="E25" s="347"/>
      <c r="F25" s="347"/>
      <c r="G25" s="347"/>
      <c r="H25" s="347"/>
      <c r="I25" s="344"/>
      <c r="K25" s="342"/>
    </row>
    <row r="26" spans="1:14" ht="20.25">
      <c r="A26" s="339"/>
      <c r="B26" s="478" t="s">
        <v>27</v>
      </c>
      <c r="C26" s="478"/>
      <c r="D26" s="340">
        <f>SUM(D28:D36)</f>
        <v>5111625.660000002</v>
      </c>
      <c r="E26" s="340">
        <f>SUM(E28:E36)</f>
        <v>945199.78</v>
      </c>
      <c r="F26" s="340">
        <f>SUM(F28:F36)</f>
        <v>2196311.9300000002</v>
      </c>
      <c r="G26" s="340">
        <f>D26+E26-F26</f>
        <v>3860513.5100000021</v>
      </c>
      <c r="H26" s="340">
        <f>G26-D26</f>
        <v>-1251112.1499999999</v>
      </c>
      <c r="I26" s="341"/>
      <c r="K26" s="342"/>
    </row>
    <row r="27" spans="1:14" ht="5.0999999999999996" customHeight="1">
      <c r="A27" s="249"/>
      <c r="B27" s="234"/>
      <c r="C27" s="346"/>
      <c r="D27" s="343"/>
      <c r="E27" s="343"/>
      <c r="F27" s="343"/>
      <c r="G27" s="343"/>
      <c r="H27" s="343"/>
      <c r="I27" s="344"/>
      <c r="K27" s="342"/>
    </row>
    <row r="28" spans="1:14" ht="19.5" customHeight="1">
      <c r="A28" s="249"/>
      <c r="B28" s="504" t="s">
        <v>29</v>
      </c>
      <c r="C28" s="504"/>
      <c r="D28" s="345">
        <f>+ESF!E31</f>
        <v>0</v>
      </c>
      <c r="E28" s="345">
        <v>0</v>
      </c>
      <c r="F28" s="345">
        <v>0</v>
      </c>
      <c r="G28" s="261">
        <f>D28+E28-F28</f>
        <v>0</v>
      </c>
      <c r="H28" s="261">
        <f>G28-D28</f>
        <v>0</v>
      </c>
      <c r="I28" s="344"/>
      <c r="K28" s="342" t="str">
        <f>IF(G28=ESF!D31," ","error")</f>
        <v xml:space="preserve"> </v>
      </c>
    </row>
    <row r="29" spans="1:14" ht="19.5" customHeight="1">
      <c r="A29" s="249"/>
      <c r="B29" s="504" t="s">
        <v>31</v>
      </c>
      <c r="C29" s="504"/>
      <c r="D29" s="345">
        <f>+ESF!E32</f>
        <v>0</v>
      </c>
      <c r="E29" s="345">
        <v>0</v>
      </c>
      <c r="F29" s="345">
        <v>0</v>
      </c>
      <c r="G29" s="261">
        <f t="shared" ref="G29:G36" si="3">D29+E29-F29</f>
        <v>0</v>
      </c>
      <c r="H29" s="261">
        <f t="shared" ref="H29:H36" si="4">G29-D29</f>
        <v>0</v>
      </c>
      <c r="I29" s="344"/>
      <c r="K29" s="342" t="str">
        <f>IF(G29=ESF!D32," ","error")</f>
        <v xml:space="preserve"> </v>
      </c>
    </row>
    <row r="30" spans="1:14" ht="19.5" customHeight="1">
      <c r="A30" s="249"/>
      <c r="B30" s="504" t="s">
        <v>33</v>
      </c>
      <c r="C30" s="504"/>
      <c r="D30" s="345">
        <f>+ESF!E33</f>
        <v>0</v>
      </c>
      <c r="E30" s="345">
        <v>0</v>
      </c>
      <c r="F30" s="345">
        <v>0</v>
      </c>
      <c r="G30" s="261">
        <f t="shared" si="3"/>
        <v>0</v>
      </c>
      <c r="H30" s="261">
        <f t="shared" si="4"/>
        <v>0</v>
      </c>
      <c r="I30" s="344"/>
      <c r="K30" s="342" t="str">
        <f>IF(G30=ESF!D33," ","error")</f>
        <v xml:space="preserve"> </v>
      </c>
    </row>
    <row r="31" spans="1:14" ht="19.5" customHeight="1">
      <c r="A31" s="249"/>
      <c r="B31" s="504" t="s">
        <v>157</v>
      </c>
      <c r="C31" s="504"/>
      <c r="D31" s="345">
        <v>29700234.359999999</v>
      </c>
      <c r="E31" s="345">
        <v>317017.83</v>
      </c>
      <c r="F31" s="345"/>
      <c r="G31" s="261">
        <f t="shared" si="3"/>
        <v>30017252.189999998</v>
      </c>
      <c r="H31" s="261">
        <f t="shared" si="4"/>
        <v>317017.82999999821</v>
      </c>
      <c r="I31" s="344"/>
      <c r="K31" s="342" t="str">
        <f>IF(G31=ESF!D34," ","error")</f>
        <v>error</v>
      </c>
    </row>
    <row r="32" spans="1:14" ht="19.5" customHeight="1">
      <c r="A32" s="249"/>
      <c r="B32" s="504" t="s">
        <v>37</v>
      </c>
      <c r="C32" s="504"/>
      <c r="D32" s="345">
        <v>462125.94</v>
      </c>
      <c r="E32" s="345"/>
      <c r="F32" s="345"/>
      <c r="G32" s="261">
        <f t="shared" si="3"/>
        <v>462125.94</v>
      </c>
      <c r="H32" s="261">
        <f t="shared" si="4"/>
        <v>0</v>
      </c>
      <c r="I32" s="344"/>
      <c r="K32" s="342" t="str">
        <f>IF(G32=ESF!D35," ","error")</f>
        <v xml:space="preserve"> </v>
      </c>
    </row>
    <row r="33" spans="1:17" ht="19.5" customHeight="1">
      <c r="A33" s="249"/>
      <c r="B33" s="504" t="s">
        <v>39</v>
      </c>
      <c r="C33" s="504"/>
      <c r="D33" s="345">
        <f>-25296633.06+2</f>
        <v>-25296631.059999999</v>
      </c>
      <c r="E33" s="345">
        <v>628181.94999999995</v>
      </c>
      <c r="F33" s="345">
        <v>1950415.51</v>
      </c>
      <c r="G33" s="261">
        <f t="shared" si="3"/>
        <v>-26618864.620000001</v>
      </c>
      <c r="H33" s="261">
        <f t="shared" si="4"/>
        <v>-1322233.5600000024</v>
      </c>
      <c r="I33" s="344"/>
      <c r="K33" s="342" t="str">
        <f>IF(G33=ESF!D36," ","error")</f>
        <v xml:space="preserve"> </v>
      </c>
    </row>
    <row r="34" spans="1:17" ht="19.5" customHeight="1">
      <c r="A34" s="249"/>
      <c r="B34" s="504" t="s">
        <v>41</v>
      </c>
      <c r="C34" s="504"/>
      <c r="D34" s="345">
        <v>245896.42</v>
      </c>
      <c r="E34" s="345"/>
      <c r="F34" s="345">
        <v>245896.42</v>
      </c>
      <c r="G34" s="261">
        <f t="shared" si="3"/>
        <v>0</v>
      </c>
      <c r="H34" s="261">
        <f t="shared" si="4"/>
        <v>-245896.42</v>
      </c>
      <c r="I34" s="344"/>
      <c r="K34" s="342" t="str">
        <f>IF(G34=ESF!D37," ","error")</f>
        <v xml:space="preserve"> </v>
      </c>
    </row>
    <row r="35" spans="1:17" ht="19.5" customHeight="1">
      <c r="A35" s="249"/>
      <c r="B35" s="504" t="s">
        <v>42</v>
      </c>
      <c r="C35" s="504"/>
      <c r="D35" s="345">
        <f>+ESF!E38</f>
        <v>0</v>
      </c>
      <c r="E35" s="345">
        <v>0</v>
      </c>
      <c r="F35" s="345">
        <v>0</v>
      </c>
      <c r="G35" s="261">
        <f t="shared" si="3"/>
        <v>0</v>
      </c>
      <c r="H35" s="261">
        <f t="shared" si="4"/>
        <v>0</v>
      </c>
      <c r="I35" s="344"/>
      <c r="K35" s="342" t="str">
        <f>IF(G35=ESF!D38," ","error")</f>
        <v xml:space="preserve"> </v>
      </c>
    </row>
    <row r="36" spans="1:17" ht="19.5" customHeight="1">
      <c r="A36" s="249"/>
      <c r="B36" s="504" t="s">
        <v>44</v>
      </c>
      <c r="C36" s="504"/>
      <c r="D36" s="345">
        <f>+ESF!E39</f>
        <v>0</v>
      </c>
      <c r="E36" s="345">
        <v>0</v>
      </c>
      <c r="F36" s="345">
        <v>0</v>
      </c>
      <c r="G36" s="261">
        <f t="shared" si="3"/>
        <v>0</v>
      </c>
      <c r="H36" s="261">
        <f t="shared" si="4"/>
        <v>0</v>
      </c>
      <c r="I36" s="344"/>
      <c r="K36" s="342" t="str">
        <f>IF(G36=ESF!D39," ","error")</f>
        <v xml:space="preserve"> </v>
      </c>
    </row>
    <row r="37" spans="1:17" ht="20.25">
      <c r="A37" s="249"/>
      <c r="B37" s="346"/>
      <c r="C37" s="346"/>
      <c r="D37" s="347"/>
      <c r="E37" s="343"/>
      <c r="F37" s="343"/>
      <c r="G37" s="343"/>
      <c r="H37" s="343"/>
      <c r="I37" s="344"/>
      <c r="K37" s="342"/>
    </row>
    <row r="38" spans="1:17" ht="6" customHeight="1">
      <c r="A38" s="505"/>
      <c r="B38" s="506"/>
      <c r="C38" s="506"/>
      <c r="D38" s="506"/>
      <c r="E38" s="506"/>
      <c r="F38" s="506"/>
      <c r="G38" s="506"/>
      <c r="H38" s="506"/>
      <c r="I38" s="507"/>
    </row>
    <row r="39" spans="1:17" ht="6" customHeight="1">
      <c r="A39" s="348"/>
      <c r="B39" s="349"/>
      <c r="C39" s="350"/>
      <c r="E39" s="348"/>
      <c r="F39" s="348"/>
      <c r="G39" s="348"/>
      <c r="H39" s="348"/>
      <c r="I39" s="348"/>
    </row>
    <row r="40" spans="1:17" ht="15" customHeight="1">
      <c r="A40" s="233"/>
      <c r="B40" s="477" t="s">
        <v>78</v>
      </c>
      <c r="C40" s="477"/>
      <c r="D40" s="477"/>
      <c r="E40" s="477"/>
      <c r="F40" s="477"/>
      <c r="G40" s="477"/>
      <c r="H40" s="477"/>
      <c r="I40" s="251"/>
      <c r="J40" s="251"/>
      <c r="K40" s="233"/>
      <c r="L40" s="233"/>
      <c r="M40" s="233"/>
      <c r="N40" s="233"/>
      <c r="O40" s="233"/>
      <c r="P40" s="233"/>
      <c r="Q40" s="233"/>
    </row>
    <row r="41" spans="1:17" ht="9.75" customHeight="1">
      <c r="A41" s="233"/>
      <c r="B41" s="251"/>
      <c r="C41" s="275"/>
      <c r="D41" s="276"/>
      <c r="E41" s="276"/>
      <c r="F41" s="233"/>
      <c r="G41" s="277"/>
      <c r="H41" s="275"/>
      <c r="I41" s="276"/>
      <c r="J41" s="276"/>
      <c r="K41" s="233"/>
      <c r="L41" s="233"/>
      <c r="M41" s="233"/>
      <c r="N41" s="233"/>
      <c r="O41" s="233"/>
      <c r="P41" s="233"/>
      <c r="Q41" s="233"/>
    </row>
    <row r="42" spans="1:17" ht="50.1" customHeight="1">
      <c r="A42" s="233"/>
      <c r="B42" s="508"/>
      <c r="C42" s="508"/>
      <c r="D42" s="276"/>
      <c r="E42" s="509"/>
      <c r="F42" s="509"/>
      <c r="G42" s="509"/>
      <c r="H42" s="509"/>
      <c r="I42" s="276"/>
      <c r="J42" s="276"/>
      <c r="K42" s="233"/>
      <c r="L42" s="233"/>
      <c r="M42" s="233"/>
      <c r="N42" s="233"/>
      <c r="O42" s="233"/>
      <c r="P42" s="233"/>
      <c r="Q42" s="233"/>
    </row>
    <row r="43" spans="1:17" ht="14.1" customHeight="1">
      <c r="A43" s="233"/>
      <c r="B43" s="483" t="s">
        <v>79</v>
      </c>
      <c r="C43" s="483"/>
      <c r="D43" s="290"/>
      <c r="E43" s="483" t="s">
        <v>82</v>
      </c>
      <c r="F43" s="483"/>
      <c r="G43" s="483"/>
      <c r="H43" s="483"/>
      <c r="I43" s="252"/>
      <c r="J43" s="233"/>
      <c r="P43" s="233"/>
      <c r="Q43" s="233"/>
    </row>
    <row r="44" spans="1:17" ht="14.1" customHeight="1">
      <c r="A44" s="233"/>
      <c r="B44" s="482" t="s">
        <v>80</v>
      </c>
      <c r="C44" s="482"/>
      <c r="D44" s="259"/>
      <c r="E44" s="482" t="s">
        <v>81</v>
      </c>
      <c r="F44" s="482"/>
      <c r="G44" s="482"/>
      <c r="H44" s="482"/>
      <c r="I44" s="252"/>
      <c r="J44" s="233"/>
      <c r="P44" s="233"/>
      <c r="Q44" s="233"/>
    </row>
    <row r="45" spans="1:17">
      <c r="B45" s="233"/>
      <c r="C45" s="233"/>
      <c r="D45" s="299"/>
      <c r="E45" s="233"/>
      <c r="F45" s="233"/>
      <c r="G45" s="233"/>
    </row>
    <row r="46" spans="1:17">
      <c r="B46" s="233"/>
      <c r="C46" s="233"/>
      <c r="D46" s="299"/>
      <c r="E46" s="233"/>
      <c r="F46" s="233"/>
      <c r="G46" s="233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tabSelected="1" workbookViewId="0">
      <selection activeCell="C6" sqref="C6:H6"/>
    </sheetView>
  </sheetViews>
  <sheetFormatPr baseColWidth="10" defaultRowHeight="12"/>
  <cols>
    <col min="1" max="1" width="4.85546875" style="353" customWidth="1"/>
    <col min="2" max="2" width="14.5703125" style="353" customWidth="1"/>
    <col min="3" max="3" width="18.85546875" style="353" customWidth="1"/>
    <col min="4" max="4" width="21.85546875" style="353" customWidth="1"/>
    <col min="5" max="5" width="3.42578125" style="353" customWidth="1"/>
    <col min="6" max="6" width="22.28515625" style="353" customWidth="1"/>
    <col min="7" max="7" width="29.7109375" style="353" customWidth="1"/>
    <col min="8" max="8" width="20.7109375" style="353" customWidth="1"/>
    <col min="9" max="9" width="20.85546875" style="353" customWidth="1"/>
    <col min="10" max="10" width="3.7109375" style="353" customWidth="1"/>
    <col min="11" max="16384" width="11.42578125" style="208"/>
  </cols>
  <sheetData>
    <row r="1" spans="1:17" s="194" customFormat="1" ht="6" customHeight="1">
      <c r="A1" s="205"/>
      <c r="B1" s="352"/>
      <c r="C1" s="199"/>
      <c r="D1" s="226"/>
      <c r="E1" s="226"/>
      <c r="F1" s="226"/>
      <c r="G1" s="226"/>
      <c r="H1" s="226"/>
      <c r="I1" s="226"/>
      <c r="J1" s="226"/>
      <c r="K1" s="353"/>
      <c r="P1" s="208"/>
      <c r="Q1" s="208"/>
    </row>
    <row r="2" spans="1:17" ht="6" customHeight="1">
      <c r="A2" s="208"/>
      <c r="B2" s="354"/>
      <c r="C2" s="208"/>
      <c r="D2" s="208"/>
      <c r="E2" s="208"/>
      <c r="F2" s="208"/>
      <c r="G2" s="208"/>
      <c r="H2" s="208"/>
      <c r="I2" s="208"/>
      <c r="J2" s="208"/>
    </row>
    <row r="3" spans="1:17" ht="6" customHeight="1"/>
    <row r="4" spans="1:17" ht="14.1" customHeight="1">
      <c r="B4" s="355"/>
      <c r="C4" s="527" t="s">
        <v>428</v>
      </c>
      <c r="D4" s="527"/>
      <c r="E4" s="527"/>
      <c r="F4" s="527"/>
      <c r="G4" s="527"/>
      <c r="H4" s="527"/>
      <c r="I4" s="355"/>
      <c r="J4" s="355"/>
    </row>
    <row r="5" spans="1:17" ht="14.1" customHeight="1">
      <c r="B5" s="355"/>
      <c r="C5" s="527" t="s">
        <v>158</v>
      </c>
      <c r="D5" s="527"/>
      <c r="E5" s="527"/>
      <c r="F5" s="527"/>
      <c r="G5" s="527"/>
      <c r="H5" s="527"/>
      <c r="I5" s="355"/>
      <c r="J5" s="355"/>
    </row>
    <row r="6" spans="1:17" ht="14.1" customHeight="1">
      <c r="B6" s="355"/>
      <c r="C6" s="527" t="s">
        <v>427</v>
      </c>
      <c r="D6" s="527"/>
      <c r="E6" s="527"/>
      <c r="F6" s="527"/>
      <c r="G6" s="527"/>
      <c r="H6" s="527"/>
      <c r="I6" s="355"/>
      <c r="J6" s="355"/>
    </row>
    <row r="7" spans="1:17" ht="14.1" customHeight="1">
      <c r="B7" s="355"/>
      <c r="C7" s="527" t="s">
        <v>1</v>
      </c>
      <c r="D7" s="527"/>
      <c r="E7" s="527"/>
      <c r="F7" s="527"/>
      <c r="G7" s="527"/>
      <c r="H7" s="527"/>
      <c r="I7" s="355"/>
      <c r="J7" s="355"/>
    </row>
    <row r="8" spans="1:17" ht="6" customHeight="1">
      <c r="A8" s="356"/>
      <c r="B8" s="528"/>
      <c r="C8" s="528"/>
      <c r="D8" s="529"/>
      <c r="E8" s="529"/>
      <c r="F8" s="529"/>
      <c r="G8" s="529"/>
      <c r="H8" s="529"/>
      <c r="I8" s="529"/>
      <c r="J8" s="357"/>
    </row>
    <row r="9" spans="1:17" ht="20.100000000000001" customHeight="1">
      <c r="A9" s="356"/>
      <c r="B9" s="358" t="s">
        <v>4</v>
      </c>
      <c r="C9" s="476" t="s">
        <v>384</v>
      </c>
      <c r="D9" s="476"/>
      <c r="E9" s="476"/>
      <c r="F9" s="476"/>
      <c r="G9" s="476"/>
      <c r="H9" s="476"/>
      <c r="I9" s="476"/>
      <c r="J9" s="357"/>
    </row>
    <row r="10" spans="1:17" ht="5.0999999999999996" customHeight="1">
      <c r="A10" s="359"/>
      <c r="B10" s="530"/>
      <c r="C10" s="530"/>
      <c r="D10" s="530"/>
      <c r="E10" s="530"/>
      <c r="F10" s="530"/>
      <c r="G10" s="530"/>
      <c r="H10" s="530"/>
      <c r="I10" s="530"/>
      <c r="J10" s="530"/>
    </row>
    <row r="11" spans="1:17" ht="3" customHeight="1">
      <c r="A11" s="359"/>
      <c r="B11" s="530"/>
      <c r="C11" s="530"/>
      <c r="D11" s="530"/>
      <c r="E11" s="530"/>
      <c r="F11" s="530"/>
      <c r="G11" s="530"/>
      <c r="H11" s="530"/>
      <c r="I11" s="530"/>
      <c r="J11" s="530"/>
    </row>
    <row r="12" spans="1:17" ht="30" customHeight="1">
      <c r="A12" s="360"/>
      <c r="B12" s="531" t="s">
        <v>159</v>
      </c>
      <c r="C12" s="531"/>
      <c r="D12" s="531"/>
      <c r="E12" s="361"/>
      <c r="F12" s="362" t="s">
        <v>160</v>
      </c>
      <c r="G12" s="362" t="s">
        <v>161</v>
      </c>
      <c r="H12" s="361" t="s">
        <v>162</v>
      </c>
      <c r="I12" s="361" t="s">
        <v>163</v>
      </c>
      <c r="J12" s="363"/>
    </row>
    <row r="13" spans="1:17" ht="3" customHeight="1">
      <c r="A13" s="364"/>
      <c r="B13" s="530"/>
      <c r="C13" s="530"/>
      <c r="D13" s="530"/>
      <c r="E13" s="530"/>
      <c r="F13" s="530"/>
      <c r="G13" s="530"/>
      <c r="H13" s="530"/>
      <c r="I13" s="530"/>
      <c r="J13" s="532"/>
    </row>
    <row r="14" spans="1:17" ht="9.9499999999999993" customHeight="1">
      <c r="A14" s="365"/>
      <c r="B14" s="525"/>
      <c r="C14" s="525"/>
      <c r="D14" s="525"/>
      <c r="E14" s="525"/>
      <c r="F14" s="525"/>
      <c r="G14" s="525"/>
      <c r="H14" s="525"/>
      <c r="I14" s="525"/>
      <c r="J14" s="526"/>
    </row>
    <row r="15" spans="1:17">
      <c r="A15" s="365"/>
      <c r="B15" s="523" t="s">
        <v>164</v>
      </c>
      <c r="C15" s="523"/>
      <c r="D15" s="523"/>
      <c r="E15" s="366"/>
      <c r="F15" s="366"/>
      <c r="G15" s="366"/>
      <c r="H15" s="366"/>
      <c r="I15" s="366"/>
      <c r="J15" s="367"/>
    </row>
    <row r="16" spans="1:17">
      <c r="A16" s="368"/>
      <c r="B16" s="521" t="s">
        <v>165</v>
      </c>
      <c r="C16" s="521"/>
      <c r="D16" s="521"/>
      <c r="E16" s="369"/>
      <c r="F16" s="369"/>
      <c r="G16" s="369"/>
      <c r="H16" s="369"/>
      <c r="I16" s="369"/>
      <c r="J16" s="370"/>
    </row>
    <row r="17" spans="1:10">
      <c r="A17" s="368"/>
      <c r="B17" s="523" t="s">
        <v>166</v>
      </c>
      <c r="C17" s="523"/>
      <c r="D17" s="523"/>
      <c r="E17" s="369"/>
      <c r="F17" s="371"/>
      <c r="G17" s="371"/>
      <c r="H17" s="310">
        <f>SUM(H18:H20)</f>
        <v>0</v>
      </c>
      <c r="I17" s="310">
        <f>SUM(I18:I20)</f>
        <v>0</v>
      </c>
      <c r="J17" s="372"/>
    </row>
    <row r="18" spans="1:10">
      <c r="A18" s="373"/>
      <c r="B18" s="374"/>
      <c r="C18" s="522" t="s">
        <v>167</v>
      </c>
      <c r="D18" s="522"/>
      <c r="E18" s="369"/>
      <c r="F18" s="375"/>
      <c r="G18" s="375"/>
      <c r="H18" s="376">
        <v>0</v>
      </c>
      <c r="I18" s="376">
        <v>0</v>
      </c>
      <c r="J18" s="377"/>
    </row>
    <row r="19" spans="1:10">
      <c r="A19" s="373"/>
      <c r="B19" s="374"/>
      <c r="C19" s="522" t="s">
        <v>168</v>
      </c>
      <c r="D19" s="522"/>
      <c r="E19" s="369"/>
      <c r="F19" s="375"/>
      <c r="G19" s="375"/>
      <c r="H19" s="376">
        <v>0</v>
      </c>
      <c r="I19" s="376">
        <v>0</v>
      </c>
      <c r="J19" s="377"/>
    </row>
    <row r="20" spans="1:10">
      <c r="A20" s="373"/>
      <c r="B20" s="374"/>
      <c r="C20" s="522" t="s">
        <v>169</v>
      </c>
      <c r="D20" s="522"/>
      <c r="E20" s="369"/>
      <c r="F20" s="375"/>
      <c r="G20" s="375"/>
      <c r="H20" s="376">
        <v>0</v>
      </c>
      <c r="I20" s="376">
        <v>0</v>
      </c>
      <c r="J20" s="377"/>
    </row>
    <row r="21" spans="1:10" ht="9.9499999999999993" customHeight="1">
      <c r="A21" s="373"/>
      <c r="B21" s="374"/>
      <c r="C21" s="374"/>
      <c r="D21" s="378"/>
      <c r="E21" s="369"/>
      <c r="F21" s="379"/>
      <c r="G21" s="379"/>
      <c r="H21" s="380"/>
      <c r="I21" s="380"/>
      <c r="J21" s="377"/>
    </row>
    <row r="22" spans="1:10">
      <c r="A22" s="368"/>
      <c r="B22" s="523" t="s">
        <v>170</v>
      </c>
      <c r="C22" s="523"/>
      <c r="D22" s="523"/>
      <c r="E22" s="369"/>
      <c r="F22" s="371"/>
      <c r="G22" s="371"/>
      <c r="H22" s="310">
        <f>SUM(H23:H26)</f>
        <v>0</v>
      </c>
      <c r="I22" s="310">
        <f>SUM(I23:I26)</f>
        <v>0</v>
      </c>
      <c r="J22" s="372"/>
    </row>
    <row r="23" spans="1:10">
      <c r="A23" s="373"/>
      <c r="B23" s="374"/>
      <c r="C23" s="522" t="s">
        <v>171</v>
      </c>
      <c r="D23" s="522"/>
      <c r="E23" s="369"/>
      <c r="F23" s="375"/>
      <c r="G23" s="375"/>
      <c r="H23" s="376">
        <v>0</v>
      </c>
      <c r="I23" s="376">
        <v>0</v>
      </c>
      <c r="J23" s="377"/>
    </row>
    <row r="24" spans="1:10">
      <c r="A24" s="373"/>
      <c r="B24" s="374"/>
      <c r="C24" s="522" t="s">
        <v>172</v>
      </c>
      <c r="D24" s="522"/>
      <c r="E24" s="369"/>
      <c r="F24" s="375"/>
      <c r="G24" s="375"/>
      <c r="H24" s="376">
        <v>0</v>
      </c>
      <c r="I24" s="376">
        <v>0</v>
      </c>
      <c r="J24" s="377"/>
    </row>
    <row r="25" spans="1:10">
      <c r="A25" s="373"/>
      <c r="B25" s="374"/>
      <c r="C25" s="522" t="s">
        <v>168</v>
      </c>
      <c r="D25" s="522"/>
      <c r="E25" s="369"/>
      <c r="F25" s="375"/>
      <c r="G25" s="375"/>
      <c r="H25" s="376">
        <v>0</v>
      </c>
      <c r="I25" s="376">
        <v>0</v>
      </c>
      <c r="J25" s="377"/>
    </row>
    <row r="26" spans="1:10">
      <c r="A26" s="373"/>
      <c r="B26" s="354"/>
      <c r="C26" s="522" t="s">
        <v>169</v>
      </c>
      <c r="D26" s="522"/>
      <c r="E26" s="369"/>
      <c r="F26" s="375"/>
      <c r="G26" s="375"/>
      <c r="H26" s="381">
        <v>0</v>
      </c>
      <c r="I26" s="381">
        <v>0</v>
      </c>
      <c r="J26" s="377"/>
    </row>
    <row r="27" spans="1:10" ht="9.9499999999999993" customHeight="1">
      <c r="A27" s="373"/>
      <c r="B27" s="374"/>
      <c r="C27" s="374"/>
      <c r="D27" s="378"/>
      <c r="E27" s="369"/>
      <c r="F27" s="382"/>
      <c r="G27" s="382"/>
      <c r="H27" s="383"/>
      <c r="I27" s="383"/>
      <c r="J27" s="377"/>
    </row>
    <row r="28" spans="1:10">
      <c r="A28" s="384"/>
      <c r="B28" s="524" t="s">
        <v>173</v>
      </c>
      <c r="C28" s="524"/>
      <c r="D28" s="524"/>
      <c r="E28" s="385"/>
      <c r="F28" s="386"/>
      <c r="G28" s="386"/>
      <c r="H28" s="387">
        <f>H17+H22</f>
        <v>0</v>
      </c>
      <c r="I28" s="387">
        <f>I17+I22</f>
        <v>0</v>
      </c>
      <c r="J28" s="388"/>
    </row>
    <row r="29" spans="1:10">
      <c r="A29" s="368"/>
      <c r="B29" s="374"/>
      <c r="C29" s="374"/>
      <c r="D29" s="389"/>
      <c r="E29" s="369"/>
      <c r="F29" s="382"/>
      <c r="G29" s="382"/>
      <c r="H29" s="383"/>
      <c r="I29" s="383"/>
      <c r="J29" s="372"/>
    </row>
    <row r="30" spans="1:10">
      <c r="A30" s="368"/>
      <c r="B30" s="521" t="s">
        <v>174</v>
      </c>
      <c r="C30" s="521"/>
      <c r="D30" s="521"/>
      <c r="E30" s="369"/>
      <c r="F30" s="382"/>
      <c r="G30" s="382"/>
      <c r="H30" s="383"/>
      <c r="I30" s="383"/>
      <c r="J30" s="372"/>
    </row>
    <row r="31" spans="1:10">
      <c r="A31" s="368"/>
      <c r="B31" s="523" t="s">
        <v>166</v>
      </c>
      <c r="C31" s="523"/>
      <c r="D31" s="523"/>
      <c r="E31" s="369"/>
      <c r="F31" s="371"/>
      <c r="G31" s="371"/>
      <c r="H31" s="310">
        <f>SUM(H32:H34)</f>
        <v>0</v>
      </c>
      <c r="I31" s="310">
        <f>SUM(I32:I34)</f>
        <v>0</v>
      </c>
      <c r="J31" s="372"/>
    </row>
    <row r="32" spans="1:10">
      <c r="A32" s="373"/>
      <c r="B32" s="374"/>
      <c r="C32" s="522" t="s">
        <v>167</v>
      </c>
      <c r="D32" s="522"/>
      <c r="E32" s="369"/>
      <c r="F32" s="375"/>
      <c r="G32" s="375"/>
      <c r="H32" s="376">
        <v>0</v>
      </c>
      <c r="I32" s="376">
        <v>0</v>
      </c>
      <c r="J32" s="377"/>
    </row>
    <row r="33" spans="1:10">
      <c r="A33" s="373"/>
      <c r="B33" s="354"/>
      <c r="C33" s="522" t="s">
        <v>168</v>
      </c>
      <c r="D33" s="522"/>
      <c r="E33" s="354"/>
      <c r="F33" s="390"/>
      <c r="G33" s="390"/>
      <c r="H33" s="376">
        <v>0</v>
      </c>
      <c r="I33" s="376">
        <v>0</v>
      </c>
      <c r="J33" s="377"/>
    </row>
    <row r="34" spans="1:10">
      <c r="A34" s="373"/>
      <c r="B34" s="354"/>
      <c r="C34" s="522" t="s">
        <v>169</v>
      </c>
      <c r="D34" s="522"/>
      <c r="E34" s="354"/>
      <c r="F34" s="390"/>
      <c r="G34" s="390"/>
      <c r="H34" s="376">
        <v>0</v>
      </c>
      <c r="I34" s="376">
        <v>0</v>
      </c>
      <c r="J34" s="377"/>
    </row>
    <row r="35" spans="1:10" ht="9.9499999999999993" customHeight="1">
      <c r="A35" s="373"/>
      <c r="B35" s="374"/>
      <c r="C35" s="374"/>
      <c r="D35" s="378"/>
      <c r="E35" s="369"/>
      <c r="F35" s="382"/>
      <c r="G35" s="382"/>
      <c r="H35" s="383"/>
      <c r="I35" s="383"/>
      <c r="J35" s="377"/>
    </row>
    <row r="36" spans="1:10">
      <c r="A36" s="368"/>
      <c r="B36" s="523" t="s">
        <v>170</v>
      </c>
      <c r="C36" s="523"/>
      <c r="D36" s="523"/>
      <c r="E36" s="369"/>
      <c r="F36" s="371"/>
      <c r="G36" s="371"/>
      <c r="H36" s="310">
        <f>SUM(H37:H40)</f>
        <v>0</v>
      </c>
      <c r="I36" s="310">
        <f>SUM(I37:I40)</f>
        <v>0</v>
      </c>
      <c r="J36" s="372"/>
    </row>
    <row r="37" spans="1:10">
      <c r="A37" s="373"/>
      <c r="B37" s="374"/>
      <c r="C37" s="522" t="s">
        <v>171</v>
      </c>
      <c r="D37" s="522"/>
      <c r="E37" s="369"/>
      <c r="F37" s="375"/>
      <c r="G37" s="375"/>
      <c r="H37" s="376">
        <v>0</v>
      </c>
      <c r="I37" s="376">
        <v>0</v>
      </c>
      <c r="J37" s="377"/>
    </row>
    <row r="38" spans="1:10">
      <c r="A38" s="373"/>
      <c r="B38" s="374"/>
      <c r="C38" s="522" t="s">
        <v>172</v>
      </c>
      <c r="D38" s="522"/>
      <c r="E38" s="369"/>
      <c r="F38" s="375"/>
      <c r="G38" s="375"/>
      <c r="H38" s="376">
        <v>0</v>
      </c>
      <c r="I38" s="376">
        <v>0</v>
      </c>
      <c r="J38" s="377"/>
    </row>
    <row r="39" spans="1:10">
      <c r="A39" s="373"/>
      <c r="B39" s="374"/>
      <c r="C39" s="522" t="s">
        <v>168</v>
      </c>
      <c r="D39" s="522"/>
      <c r="E39" s="369"/>
      <c r="F39" s="375"/>
      <c r="G39" s="375"/>
      <c r="H39" s="376">
        <v>0</v>
      </c>
      <c r="I39" s="376">
        <v>0</v>
      </c>
      <c r="J39" s="377"/>
    </row>
    <row r="40" spans="1:10">
      <c r="A40" s="373"/>
      <c r="B40" s="369"/>
      <c r="C40" s="522" t="s">
        <v>169</v>
      </c>
      <c r="D40" s="522"/>
      <c r="E40" s="369"/>
      <c r="F40" s="375"/>
      <c r="G40" s="375"/>
      <c r="H40" s="376">
        <v>0</v>
      </c>
      <c r="I40" s="376">
        <v>0</v>
      </c>
      <c r="J40" s="377"/>
    </row>
    <row r="41" spans="1:10" ht="9.9499999999999993" customHeight="1">
      <c r="A41" s="373"/>
      <c r="B41" s="369"/>
      <c r="C41" s="369"/>
      <c r="D41" s="378"/>
      <c r="E41" s="369"/>
      <c r="F41" s="382"/>
      <c r="G41" s="382"/>
      <c r="H41" s="383"/>
      <c r="I41" s="383"/>
      <c r="J41" s="377"/>
    </row>
    <row r="42" spans="1:10">
      <c r="A42" s="384"/>
      <c r="B42" s="524" t="s">
        <v>175</v>
      </c>
      <c r="C42" s="524"/>
      <c r="D42" s="524"/>
      <c r="E42" s="385"/>
      <c r="F42" s="391"/>
      <c r="G42" s="391"/>
      <c r="H42" s="387">
        <f>+H31+H36</f>
        <v>0</v>
      </c>
      <c r="I42" s="387">
        <f>+I31+I36</f>
        <v>0</v>
      </c>
      <c r="J42" s="388"/>
    </row>
    <row r="43" spans="1:10">
      <c r="A43" s="373"/>
      <c r="B43" s="374"/>
      <c r="C43" s="374"/>
      <c r="D43" s="378"/>
      <c r="E43" s="369"/>
      <c r="F43" s="382"/>
      <c r="G43" s="382"/>
      <c r="H43" s="383"/>
      <c r="I43" s="383"/>
      <c r="J43" s="377"/>
    </row>
    <row r="44" spans="1:10">
      <c r="A44" s="373"/>
      <c r="B44" s="523" t="s">
        <v>176</v>
      </c>
      <c r="C44" s="523"/>
      <c r="D44" s="523"/>
      <c r="E44" s="369"/>
      <c r="F44" s="375"/>
      <c r="G44" s="375"/>
      <c r="H44" s="392">
        <v>1400881.01</v>
      </c>
      <c r="I44" s="392">
        <v>679430.78</v>
      </c>
      <c r="J44" s="377"/>
    </row>
    <row r="45" spans="1:10">
      <c r="A45" s="373"/>
      <c r="B45" s="374"/>
      <c r="C45" s="374"/>
      <c r="D45" s="378"/>
      <c r="E45" s="369"/>
      <c r="F45" s="382"/>
      <c r="G45" s="382"/>
      <c r="H45" s="383"/>
      <c r="I45" s="383"/>
      <c r="J45" s="377"/>
    </row>
    <row r="46" spans="1:10">
      <c r="A46" s="393"/>
      <c r="B46" s="520" t="s">
        <v>177</v>
      </c>
      <c r="C46" s="520"/>
      <c r="D46" s="520"/>
      <c r="E46" s="394"/>
      <c r="F46" s="395"/>
      <c r="G46" s="395"/>
      <c r="H46" s="396">
        <f>H28+H42+H44</f>
        <v>1400881.01</v>
      </c>
      <c r="I46" s="396">
        <f>I28+I42+I44</f>
        <v>679430.78</v>
      </c>
      <c r="J46" s="397"/>
    </row>
    <row r="47" spans="1:10" ht="6" customHeight="1">
      <c r="B47" s="521"/>
      <c r="C47" s="521"/>
      <c r="D47" s="521"/>
      <c r="E47" s="521"/>
      <c r="F47" s="521"/>
      <c r="G47" s="521"/>
      <c r="H47" s="521"/>
      <c r="I47" s="521"/>
      <c r="J47" s="521"/>
    </row>
    <row r="48" spans="1:10" ht="6" customHeight="1">
      <c r="B48" s="398"/>
      <c r="C48" s="398"/>
      <c r="D48" s="399"/>
      <c r="E48" s="400"/>
      <c r="F48" s="399"/>
      <c r="G48" s="400"/>
      <c r="H48" s="400"/>
      <c r="I48" s="400"/>
    </row>
    <row r="49" spans="1:10" s="194" customFormat="1" ht="15" customHeight="1">
      <c r="A49" s="208"/>
      <c r="B49" s="522" t="s">
        <v>78</v>
      </c>
      <c r="C49" s="522"/>
      <c r="D49" s="522"/>
      <c r="E49" s="522"/>
      <c r="F49" s="522"/>
      <c r="G49" s="522"/>
      <c r="H49" s="522"/>
      <c r="I49" s="522"/>
      <c r="J49" s="522"/>
    </row>
    <row r="50" spans="1:10" s="194" customFormat="1" ht="28.5" customHeight="1">
      <c r="A50" s="208"/>
      <c r="B50" s="378"/>
      <c r="C50" s="401"/>
      <c r="D50" s="402"/>
      <c r="E50" s="402"/>
      <c r="F50" s="208"/>
      <c r="G50" s="403"/>
      <c r="H50" s="404"/>
      <c r="I50" s="404"/>
      <c r="J50" s="402"/>
    </row>
    <row r="51" spans="1:10" s="194" customFormat="1" ht="25.5" customHeight="1">
      <c r="A51" s="208"/>
      <c r="B51" s="378"/>
      <c r="C51" s="485"/>
      <c r="D51" s="485"/>
      <c r="E51" s="402"/>
      <c r="F51" s="208"/>
      <c r="G51" s="484"/>
      <c r="H51" s="484"/>
      <c r="I51" s="402"/>
      <c r="J51" s="402"/>
    </row>
    <row r="52" spans="1:10" s="194" customFormat="1" ht="14.1" customHeight="1">
      <c r="A52" s="208"/>
      <c r="B52" s="383"/>
      <c r="C52" s="483" t="s">
        <v>79</v>
      </c>
      <c r="D52" s="483"/>
      <c r="E52" s="402"/>
      <c r="F52" s="402"/>
      <c r="G52" s="483" t="s">
        <v>82</v>
      </c>
      <c r="H52" s="483"/>
      <c r="I52" s="369"/>
      <c r="J52" s="402"/>
    </row>
    <row r="53" spans="1:10" s="194" customFormat="1" ht="14.1" customHeight="1">
      <c r="A53" s="208"/>
      <c r="B53" s="405"/>
      <c r="C53" s="482" t="s">
        <v>80</v>
      </c>
      <c r="D53" s="482"/>
      <c r="E53" s="406"/>
      <c r="F53" s="406"/>
      <c r="G53" s="482" t="s">
        <v>81</v>
      </c>
      <c r="H53" s="482"/>
      <c r="I53" s="369"/>
      <c r="J53" s="402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workbookViewId="0">
      <selection activeCell="A32" sqref="A32"/>
    </sheetView>
  </sheetViews>
  <sheetFormatPr baseColWidth="10" defaultRowHeight="12"/>
  <cols>
    <col min="1" max="1" width="3.7109375" style="407" customWidth="1"/>
    <col min="2" max="2" width="11.7109375" style="428" customWidth="1"/>
    <col min="3" max="3" width="57.42578125" style="428" customWidth="1"/>
    <col min="4" max="6" width="18.7109375" style="429" customWidth="1"/>
    <col min="7" max="7" width="15.85546875" style="429" customWidth="1"/>
    <col min="8" max="8" width="16.140625" style="429" customWidth="1"/>
    <col min="9" max="9" width="3.28515625" style="407" customWidth="1"/>
    <col min="10" max="16384" width="11.42578125" style="184"/>
  </cols>
  <sheetData>
    <row r="1" spans="1:9" ht="6" customHeight="1">
      <c r="A1" s="199"/>
      <c r="B1" s="229"/>
      <c r="C1" s="199"/>
      <c r="D1" s="537"/>
      <c r="E1" s="537"/>
      <c r="F1" s="538"/>
      <c r="G1" s="538"/>
      <c r="H1" s="538"/>
      <c r="I1" s="538"/>
    </row>
    <row r="2" spans="1:9" s="233" customFormat="1" ht="6" customHeight="1">
      <c r="B2" s="234"/>
    </row>
    <row r="3" spans="1:9" s="233" customFormat="1" ht="14.1" customHeight="1">
      <c r="B3" s="236"/>
      <c r="C3" s="487" t="s">
        <v>428</v>
      </c>
      <c r="D3" s="487"/>
      <c r="E3" s="487"/>
      <c r="F3" s="487"/>
      <c r="G3" s="487"/>
      <c r="H3" s="236"/>
      <c r="I3" s="236"/>
    </row>
    <row r="4" spans="1:9" ht="14.1" customHeight="1">
      <c r="B4" s="236"/>
      <c r="C4" s="487" t="s">
        <v>136</v>
      </c>
      <c r="D4" s="487"/>
      <c r="E4" s="487"/>
      <c r="F4" s="487"/>
      <c r="G4" s="487"/>
      <c r="H4" s="236"/>
      <c r="I4" s="236"/>
    </row>
    <row r="5" spans="1:9" ht="14.1" customHeight="1">
      <c r="B5" s="236"/>
      <c r="C5" s="487" t="s">
        <v>427</v>
      </c>
      <c r="D5" s="487"/>
      <c r="E5" s="487"/>
      <c r="F5" s="487"/>
      <c r="G5" s="487"/>
      <c r="H5" s="236"/>
      <c r="I5" s="236"/>
    </row>
    <row r="6" spans="1:9" ht="14.1" customHeight="1">
      <c r="B6" s="236"/>
      <c r="C6" s="487" t="s">
        <v>137</v>
      </c>
      <c r="D6" s="487"/>
      <c r="E6" s="487"/>
      <c r="F6" s="487"/>
      <c r="G6" s="487"/>
      <c r="H6" s="236"/>
      <c r="I6" s="236"/>
    </row>
    <row r="7" spans="1:9" s="233" customFormat="1" ht="3" customHeight="1">
      <c r="A7" s="238"/>
      <c r="B7" s="239"/>
      <c r="C7" s="536"/>
      <c r="D7" s="536"/>
      <c r="E7" s="536"/>
      <c r="F7" s="536"/>
      <c r="G7" s="536"/>
      <c r="H7" s="536"/>
      <c r="I7" s="536"/>
    </row>
    <row r="8" spans="1:9" ht="20.100000000000001" customHeight="1">
      <c r="A8" s="238"/>
      <c r="B8" s="239" t="s">
        <v>4</v>
      </c>
      <c r="C8" s="476" t="s">
        <v>384</v>
      </c>
      <c r="D8" s="476"/>
      <c r="E8" s="476"/>
      <c r="F8" s="476"/>
      <c r="G8" s="476"/>
      <c r="H8" s="197"/>
      <c r="I8" s="197"/>
    </row>
    <row r="9" spans="1:9" ht="3" customHeight="1">
      <c r="A9" s="238"/>
      <c r="B9" s="238"/>
      <c r="C9" s="238" t="s">
        <v>138</v>
      </c>
      <c r="D9" s="238"/>
      <c r="E9" s="238"/>
      <c r="F9" s="238"/>
      <c r="G9" s="238"/>
      <c r="H9" s="238"/>
      <c r="I9" s="238"/>
    </row>
    <row r="10" spans="1:9" s="233" customFormat="1" ht="3" customHeight="1">
      <c r="A10" s="238"/>
      <c r="B10" s="238"/>
      <c r="C10" s="238"/>
      <c r="D10" s="238"/>
      <c r="E10" s="238"/>
      <c r="F10" s="238"/>
      <c r="G10" s="238"/>
      <c r="H10" s="238"/>
      <c r="I10" s="238"/>
    </row>
    <row r="11" spans="1:9" s="233" customFormat="1" ht="48">
      <c r="A11" s="408"/>
      <c r="B11" s="490" t="s">
        <v>76</v>
      </c>
      <c r="C11" s="490"/>
      <c r="D11" s="409" t="s">
        <v>49</v>
      </c>
      <c r="E11" s="409" t="s">
        <v>139</v>
      </c>
      <c r="F11" s="409" t="s">
        <v>140</v>
      </c>
      <c r="G11" s="409" t="s">
        <v>141</v>
      </c>
      <c r="H11" s="409" t="s">
        <v>142</v>
      </c>
      <c r="I11" s="410"/>
    </row>
    <row r="12" spans="1:9" s="233" customFormat="1" ht="3" customHeight="1">
      <c r="A12" s="411"/>
      <c r="B12" s="238"/>
      <c r="C12" s="238"/>
      <c r="D12" s="238"/>
      <c r="E12" s="238"/>
      <c r="F12" s="238"/>
      <c r="G12" s="238"/>
      <c r="H12" s="238"/>
      <c r="I12" s="412"/>
    </row>
    <row r="13" spans="1:9" s="233" customFormat="1" ht="3" customHeight="1">
      <c r="A13" s="249"/>
      <c r="B13" s="413"/>
      <c r="C13" s="253"/>
      <c r="D13" s="252"/>
      <c r="E13" s="250"/>
      <c r="F13" s="251"/>
      <c r="G13" s="234"/>
      <c r="H13" s="413"/>
      <c r="I13" s="414"/>
    </row>
    <row r="14" spans="1:9">
      <c r="A14" s="262"/>
      <c r="B14" s="478" t="s">
        <v>58</v>
      </c>
      <c r="C14" s="478"/>
      <c r="D14" s="415">
        <v>0</v>
      </c>
      <c r="E14" s="415">
        <v>0</v>
      </c>
      <c r="F14" s="415">
        <v>0</v>
      </c>
      <c r="G14" s="415">
        <v>0</v>
      </c>
      <c r="H14" s="416">
        <f>SUM(D14:G14)</f>
        <v>0</v>
      </c>
      <c r="I14" s="414"/>
    </row>
    <row r="15" spans="1:9" ht="9.9499999999999993" customHeight="1">
      <c r="A15" s="262"/>
      <c r="B15" s="417"/>
      <c r="C15" s="252"/>
      <c r="D15" s="418"/>
      <c r="E15" s="418"/>
      <c r="F15" s="418"/>
      <c r="G15" s="418"/>
      <c r="H15" s="418"/>
      <c r="I15" s="414"/>
    </row>
    <row r="16" spans="1:9">
      <c r="A16" s="262"/>
      <c r="B16" s="535" t="s">
        <v>143</v>
      </c>
      <c r="C16" s="535"/>
      <c r="D16" s="419">
        <f>SUM(D17:D19)</f>
        <v>0</v>
      </c>
      <c r="E16" s="419">
        <f>SUM(E17:E19)</f>
        <v>0</v>
      </c>
      <c r="F16" s="419">
        <f>SUM(F17:F19)</f>
        <v>0</v>
      </c>
      <c r="G16" s="419">
        <f>SUM(G17:G19)</f>
        <v>0</v>
      </c>
      <c r="H16" s="419">
        <f>SUM(D16:G16)</f>
        <v>0</v>
      </c>
      <c r="I16" s="414"/>
    </row>
    <row r="17" spans="1:11">
      <c r="A17" s="249"/>
      <c r="B17" s="477" t="s">
        <v>144</v>
      </c>
      <c r="C17" s="477"/>
      <c r="D17" s="420">
        <v>0</v>
      </c>
      <c r="E17" s="420">
        <v>0</v>
      </c>
      <c r="F17" s="420">
        <v>0</v>
      </c>
      <c r="G17" s="420">
        <v>0</v>
      </c>
      <c r="H17" s="418">
        <f t="shared" ref="H17:H25" si="0">SUM(D17:G17)</f>
        <v>0</v>
      </c>
      <c r="I17" s="414"/>
    </row>
    <row r="18" spans="1:11">
      <c r="A18" s="249"/>
      <c r="B18" s="477" t="s">
        <v>51</v>
      </c>
      <c r="C18" s="477"/>
      <c r="D18" s="420">
        <v>0</v>
      </c>
      <c r="E18" s="420">
        <v>0</v>
      </c>
      <c r="F18" s="420">
        <v>0</v>
      </c>
      <c r="G18" s="420">
        <v>0</v>
      </c>
      <c r="H18" s="418">
        <f t="shared" si="0"/>
        <v>0</v>
      </c>
      <c r="I18" s="414"/>
    </row>
    <row r="19" spans="1:11">
      <c r="A19" s="249"/>
      <c r="B19" s="477" t="s">
        <v>145</v>
      </c>
      <c r="C19" s="477"/>
      <c r="D19" s="420">
        <v>0</v>
      </c>
      <c r="E19" s="420">
        <v>0</v>
      </c>
      <c r="F19" s="420">
        <v>0</v>
      </c>
      <c r="G19" s="420">
        <v>0</v>
      </c>
      <c r="H19" s="418">
        <f t="shared" si="0"/>
        <v>0</v>
      </c>
      <c r="I19" s="414"/>
    </row>
    <row r="20" spans="1:11" ht="9.9499999999999993" customHeight="1">
      <c r="A20" s="262"/>
      <c r="B20" s="417"/>
      <c r="C20" s="252"/>
      <c r="D20" s="418"/>
      <c r="E20" s="418"/>
      <c r="F20" s="418"/>
      <c r="G20" s="418"/>
      <c r="H20" s="418"/>
      <c r="I20" s="414"/>
    </row>
    <row r="21" spans="1:11">
      <c r="A21" s="262"/>
      <c r="B21" s="535" t="s">
        <v>146</v>
      </c>
      <c r="C21" s="535"/>
      <c r="D21" s="419">
        <f>SUM(D22:D25)</f>
        <v>0</v>
      </c>
      <c r="E21" s="419">
        <f>SUM(E22:E25)</f>
        <v>0</v>
      </c>
      <c r="F21" s="419">
        <f>SUM(F22:F25)</f>
        <v>0</v>
      </c>
      <c r="G21" s="419">
        <f>SUM(G22:G25)</f>
        <v>0</v>
      </c>
      <c r="H21" s="419">
        <f t="shared" si="0"/>
        <v>0</v>
      </c>
      <c r="I21" s="414"/>
    </row>
    <row r="22" spans="1:11">
      <c r="A22" s="249"/>
      <c r="B22" s="477" t="s">
        <v>147</v>
      </c>
      <c r="C22" s="477"/>
      <c r="D22" s="420">
        <v>0</v>
      </c>
      <c r="E22" s="420">
        <v>0</v>
      </c>
      <c r="F22" s="420">
        <f>+ESF!J52</f>
        <v>0</v>
      </c>
      <c r="G22" s="420">
        <v>0</v>
      </c>
      <c r="H22" s="418">
        <f t="shared" si="0"/>
        <v>0</v>
      </c>
      <c r="I22" s="414"/>
    </row>
    <row r="23" spans="1:11">
      <c r="A23" s="249"/>
      <c r="B23" s="477" t="s">
        <v>55</v>
      </c>
      <c r="C23" s="477"/>
      <c r="D23" s="420">
        <v>0</v>
      </c>
      <c r="E23" s="420">
        <f>+ESF!J53</f>
        <v>0</v>
      </c>
      <c r="F23" s="420">
        <v>0</v>
      </c>
      <c r="G23" s="420">
        <v>0</v>
      </c>
      <c r="H23" s="418">
        <f t="shared" si="0"/>
        <v>0</v>
      </c>
      <c r="I23" s="414"/>
    </row>
    <row r="24" spans="1:11">
      <c r="A24" s="249"/>
      <c r="B24" s="477" t="s">
        <v>148</v>
      </c>
      <c r="C24" s="477"/>
      <c r="D24" s="420">
        <v>0</v>
      </c>
      <c r="E24" s="420">
        <v>0</v>
      </c>
      <c r="F24" s="420">
        <v>0</v>
      </c>
      <c r="G24" s="420">
        <v>0</v>
      </c>
      <c r="H24" s="418">
        <f t="shared" si="0"/>
        <v>0</v>
      </c>
      <c r="I24" s="414"/>
    </row>
    <row r="25" spans="1:11">
      <c r="A25" s="249"/>
      <c r="B25" s="477" t="s">
        <v>57</v>
      </c>
      <c r="C25" s="477"/>
      <c r="D25" s="420">
        <v>0</v>
      </c>
      <c r="E25" s="420">
        <v>0</v>
      </c>
      <c r="F25" s="420">
        <v>0</v>
      </c>
      <c r="G25" s="420">
        <v>0</v>
      </c>
      <c r="H25" s="418">
        <f t="shared" si="0"/>
        <v>0</v>
      </c>
      <c r="I25" s="414"/>
    </row>
    <row r="26" spans="1:11" ht="9.9499999999999993" customHeight="1">
      <c r="A26" s="262"/>
      <c r="B26" s="417"/>
      <c r="C26" s="252"/>
      <c r="D26" s="418"/>
      <c r="E26" s="418"/>
      <c r="F26" s="418"/>
      <c r="G26" s="418"/>
      <c r="H26" s="418"/>
      <c r="I26" s="414"/>
    </row>
    <row r="27" spans="1:11" ht="18.75" thickBot="1">
      <c r="A27" s="262"/>
      <c r="B27" s="534" t="s">
        <v>432</v>
      </c>
      <c r="C27" s="534"/>
      <c r="D27" s="421">
        <f>D14+D16+D21</f>
        <v>0</v>
      </c>
      <c r="E27" s="421">
        <f>E14+E16+E21</f>
        <v>0</v>
      </c>
      <c r="F27" s="421">
        <f>F14+F16+F21</f>
        <v>0</v>
      </c>
      <c r="G27" s="421">
        <f>G14+G16+G21</f>
        <v>0</v>
      </c>
      <c r="H27" s="421">
        <f>SUM(D27:G27)</f>
        <v>0</v>
      </c>
      <c r="I27" s="414"/>
      <c r="K27" s="422" t="str">
        <f>IF(H27=ESF!J63," ","ERROR")</f>
        <v xml:space="preserve"> </v>
      </c>
    </row>
    <row r="28" spans="1:11">
      <c r="A28" s="249"/>
      <c r="B28" s="252"/>
      <c r="C28" s="251"/>
      <c r="D28" s="418"/>
      <c r="E28" s="418"/>
      <c r="F28" s="418"/>
      <c r="G28" s="418"/>
      <c r="H28" s="418"/>
      <c r="I28" s="414"/>
    </row>
    <row r="29" spans="1:11">
      <c r="A29" s="262"/>
      <c r="B29" s="535" t="s">
        <v>433</v>
      </c>
      <c r="C29" s="535"/>
      <c r="D29" s="419">
        <f>SUM(D30:D32)</f>
        <v>0</v>
      </c>
      <c r="E29" s="419">
        <f>SUM(E30:E32)</f>
        <v>0</v>
      </c>
      <c r="F29" s="419">
        <f>SUM(F30:F32)</f>
        <v>0</v>
      </c>
      <c r="G29" s="419">
        <f>SUM(G30:G32)</f>
        <v>0</v>
      </c>
      <c r="H29" s="419">
        <f>SUM(D29:G29)</f>
        <v>0</v>
      </c>
      <c r="I29" s="414"/>
    </row>
    <row r="30" spans="1:11">
      <c r="A30" s="249"/>
      <c r="B30" s="477" t="s">
        <v>50</v>
      </c>
      <c r="C30" s="477"/>
      <c r="D30" s="420">
        <v>0</v>
      </c>
      <c r="E30" s="420">
        <v>0</v>
      </c>
      <c r="F30" s="420">
        <v>0</v>
      </c>
      <c r="G30" s="420">
        <v>0</v>
      </c>
      <c r="H30" s="418">
        <f>SUM(D30:G30)</f>
        <v>0</v>
      </c>
      <c r="I30" s="414"/>
    </row>
    <row r="31" spans="1:11">
      <c r="A31" s="249"/>
      <c r="B31" s="477" t="s">
        <v>51</v>
      </c>
      <c r="C31" s="477"/>
      <c r="D31" s="420">
        <v>0</v>
      </c>
      <c r="E31" s="420">
        <v>0</v>
      </c>
      <c r="F31" s="420">
        <v>0</v>
      </c>
      <c r="G31" s="420">
        <v>0</v>
      </c>
      <c r="H31" s="418">
        <f>SUM(D31:G31)</f>
        <v>0</v>
      </c>
      <c r="I31" s="414"/>
    </row>
    <row r="32" spans="1:11">
      <c r="A32" s="249"/>
      <c r="B32" s="477" t="s">
        <v>145</v>
      </c>
      <c r="C32" s="477"/>
      <c r="D32" s="420">
        <v>0</v>
      </c>
      <c r="E32" s="420">
        <v>0</v>
      </c>
      <c r="F32" s="420">
        <v>0</v>
      </c>
      <c r="G32" s="420">
        <v>0</v>
      </c>
      <c r="H32" s="418">
        <f>SUM(D32:G32)</f>
        <v>0</v>
      </c>
      <c r="I32" s="414"/>
    </row>
    <row r="33" spans="1:11" ht="9.9499999999999993" customHeight="1">
      <c r="A33" s="262"/>
      <c r="B33" s="417"/>
      <c r="C33" s="252"/>
      <c r="D33" s="418"/>
      <c r="E33" s="418"/>
      <c r="F33" s="418"/>
      <c r="G33" s="418"/>
      <c r="H33" s="418"/>
      <c r="I33" s="414"/>
    </row>
    <row r="34" spans="1:11">
      <c r="A34" s="262" t="s">
        <v>138</v>
      </c>
      <c r="B34" s="535" t="s">
        <v>146</v>
      </c>
      <c r="C34" s="535"/>
      <c r="D34" s="419">
        <f>SUM(D35:D38)</f>
        <v>0</v>
      </c>
      <c r="E34" s="419">
        <f>SUM(E35:E38)</f>
        <v>17243536.129999999</v>
      </c>
      <c r="F34" s="419">
        <f>SUM(F35:F38)</f>
        <v>10816223.580000013</v>
      </c>
      <c r="G34" s="419">
        <f>SUM(G35:G38)</f>
        <v>0</v>
      </c>
      <c r="H34" s="419">
        <f>SUM(D34:G34)</f>
        <v>28059759.710000012</v>
      </c>
      <c r="I34" s="414"/>
    </row>
    <row r="35" spans="1:11">
      <c r="A35" s="249"/>
      <c r="B35" s="477" t="s">
        <v>147</v>
      </c>
      <c r="C35" s="477"/>
      <c r="D35" s="420">
        <v>0</v>
      </c>
      <c r="E35" s="420">
        <v>0</v>
      </c>
      <c r="F35" s="420">
        <f>+ESF!I52</f>
        <v>10816223.580000013</v>
      </c>
      <c r="G35" s="420">
        <v>0</v>
      </c>
      <c r="H35" s="418">
        <f>SUM(D35:G35)</f>
        <v>10816223.580000013</v>
      </c>
      <c r="I35" s="414"/>
    </row>
    <row r="36" spans="1:11">
      <c r="A36" s="249"/>
      <c r="B36" s="477" t="s">
        <v>55</v>
      </c>
      <c r="C36" s="477"/>
      <c r="D36" s="420">
        <v>0</v>
      </c>
      <c r="E36" s="420">
        <f>+ESF!I53-E23</f>
        <v>17243536.129999999</v>
      </c>
      <c r="F36" s="420">
        <v>0</v>
      </c>
      <c r="G36" s="420">
        <v>0</v>
      </c>
      <c r="H36" s="418">
        <f>SUM(D36:G36)</f>
        <v>17243536.129999999</v>
      </c>
      <c r="I36" s="414"/>
    </row>
    <row r="37" spans="1:11">
      <c r="A37" s="249"/>
      <c r="B37" s="477" t="s">
        <v>148</v>
      </c>
      <c r="C37" s="477"/>
      <c r="D37" s="420">
        <v>0</v>
      </c>
      <c r="E37" s="420">
        <v>0</v>
      </c>
      <c r="F37" s="420">
        <v>0</v>
      </c>
      <c r="G37" s="420">
        <v>0</v>
      </c>
      <c r="H37" s="418">
        <f>SUM(D37:G37)</f>
        <v>0</v>
      </c>
      <c r="I37" s="414"/>
    </row>
    <row r="38" spans="1:11">
      <c r="A38" s="249"/>
      <c r="B38" s="477" t="s">
        <v>57</v>
      </c>
      <c r="C38" s="477"/>
      <c r="D38" s="420">
        <v>0</v>
      </c>
      <c r="E38" s="420">
        <v>0</v>
      </c>
      <c r="F38" s="420">
        <v>0</v>
      </c>
      <c r="G38" s="420">
        <v>0</v>
      </c>
      <c r="H38" s="418">
        <f>SUM(D38:G38)</f>
        <v>0</v>
      </c>
      <c r="I38" s="414"/>
    </row>
    <row r="39" spans="1:11" ht="9.9499999999999993" customHeight="1">
      <c r="A39" s="262"/>
      <c r="B39" s="417"/>
      <c r="C39" s="252"/>
      <c r="D39" s="418"/>
      <c r="E39" s="418"/>
      <c r="F39" s="418"/>
      <c r="G39" s="418"/>
      <c r="H39" s="418"/>
      <c r="I39" s="414"/>
    </row>
    <row r="40" spans="1:11" ht="18">
      <c r="A40" s="423"/>
      <c r="B40" s="533" t="s">
        <v>434</v>
      </c>
      <c r="C40" s="533"/>
      <c r="D40" s="424">
        <f>D27+D29+D34</f>
        <v>0</v>
      </c>
      <c r="E40" s="424">
        <f>E27+E29+E34</f>
        <v>17243536.129999999</v>
      </c>
      <c r="F40" s="424">
        <f>F29+F34</f>
        <v>10816223.580000013</v>
      </c>
      <c r="G40" s="424">
        <f>G27+G29+G34</f>
        <v>0</v>
      </c>
      <c r="H40" s="424">
        <f>SUM(D40:G40)</f>
        <v>28059759.710000012</v>
      </c>
      <c r="I40" s="425"/>
      <c r="K40" s="422" t="str">
        <f>IF(H40=ESF!I63," ","ERROR")</f>
        <v xml:space="preserve"> </v>
      </c>
    </row>
    <row r="41" spans="1:11" ht="6" customHeight="1">
      <c r="A41" s="426"/>
      <c r="B41" s="426"/>
      <c r="C41" s="426"/>
      <c r="D41" s="426"/>
      <c r="E41" s="426"/>
      <c r="F41" s="426"/>
      <c r="G41" s="426"/>
      <c r="H41" s="426"/>
      <c r="I41" s="427"/>
    </row>
    <row r="42" spans="1:11" ht="6" customHeight="1">
      <c r="D42" s="428"/>
      <c r="E42" s="428"/>
      <c r="I42" s="253"/>
    </row>
    <row r="43" spans="1:11" ht="15" customHeight="1">
      <c r="A43" s="233"/>
      <c r="B43" s="486" t="s">
        <v>78</v>
      </c>
      <c r="C43" s="486"/>
      <c r="D43" s="486"/>
      <c r="E43" s="486"/>
      <c r="F43" s="486"/>
      <c r="G43" s="486"/>
      <c r="H43" s="486"/>
      <c r="I43" s="486"/>
      <c r="J43" s="251"/>
    </row>
    <row r="44" spans="1:11" ht="9.75" customHeight="1">
      <c r="A44" s="233"/>
      <c r="B44" s="251"/>
      <c r="C44" s="275"/>
      <c r="D44" s="276"/>
      <c r="E44" s="276"/>
      <c r="F44" s="233"/>
      <c r="G44" s="277"/>
      <c r="H44" s="275"/>
      <c r="I44" s="276"/>
      <c r="J44" s="276"/>
    </row>
    <row r="45" spans="1:11" ht="50.1" customHeight="1">
      <c r="A45" s="233"/>
      <c r="B45" s="251"/>
      <c r="C45" s="485"/>
      <c r="D45" s="485"/>
      <c r="E45" s="276"/>
      <c r="F45" s="233"/>
      <c r="G45" s="484"/>
      <c r="H45" s="484"/>
      <c r="I45" s="276"/>
      <c r="J45" s="276"/>
    </row>
    <row r="46" spans="1:11" ht="14.1" customHeight="1">
      <c r="A46" s="233"/>
      <c r="B46" s="283"/>
      <c r="C46" s="483" t="s">
        <v>79</v>
      </c>
      <c r="D46" s="483"/>
      <c r="E46" s="276"/>
      <c r="F46" s="276"/>
      <c r="G46" s="483" t="s">
        <v>82</v>
      </c>
      <c r="H46" s="483"/>
      <c r="I46" s="252"/>
      <c r="J46" s="276"/>
    </row>
    <row r="47" spans="1:11" ht="14.1" customHeight="1">
      <c r="A47" s="233"/>
      <c r="B47" s="285"/>
      <c r="C47" s="482" t="s">
        <v>80</v>
      </c>
      <c r="D47" s="482"/>
      <c r="E47" s="286"/>
      <c r="F47" s="286"/>
      <c r="G47" s="482" t="s">
        <v>81</v>
      </c>
      <c r="H47" s="482"/>
      <c r="I47" s="252"/>
      <c r="J47" s="276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4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7"/>
  <sheetViews>
    <sheetView showWhiteSpace="0" topLeftCell="E1" workbookViewId="0">
      <selection activeCell="G14" sqref="G14"/>
    </sheetView>
  </sheetViews>
  <sheetFormatPr baseColWidth="10" defaultRowHeight="12"/>
  <cols>
    <col min="1" max="1" width="1.28515625" style="290" customWidth="1"/>
    <col min="2" max="3" width="3.7109375" style="290" customWidth="1"/>
    <col min="4" max="4" width="23.85546875" style="290" customWidth="1"/>
    <col min="5" max="5" width="21.42578125" style="290" customWidth="1"/>
    <col min="6" max="6" width="17.28515625" style="290" customWidth="1"/>
    <col min="7" max="8" width="18.7109375" style="234" customWidth="1"/>
    <col min="9" max="9" width="7.7109375" style="290" customWidth="1"/>
    <col min="10" max="11" width="3.7109375" style="184" customWidth="1"/>
    <col min="12" max="16" width="18.7109375" style="184" customWidth="1"/>
    <col min="17" max="17" width="1.85546875" style="184" customWidth="1"/>
    <col min="18" max="16384" width="11.42578125" style="184"/>
  </cols>
  <sheetData>
    <row r="1" spans="1:17" s="233" customFormat="1" ht="16.5" customHeight="1">
      <c r="B1" s="291"/>
      <c r="C1" s="291"/>
      <c r="D1" s="291"/>
      <c r="E1" s="491" t="s">
        <v>428</v>
      </c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291"/>
      <c r="Q1" s="291"/>
    </row>
    <row r="2" spans="1:17" ht="15" customHeight="1">
      <c r="B2" s="291"/>
      <c r="C2" s="291"/>
      <c r="D2" s="291"/>
      <c r="E2" s="491" t="s">
        <v>178</v>
      </c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291"/>
      <c r="Q2" s="291"/>
    </row>
    <row r="3" spans="1:17" ht="15" customHeight="1">
      <c r="B3" s="291"/>
      <c r="C3" s="291"/>
      <c r="D3" s="291"/>
      <c r="E3" s="491" t="s">
        <v>429</v>
      </c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291"/>
      <c r="Q3" s="291"/>
    </row>
    <row r="4" spans="1:17" ht="16.5" customHeight="1">
      <c r="B4" s="291"/>
      <c r="C4" s="291"/>
      <c r="D4" s="291"/>
      <c r="E4" s="491" t="s">
        <v>1</v>
      </c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291"/>
      <c r="Q4" s="291"/>
    </row>
    <row r="5" spans="1:17" ht="3" customHeight="1">
      <c r="C5" s="295"/>
      <c r="D5" s="430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1"/>
      <c r="P5" s="233"/>
      <c r="Q5" s="233"/>
    </row>
    <row r="6" spans="1:17" ht="19.5" customHeight="1">
      <c r="A6" s="238"/>
      <c r="B6" s="487" t="s">
        <v>4</v>
      </c>
      <c r="C6" s="487"/>
      <c r="D6" s="487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197"/>
      <c r="Q6" s="233"/>
    </row>
    <row r="7" spans="1:17" s="233" customFormat="1" ht="5.0999999999999996" customHeight="1">
      <c r="A7" s="290"/>
      <c r="B7" s="295"/>
      <c r="C7" s="295"/>
      <c r="D7" s="430"/>
      <c r="E7" s="295"/>
      <c r="F7" s="295"/>
      <c r="G7" s="431"/>
      <c r="H7" s="431"/>
      <c r="I7" s="430"/>
    </row>
    <row r="8" spans="1:17" s="233" customFormat="1" ht="3" customHeight="1">
      <c r="A8" s="290"/>
      <c r="B8" s="290"/>
      <c r="C8" s="432"/>
      <c r="D8" s="430"/>
      <c r="E8" s="432"/>
      <c r="F8" s="432"/>
      <c r="G8" s="433"/>
      <c r="H8" s="433"/>
      <c r="I8" s="430"/>
    </row>
    <row r="9" spans="1:17" s="233" customFormat="1" ht="31.5" customHeight="1">
      <c r="A9" s="434"/>
      <c r="B9" s="544" t="s">
        <v>76</v>
      </c>
      <c r="C9" s="544"/>
      <c r="D9" s="544"/>
      <c r="E9" s="544"/>
      <c r="F9" s="302"/>
      <c r="G9" s="301">
        <v>2017</v>
      </c>
      <c r="H9" s="301">
        <v>2016</v>
      </c>
      <c r="I9" s="435"/>
      <c r="J9" s="544" t="s">
        <v>76</v>
      </c>
      <c r="K9" s="544"/>
      <c r="L9" s="544"/>
      <c r="M9" s="544"/>
      <c r="N9" s="302"/>
      <c r="O9" s="301">
        <v>2017</v>
      </c>
      <c r="P9" s="301">
        <v>2016</v>
      </c>
      <c r="Q9" s="436"/>
    </row>
    <row r="10" spans="1:17" s="233" customFormat="1" ht="3" customHeight="1">
      <c r="A10" s="304"/>
      <c r="B10" s="290"/>
      <c r="C10" s="290"/>
      <c r="D10" s="305"/>
      <c r="E10" s="305"/>
      <c r="F10" s="305"/>
      <c r="G10" s="437"/>
      <c r="H10" s="437"/>
      <c r="I10" s="290"/>
      <c r="Q10" s="248"/>
    </row>
    <row r="11" spans="1:17" s="233" customFormat="1">
      <c r="A11" s="249"/>
      <c r="B11" s="234"/>
      <c r="C11" s="307"/>
      <c r="D11" s="307"/>
      <c r="E11" s="307"/>
      <c r="F11" s="307"/>
      <c r="G11" s="437"/>
      <c r="H11" s="437"/>
      <c r="I11" s="234"/>
      <c r="Q11" s="248"/>
    </row>
    <row r="12" spans="1:17" ht="17.25" customHeight="1">
      <c r="A12" s="249"/>
      <c r="B12" s="540" t="s">
        <v>179</v>
      </c>
      <c r="C12" s="540"/>
      <c r="D12" s="540"/>
      <c r="E12" s="540"/>
      <c r="F12" s="540"/>
      <c r="G12" s="437"/>
      <c r="H12" s="437"/>
      <c r="I12" s="234"/>
      <c r="J12" s="540" t="s">
        <v>180</v>
      </c>
      <c r="K12" s="540"/>
      <c r="L12" s="540"/>
      <c r="M12" s="540"/>
      <c r="N12" s="540"/>
      <c r="O12" s="438"/>
      <c r="P12" s="438"/>
      <c r="Q12" s="248"/>
    </row>
    <row r="13" spans="1:17" ht="17.25" customHeight="1">
      <c r="A13" s="249"/>
      <c r="B13" s="234"/>
      <c r="C13" s="307"/>
      <c r="D13" s="234"/>
      <c r="E13" s="307"/>
      <c r="F13" s="307"/>
      <c r="G13" s="437"/>
      <c r="H13" s="437"/>
      <c r="I13" s="234"/>
      <c r="J13" s="234"/>
      <c r="K13" s="307"/>
      <c r="L13" s="307"/>
      <c r="M13" s="307"/>
      <c r="N13" s="307"/>
      <c r="O13" s="438"/>
      <c r="P13" s="438"/>
      <c r="Q13" s="248"/>
    </row>
    <row r="14" spans="1:17" ht="17.25" customHeight="1">
      <c r="A14" s="249"/>
      <c r="B14" s="234"/>
      <c r="C14" s="540" t="s">
        <v>67</v>
      </c>
      <c r="D14" s="540"/>
      <c r="E14" s="540"/>
      <c r="F14" s="540"/>
      <c r="G14" s="439">
        <f>SUM(G15:G25)</f>
        <v>157121872.90000001</v>
      </c>
      <c r="H14" s="439">
        <f>SUM(H15:H25)</f>
        <v>0</v>
      </c>
      <c r="I14" s="234"/>
      <c r="J14" s="234"/>
      <c r="K14" s="540" t="s">
        <v>67</v>
      </c>
      <c r="L14" s="540"/>
      <c r="M14" s="540"/>
      <c r="N14" s="540"/>
      <c r="O14" s="439">
        <f>SUM(O15:O17)</f>
        <v>0</v>
      </c>
      <c r="P14" s="439">
        <f>SUM(P15:P17)</f>
        <v>0</v>
      </c>
      <c r="Q14" s="248"/>
    </row>
    <row r="15" spans="1:17" ht="15" customHeight="1">
      <c r="A15" s="249"/>
      <c r="B15" s="234"/>
      <c r="C15" s="307"/>
      <c r="D15" s="539" t="s">
        <v>89</v>
      </c>
      <c r="E15" s="539"/>
      <c r="F15" s="539"/>
      <c r="G15" s="440">
        <v>0</v>
      </c>
      <c r="H15" s="440">
        <v>0</v>
      </c>
      <c r="I15" s="234"/>
      <c r="J15" s="234"/>
      <c r="K15" s="233"/>
      <c r="L15" s="541" t="s">
        <v>33</v>
      </c>
      <c r="M15" s="541"/>
      <c r="N15" s="541"/>
      <c r="O15" s="440">
        <v>0</v>
      </c>
      <c r="P15" s="440">
        <v>0</v>
      </c>
      <c r="Q15" s="248"/>
    </row>
    <row r="16" spans="1:17" ht="15" customHeight="1">
      <c r="A16" s="249"/>
      <c r="B16" s="234"/>
      <c r="C16" s="307"/>
      <c r="D16" s="539" t="s">
        <v>204</v>
      </c>
      <c r="E16" s="539"/>
      <c r="F16" s="539"/>
      <c r="G16" s="440"/>
      <c r="H16" s="440"/>
      <c r="I16" s="234"/>
      <c r="J16" s="234"/>
      <c r="K16" s="233"/>
      <c r="L16" s="541" t="s">
        <v>35</v>
      </c>
      <c r="M16" s="541"/>
      <c r="N16" s="541"/>
      <c r="O16" s="440"/>
      <c r="P16" s="440">
        <v>0</v>
      </c>
      <c r="Q16" s="248"/>
    </row>
    <row r="17" spans="1:17" ht="15" customHeight="1">
      <c r="A17" s="249"/>
      <c r="B17" s="234"/>
      <c r="C17" s="441"/>
      <c r="D17" s="539" t="s">
        <v>181</v>
      </c>
      <c r="E17" s="539"/>
      <c r="F17" s="539"/>
      <c r="G17" s="440">
        <v>0</v>
      </c>
      <c r="H17" s="440">
        <v>0</v>
      </c>
      <c r="I17" s="234"/>
      <c r="J17" s="234"/>
      <c r="K17" s="437"/>
      <c r="L17" s="541" t="s">
        <v>208</v>
      </c>
      <c r="M17" s="541"/>
      <c r="N17" s="541"/>
      <c r="O17" s="440">
        <v>0</v>
      </c>
      <c r="P17" s="440">
        <v>0</v>
      </c>
      <c r="Q17" s="248"/>
    </row>
    <row r="18" spans="1:17" ht="15" customHeight="1">
      <c r="A18" s="249"/>
      <c r="B18" s="234"/>
      <c r="C18" s="441"/>
      <c r="D18" s="539" t="s">
        <v>95</v>
      </c>
      <c r="E18" s="539"/>
      <c r="F18" s="539"/>
      <c r="G18" s="440">
        <v>0</v>
      </c>
      <c r="H18" s="440">
        <v>0</v>
      </c>
      <c r="I18" s="234"/>
      <c r="J18" s="234"/>
      <c r="K18" s="437"/>
      <c r="Q18" s="248"/>
    </row>
    <row r="19" spans="1:17" ht="15" customHeight="1">
      <c r="A19" s="249"/>
      <c r="B19" s="234"/>
      <c r="C19" s="441"/>
      <c r="D19" s="539" t="s">
        <v>96</v>
      </c>
      <c r="E19" s="539"/>
      <c r="F19" s="539"/>
      <c r="G19" s="440">
        <v>614200.17000000004</v>
      </c>
      <c r="H19" s="440">
        <v>0</v>
      </c>
      <c r="I19" s="234"/>
      <c r="J19" s="234"/>
      <c r="K19" s="442" t="s">
        <v>68</v>
      </c>
      <c r="L19" s="442"/>
      <c r="M19" s="442"/>
      <c r="N19" s="442"/>
      <c r="O19" s="439">
        <f>SUM(O20:O22)</f>
        <v>30479378.030000001</v>
      </c>
      <c r="P19" s="439">
        <f>SUM(P20:P22)</f>
        <v>0</v>
      </c>
      <c r="Q19" s="248"/>
    </row>
    <row r="20" spans="1:17" ht="15" customHeight="1">
      <c r="A20" s="249"/>
      <c r="B20" s="234"/>
      <c r="C20" s="441"/>
      <c r="D20" s="539" t="s">
        <v>97</v>
      </c>
      <c r="E20" s="539"/>
      <c r="F20" s="539"/>
      <c r="G20" s="440">
        <v>0</v>
      </c>
      <c r="H20" s="440">
        <v>0</v>
      </c>
      <c r="I20" s="234"/>
      <c r="J20" s="234"/>
      <c r="K20" s="437"/>
      <c r="L20" s="441" t="s">
        <v>33</v>
      </c>
      <c r="M20" s="441"/>
      <c r="N20" s="441"/>
      <c r="O20" s="440">
        <v>0</v>
      </c>
      <c r="P20" s="440">
        <v>0</v>
      </c>
      <c r="Q20" s="248"/>
    </row>
    <row r="21" spans="1:17" ht="15" customHeight="1">
      <c r="A21" s="249"/>
      <c r="B21" s="234"/>
      <c r="C21" s="441"/>
      <c r="D21" s="539" t="s">
        <v>99</v>
      </c>
      <c r="E21" s="539"/>
      <c r="F21" s="539"/>
      <c r="G21" s="440">
        <v>0</v>
      </c>
      <c r="H21" s="440">
        <v>0</v>
      </c>
      <c r="I21" s="234"/>
      <c r="J21" s="234"/>
      <c r="K21" s="437"/>
      <c r="L21" s="541" t="s">
        <v>35</v>
      </c>
      <c r="M21" s="541"/>
      <c r="N21" s="541"/>
      <c r="O21" s="440">
        <v>30017252.09</v>
      </c>
      <c r="P21" s="440">
        <v>0</v>
      </c>
      <c r="Q21" s="248"/>
    </row>
    <row r="22" spans="1:17" ht="28.5" customHeight="1">
      <c r="A22" s="249"/>
      <c r="B22" s="234"/>
      <c r="C22" s="441"/>
      <c r="D22" s="539" t="s">
        <v>101</v>
      </c>
      <c r="E22" s="539"/>
      <c r="F22" s="539"/>
      <c r="G22" s="440">
        <v>0</v>
      </c>
      <c r="H22" s="440">
        <v>0</v>
      </c>
      <c r="I22" s="234"/>
      <c r="J22" s="234"/>
      <c r="K22" s="233"/>
      <c r="L22" s="541" t="s">
        <v>209</v>
      </c>
      <c r="M22" s="541"/>
      <c r="N22" s="541"/>
      <c r="O22" s="440">
        <v>462125.94</v>
      </c>
      <c r="P22" s="440">
        <v>0</v>
      </c>
      <c r="Q22" s="248"/>
    </row>
    <row r="23" spans="1:17" ht="15" customHeight="1">
      <c r="A23" s="249"/>
      <c r="B23" s="234"/>
      <c r="C23" s="441"/>
      <c r="D23" s="539" t="s">
        <v>106</v>
      </c>
      <c r="E23" s="539"/>
      <c r="F23" s="539"/>
      <c r="G23" s="440">
        <v>0</v>
      </c>
      <c r="H23" s="440">
        <v>0</v>
      </c>
      <c r="I23" s="234"/>
      <c r="J23" s="234"/>
      <c r="K23" s="540" t="s">
        <v>182</v>
      </c>
      <c r="L23" s="540"/>
      <c r="M23" s="540"/>
      <c r="N23" s="540"/>
      <c r="O23" s="439">
        <f>O14-O19</f>
        <v>-30479378.030000001</v>
      </c>
      <c r="P23" s="439">
        <f>P14-P19</f>
        <v>0</v>
      </c>
      <c r="Q23" s="248"/>
    </row>
    <row r="24" spans="1:17" ht="15" customHeight="1">
      <c r="A24" s="249"/>
      <c r="B24" s="234"/>
      <c r="C24" s="441"/>
      <c r="D24" s="539" t="s">
        <v>205</v>
      </c>
      <c r="E24" s="539"/>
      <c r="F24" s="539"/>
      <c r="G24" s="440">
        <v>156487420.02000001</v>
      </c>
      <c r="H24" s="440">
        <v>0</v>
      </c>
      <c r="I24" s="234"/>
      <c r="J24" s="234"/>
      <c r="Q24" s="248"/>
    </row>
    <row r="25" spans="1:17" ht="15" customHeight="1">
      <c r="A25" s="249"/>
      <c r="B25" s="234"/>
      <c r="C25" s="441"/>
      <c r="D25" s="539" t="s">
        <v>206</v>
      </c>
      <c r="E25" s="539"/>
      <c r="F25" s="346"/>
      <c r="G25" s="440">
        <v>20252.71</v>
      </c>
      <c r="H25" s="440">
        <v>0</v>
      </c>
      <c r="I25" s="234"/>
      <c r="J25" s="233"/>
      <c r="Q25" s="248"/>
    </row>
    <row r="26" spans="1:17" ht="15" customHeight="1">
      <c r="A26" s="249"/>
      <c r="B26" s="234"/>
      <c r="C26" s="307"/>
      <c r="D26" s="234"/>
      <c r="E26" s="307"/>
      <c r="F26" s="307"/>
      <c r="G26" s="437"/>
      <c r="H26" s="437"/>
      <c r="I26" s="234"/>
      <c r="J26" s="540" t="s">
        <v>183</v>
      </c>
      <c r="K26" s="540"/>
      <c r="L26" s="540"/>
      <c r="M26" s="540"/>
      <c r="N26" s="540"/>
      <c r="O26" s="233"/>
      <c r="P26" s="233"/>
      <c r="Q26" s="248"/>
    </row>
    <row r="27" spans="1:17" ht="15" customHeight="1">
      <c r="A27" s="249"/>
      <c r="B27" s="234"/>
      <c r="C27" s="540" t="s">
        <v>68</v>
      </c>
      <c r="D27" s="540"/>
      <c r="E27" s="540"/>
      <c r="F27" s="540"/>
      <c r="G27" s="439">
        <f>SUM(G28:G46)</f>
        <v>146305649.31999999</v>
      </c>
      <c r="H27" s="439">
        <f>SUM(H28:H46)</f>
        <v>0</v>
      </c>
      <c r="I27" s="234"/>
      <c r="J27" s="234"/>
      <c r="K27" s="307"/>
      <c r="L27" s="234"/>
      <c r="M27" s="346"/>
      <c r="N27" s="346"/>
      <c r="O27" s="438"/>
      <c r="P27" s="438"/>
      <c r="Q27" s="248"/>
    </row>
    <row r="28" spans="1:17" ht="15" customHeight="1">
      <c r="A28" s="249"/>
      <c r="B28" s="234"/>
      <c r="C28" s="442"/>
      <c r="D28" s="539" t="s">
        <v>184</v>
      </c>
      <c r="E28" s="539"/>
      <c r="F28" s="539"/>
      <c r="G28" s="440">
        <v>95901438.049999997</v>
      </c>
      <c r="H28" s="440">
        <v>0</v>
      </c>
      <c r="I28" s="234"/>
      <c r="J28" s="234"/>
      <c r="K28" s="442" t="s">
        <v>67</v>
      </c>
      <c r="L28" s="442"/>
      <c r="M28" s="442"/>
      <c r="N28" s="442"/>
      <c r="O28" s="439">
        <f>O29+O32</f>
        <v>18238987.579999998</v>
      </c>
      <c r="P28" s="439">
        <f>P29+P32</f>
        <v>0</v>
      </c>
      <c r="Q28" s="248"/>
    </row>
    <row r="29" spans="1:17" ht="15" customHeight="1">
      <c r="A29" s="249"/>
      <c r="B29" s="234"/>
      <c r="C29" s="442"/>
      <c r="D29" s="539" t="s">
        <v>92</v>
      </c>
      <c r="E29" s="539"/>
      <c r="F29" s="539"/>
      <c r="G29" s="440">
        <v>2607448.0299999998</v>
      </c>
      <c r="H29" s="440">
        <v>0</v>
      </c>
      <c r="I29" s="234"/>
      <c r="J29" s="233"/>
      <c r="K29" s="233"/>
      <c r="L29" s="441" t="s">
        <v>185</v>
      </c>
      <c r="M29" s="441"/>
      <c r="N29" s="441"/>
      <c r="O29" s="440">
        <f>SUM(O30:O31)</f>
        <v>0</v>
      </c>
      <c r="P29" s="440">
        <f>SUM(P30:P31)</f>
        <v>0</v>
      </c>
      <c r="Q29" s="248"/>
    </row>
    <row r="30" spans="1:17" ht="15" customHeight="1">
      <c r="A30" s="249"/>
      <c r="B30" s="234"/>
      <c r="C30" s="442"/>
      <c r="D30" s="539" t="s">
        <v>94</v>
      </c>
      <c r="E30" s="539"/>
      <c r="F30" s="539"/>
      <c r="G30" s="440">
        <v>39559994.18</v>
      </c>
      <c r="H30" s="440">
        <v>0</v>
      </c>
      <c r="I30" s="234"/>
      <c r="J30" s="234"/>
      <c r="K30" s="442"/>
      <c r="L30" s="441" t="s">
        <v>186</v>
      </c>
      <c r="M30" s="441"/>
      <c r="N30" s="441"/>
      <c r="O30" s="440">
        <v>0</v>
      </c>
      <c r="P30" s="440">
        <v>0</v>
      </c>
      <c r="Q30" s="248"/>
    </row>
    <row r="31" spans="1:17" ht="15" customHeight="1">
      <c r="A31" s="249"/>
      <c r="B31" s="234"/>
      <c r="C31" s="307"/>
      <c r="D31" s="234"/>
      <c r="E31" s="307"/>
      <c r="F31" s="307"/>
      <c r="G31" s="437"/>
      <c r="H31" s="437"/>
      <c r="I31" s="234"/>
      <c r="J31" s="234"/>
      <c r="K31" s="442"/>
      <c r="L31" s="441" t="s">
        <v>188</v>
      </c>
      <c r="M31" s="441"/>
      <c r="N31" s="441"/>
      <c r="O31" s="440">
        <v>0</v>
      </c>
      <c r="P31" s="440">
        <v>0</v>
      </c>
      <c r="Q31" s="248"/>
    </row>
    <row r="32" spans="1:17" ht="15" customHeight="1">
      <c r="A32" s="249"/>
      <c r="B32" s="234"/>
      <c r="C32" s="442"/>
      <c r="D32" s="539" t="s">
        <v>98</v>
      </c>
      <c r="E32" s="539"/>
      <c r="F32" s="539"/>
      <c r="G32" s="440">
        <v>0</v>
      </c>
      <c r="H32" s="440">
        <v>0</v>
      </c>
      <c r="I32" s="234"/>
      <c r="J32" s="234"/>
      <c r="K32" s="442"/>
      <c r="L32" s="541" t="s">
        <v>424</v>
      </c>
      <c r="M32" s="541"/>
      <c r="N32" s="541"/>
      <c r="O32" s="440">
        <v>18238987.579999998</v>
      </c>
      <c r="P32" s="440">
        <v>0</v>
      </c>
      <c r="Q32" s="248"/>
    </row>
    <row r="33" spans="1:17" ht="15" customHeight="1">
      <c r="A33" s="249"/>
      <c r="B33" s="234"/>
      <c r="C33" s="442"/>
      <c r="D33" s="539" t="s">
        <v>187</v>
      </c>
      <c r="E33" s="539"/>
      <c r="F33" s="539"/>
      <c r="G33" s="440">
        <v>0</v>
      </c>
      <c r="H33" s="440">
        <v>0</v>
      </c>
      <c r="I33" s="234"/>
      <c r="J33" s="234"/>
      <c r="K33" s="437"/>
      <c r="Q33" s="248"/>
    </row>
    <row r="34" spans="1:17" ht="15" customHeight="1">
      <c r="A34" s="249"/>
      <c r="B34" s="234"/>
      <c r="C34" s="442"/>
      <c r="D34" s="539" t="s">
        <v>189</v>
      </c>
      <c r="E34" s="539"/>
      <c r="F34" s="539"/>
      <c r="G34" s="440">
        <v>6914535.5</v>
      </c>
      <c r="H34" s="440">
        <v>0</v>
      </c>
      <c r="I34" s="234"/>
      <c r="J34" s="234"/>
      <c r="K34" s="442" t="s">
        <v>68</v>
      </c>
      <c r="L34" s="442"/>
      <c r="M34" s="442"/>
      <c r="N34" s="442"/>
      <c r="O34" s="439">
        <f>O35+O38</f>
        <v>4448502.79</v>
      </c>
      <c r="P34" s="439">
        <f>P35+P38</f>
        <v>0</v>
      </c>
      <c r="Q34" s="248"/>
    </row>
    <row r="35" spans="1:17" ht="15" customHeight="1">
      <c r="A35" s="249"/>
      <c r="B35" s="234"/>
      <c r="C35" s="442"/>
      <c r="D35" s="539" t="s">
        <v>103</v>
      </c>
      <c r="E35" s="539"/>
      <c r="F35" s="539"/>
      <c r="G35" s="440">
        <v>0</v>
      </c>
      <c r="H35" s="440">
        <v>0</v>
      </c>
      <c r="I35" s="234"/>
      <c r="J35" s="234"/>
      <c r="K35" s="233"/>
      <c r="L35" s="441" t="s">
        <v>190</v>
      </c>
      <c r="M35" s="441"/>
      <c r="N35" s="441"/>
      <c r="O35" s="440">
        <f>SUM(O36:O37)</f>
        <v>0</v>
      </c>
      <c r="P35" s="440">
        <f>SUM(P36:P37)</f>
        <v>0</v>
      </c>
      <c r="Q35" s="248"/>
    </row>
    <row r="36" spans="1:17" ht="15" customHeight="1">
      <c r="A36" s="249"/>
      <c r="B36" s="234"/>
      <c r="C36" s="442"/>
      <c r="D36" s="539" t="s">
        <v>105</v>
      </c>
      <c r="E36" s="539"/>
      <c r="F36" s="539"/>
      <c r="G36" s="440">
        <v>0</v>
      </c>
      <c r="H36" s="440">
        <v>0</v>
      </c>
      <c r="I36" s="234"/>
      <c r="J36" s="234"/>
      <c r="K36" s="442"/>
      <c r="L36" s="441" t="s">
        <v>186</v>
      </c>
      <c r="M36" s="441"/>
      <c r="N36" s="441"/>
      <c r="O36" s="440">
        <v>0</v>
      </c>
      <c r="P36" s="440">
        <v>0</v>
      </c>
      <c r="Q36" s="248"/>
    </row>
    <row r="37" spans="1:17" ht="15" customHeight="1">
      <c r="A37" s="249"/>
      <c r="B37" s="234"/>
      <c r="C37" s="442"/>
      <c r="D37" s="539" t="s">
        <v>107</v>
      </c>
      <c r="E37" s="539"/>
      <c r="F37" s="539"/>
      <c r="G37" s="440">
        <v>0</v>
      </c>
      <c r="H37" s="440">
        <v>0</v>
      </c>
      <c r="I37" s="234"/>
      <c r="J37" s="233"/>
      <c r="K37" s="442"/>
      <c r="L37" s="441" t="s">
        <v>188</v>
      </c>
      <c r="M37" s="441"/>
      <c r="N37" s="441"/>
      <c r="O37" s="440">
        <v>0</v>
      </c>
      <c r="P37" s="440">
        <v>0</v>
      </c>
      <c r="Q37" s="248"/>
    </row>
    <row r="38" spans="1:17" ht="15" customHeight="1">
      <c r="A38" s="249"/>
      <c r="B38" s="234"/>
      <c r="C38" s="442"/>
      <c r="D38" s="539" t="s">
        <v>108</v>
      </c>
      <c r="E38" s="539"/>
      <c r="F38" s="539"/>
      <c r="G38" s="440">
        <v>0</v>
      </c>
      <c r="H38" s="440">
        <v>0</v>
      </c>
      <c r="I38" s="234"/>
      <c r="J38" s="234"/>
      <c r="K38" s="442"/>
      <c r="L38" s="541" t="s">
        <v>425</v>
      </c>
      <c r="M38" s="541"/>
      <c r="N38" s="541"/>
      <c r="O38" s="440">
        <v>4448502.79</v>
      </c>
      <c r="P38" s="440">
        <v>0</v>
      </c>
      <c r="Q38" s="248"/>
    </row>
    <row r="39" spans="1:17" ht="15" customHeight="1">
      <c r="A39" s="249"/>
      <c r="B39" s="234"/>
      <c r="C39" s="442"/>
      <c r="D39" s="539" t="s">
        <v>109</v>
      </c>
      <c r="E39" s="539"/>
      <c r="F39" s="539"/>
      <c r="G39" s="440">
        <v>0</v>
      </c>
      <c r="H39" s="440">
        <v>0</v>
      </c>
      <c r="I39" s="234"/>
      <c r="J39" s="234"/>
      <c r="K39" s="437"/>
      <c r="Q39" s="248"/>
    </row>
    <row r="40" spans="1:17" ht="15" customHeight="1">
      <c r="A40" s="249"/>
      <c r="B40" s="234"/>
      <c r="C40" s="442"/>
      <c r="D40" s="539" t="s">
        <v>111</v>
      </c>
      <c r="E40" s="539"/>
      <c r="F40" s="539"/>
      <c r="G40" s="440">
        <v>0</v>
      </c>
      <c r="H40" s="440">
        <v>0</v>
      </c>
      <c r="I40" s="234"/>
      <c r="J40" s="234"/>
      <c r="K40" s="540" t="s">
        <v>192</v>
      </c>
      <c r="L40" s="540"/>
      <c r="M40" s="540"/>
      <c r="N40" s="540"/>
      <c r="O40" s="439">
        <f>O28-O34</f>
        <v>13790484.789999999</v>
      </c>
      <c r="P40" s="439">
        <f>P28-P34</f>
        <v>0</v>
      </c>
      <c r="Q40" s="248"/>
    </row>
    <row r="41" spans="1:17" ht="15" customHeight="1">
      <c r="A41" s="249"/>
      <c r="B41" s="234"/>
      <c r="C41" s="307"/>
      <c r="D41" s="234"/>
      <c r="E41" s="307"/>
      <c r="F41" s="307"/>
      <c r="G41" s="437"/>
      <c r="H41" s="437"/>
      <c r="I41" s="234"/>
      <c r="J41" s="234"/>
      <c r="Q41" s="248"/>
    </row>
    <row r="42" spans="1:17" ht="15" customHeight="1">
      <c r="A42" s="249"/>
      <c r="B42" s="234"/>
      <c r="C42" s="442"/>
      <c r="D42" s="539" t="s">
        <v>191</v>
      </c>
      <c r="E42" s="539"/>
      <c r="F42" s="539"/>
      <c r="G42" s="440">
        <v>0</v>
      </c>
      <c r="H42" s="440">
        <v>0</v>
      </c>
      <c r="I42" s="234"/>
      <c r="J42" s="234"/>
      <c r="Q42" s="248"/>
    </row>
    <row r="43" spans="1:17" ht="15" customHeight="1">
      <c r="A43" s="249"/>
      <c r="B43" s="234"/>
      <c r="C43" s="442"/>
      <c r="D43" s="539" t="s">
        <v>144</v>
      </c>
      <c r="E43" s="539"/>
      <c r="F43" s="539"/>
      <c r="G43" s="440">
        <v>0</v>
      </c>
      <c r="H43" s="440">
        <v>0</v>
      </c>
      <c r="I43" s="234"/>
      <c r="J43" s="542" t="s">
        <v>194</v>
      </c>
      <c r="K43" s="542"/>
      <c r="L43" s="542"/>
      <c r="M43" s="542"/>
      <c r="N43" s="542"/>
      <c r="O43" s="443">
        <f>G48+O23+O40</f>
        <v>-5872669.659999989</v>
      </c>
      <c r="P43" s="443">
        <f>H48+P23+P40</f>
        <v>0</v>
      </c>
      <c r="Q43" s="248"/>
    </row>
    <row r="44" spans="1:17" ht="15" customHeight="1">
      <c r="A44" s="249"/>
      <c r="B44" s="234"/>
      <c r="C44" s="442"/>
      <c r="D44" s="539" t="s">
        <v>118</v>
      </c>
      <c r="E44" s="539"/>
      <c r="F44" s="539"/>
      <c r="G44" s="440">
        <v>0</v>
      </c>
      <c r="H44" s="440">
        <v>0</v>
      </c>
      <c r="I44" s="234"/>
      <c r="Q44" s="248"/>
    </row>
    <row r="45" spans="1:17" ht="15" customHeight="1">
      <c r="A45" s="249"/>
      <c r="B45" s="234"/>
      <c r="C45" s="437"/>
      <c r="D45" s="437"/>
      <c r="E45" s="437"/>
      <c r="F45" s="437"/>
      <c r="G45" s="437"/>
      <c r="H45" s="437"/>
      <c r="I45" s="234"/>
      <c r="Q45" s="248"/>
    </row>
    <row r="46" spans="1:17" ht="15" customHeight="1">
      <c r="A46" s="249"/>
      <c r="B46" s="234"/>
      <c r="C46" s="442"/>
      <c r="D46" s="539" t="s">
        <v>207</v>
      </c>
      <c r="E46" s="539"/>
      <c r="F46" s="539"/>
      <c r="G46" s="440">
        <v>1322233.56</v>
      </c>
      <c r="H46" s="440">
        <v>0</v>
      </c>
      <c r="I46" s="234"/>
      <c r="Q46" s="248"/>
    </row>
    <row r="47" spans="1:17">
      <c r="A47" s="249"/>
      <c r="B47" s="234"/>
      <c r="C47" s="307"/>
      <c r="D47" s="234"/>
      <c r="E47" s="307"/>
      <c r="F47" s="307"/>
      <c r="G47" s="437"/>
      <c r="H47" s="437"/>
      <c r="I47" s="234"/>
      <c r="J47" s="542" t="s">
        <v>199</v>
      </c>
      <c r="K47" s="542"/>
      <c r="L47" s="542"/>
      <c r="M47" s="542"/>
      <c r="N47" s="542"/>
      <c r="O47" s="443"/>
      <c r="P47" s="443">
        <v>0</v>
      </c>
      <c r="Q47" s="248"/>
    </row>
    <row r="48" spans="1:17" s="447" customFormat="1">
      <c r="A48" s="444"/>
      <c r="B48" s="445"/>
      <c r="C48" s="540" t="s">
        <v>193</v>
      </c>
      <c r="D48" s="540"/>
      <c r="E48" s="540"/>
      <c r="F48" s="540"/>
      <c r="G48" s="443">
        <f>G14-G27</f>
        <v>10816223.580000013</v>
      </c>
      <c r="H48" s="443">
        <f>H14-H27</f>
        <v>0</v>
      </c>
      <c r="I48" s="445"/>
      <c r="J48" s="542" t="s">
        <v>200</v>
      </c>
      <c r="K48" s="542"/>
      <c r="L48" s="542"/>
      <c r="M48" s="542"/>
      <c r="N48" s="542"/>
      <c r="O48" s="443">
        <v>34160664.93</v>
      </c>
      <c r="P48" s="443">
        <f>+P43+P47</f>
        <v>0</v>
      </c>
      <c r="Q48" s="446"/>
    </row>
    <row r="49" spans="1:17" s="447" customFormat="1">
      <c r="A49" s="444"/>
      <c r="B49" s="445"/>
      <c r="C49" s="442"/>
      <c r="D49" s="442"/>
      <c r="E49" s="442"/>
      <c r="F49" s="442"/>
      <c r="G49" s="443"/>
      <c r="H49" s="443"/>
      <c r="I49" s="445"/>
      <c r="Q49" s="446"/>
    </row>
    <row r="50" spans="1:17" ht="14.25" customHeight="1">
      <c r="A50" s="271"/>
      <c r="B50" s="272"/>
      <c r="C50" s="448"/>
      <c r="D50" s="448"/>
      <c r="E50" s="448"/>
      <c r="F50" s="448"/>
      <c r="G50" s="449"/>
      <c r="H50" s="449"/>
      <c r="I50" s="272"/>
      <c r="J50" s="278"/>
      <c r="K50" s="278"/>
      <c r="L50" s="278"/>
      <c r="M50" s="278"/>
      <c r="N50" s="278"/>
      <c r="O50" s="278"/>
      <c r="P50" s="278"/>
      <c r="Q50" s="274"/>
    </row>
    <row r="51" spans="1:17" ht="14.25" customHeight="1">
      <c r="A51" s="234"/>
      <c r="I51" s="234"/>
      <c r="J51" s="234"/>
      <c r="K51" s="437"/>
      <c r="L51" s="437"/>
      <c r="M51" s="437"/>
      <c r="N51" s="437"/>
      <c r="O51" s="438"/>
      <c r="P51" s="438"/>
      <c r="Q51" s="233"/>
    </row>
    <row r="52" spans="1:17" ht="6" customHeight="1">
      <c r="A52" s="234"/>
      <c r="I52" s="234"/>
      <c r="J52" s="233"/>
      <c r="K52" s="233"/>
      <c r="L52" s="233"/>
      <c r="M52" s="233"/>
      <c r="N52" s="233"/>
      <c r="O52" s="233"/>
      <c r="P52" s="233"/>
      <c r="Q52" s="233"/>
    </row>
    <row r="53" spans="1:17" ht="15" customHeight="1">
      <c r="A53" s="233"/>
      <c r="B53" s="251" t="s">
        <v>78</v>
      </c>
      <c r="C53" s="251"/>
      <c r="D53" s="251"/>
      <c r="E53" s="251"/>
      <c r="F53" s="251"/>
      <c r="G53" s="251"/>
      <c r="H53" s="251"/>
      <c r="I53" s="251"/>
      <c r="J53" s="251"/>
      <c r="K53" s="233"/>
      <c r="L53" s="233"/>
      <c r="M53" s="233"/>
      <c r="N53" s="233"/>
      <c r="O53" s="422" t="str">
        <f>IF(O47=ESF!E18," ","ERROR SALDO FINAL 2013")</f>
        <v xml:space="preserve"> </v>
      </c>
      <c r="P53" s="233"/>
      <c r="Q53" s="233"/>
    </row>
    <row r="54" spans="1:17" ht="22.5" customHeight="1">
      <c r="A54" s="233"/>
      <c r="B54" s="251"/>
      <c r="C54" s="275"/>
      <c r="D54" s="276"/>
      <c r="E54" s="276"/>
      <c r="F54" s="233"/>
      <c r="G54" s="277"/>
      <c r="H54" s="275"/>
      <c r="I54" s="276"/>
      <c r="J54" s="276"/>
      <c r="K54" s="233"/>
      <c r="L54" s="233"/>
      <c r="M54" s="233"/>
      <c r="N54" s="233"/>
      <c r="O54" s="422" t="str">
        <f>IF(O48=ESF!D18," ","ERROR SALDO FINAL 2014")</f>
        <v xml:space="preserve"> </v>
      </c>
      <c r="P54" s="233"/>
      <c r="Q54" s="233"/>
    </row>
    <row r="55" spans="1:17" ht="29.25" customHeight="1">
      <c r="A55" s="233"/>
      <c r="B55" s="251"/>
      <c r="C55" s="275"/>
      <c r="D55" s="543"/>
      <c r="E55" s="543"/>
      <c r="F55" s="543"/>
      <c r="G55" s="543"/>
      <c r="H55" s="275"/>
      <c r="I55" s="276"/>
      <c r="J55" s="276"/>
      <c r="K55" s="233"/>
      <c r="L55" s="509"/>
      <c r="M55" s="509"/>
      <c r="N55" s="509"/>
      <c r="O55" s="509"/>
      <c r="P55" s="233"/>
      <c r="Q55" s="233"/>
    </row>
    <row r="56" spans="1:17" ht="14.1" customHeight="1">
      <c r="A56" s="233"/>
      <c r="B56" s="283"/>
      <c r="C56" s="233"/>
      <c r="D56" s="483" t="s">
        <v>79</v>
      </c>
      <c r="E56" s="483"/>
      <c r="F56" s="483"/>
      <c r="G56" s="483"/>
      <c r="H56" s="233"/>
      <c r="I56" s="252"/>
      <c r="J56" s="233"/>
      <c r="K56" s="290"/>
      <c r="L56" s="483" t="s">
        <v>82</v>
      </c>
      <c r="M56" s="483"/>
      <c r="N56" s="483"/>
      <c r="O56" s="483"/>
      <c r="P56" s="233"/>
      <c r="Q56" s="233"/>
    </row>
    <row r="57" spans="1:17" ht="14.1" customHeight="1">
      <c r="A57" s="233"/>
      <c r="B57" s="285"/>
      <c r="C57" s="233"/>
      <c r="D57" s="482" t="s">
        <v>80</v>
      </c>
      <c r="E57" s="482"/>
      <c r="F57" s="482"/>
      <c r="G57" s="482"/>
      <c r="H57" s="233"/>
      <c r="I57" s="252"/>
      <c r="J57" s="233"/>
      <c r="L57" s="482" t="s">
        <v>81</v>
      </c>
      <c r="M57" s="482"/>
      <c r="N57" s="482"/>
      <c r="O57" s="482"/>
      <c r="P57" s="233"/>
      <c r="Q57" s="233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topLeftCell="A22" workbookViewId="0">
      <selection activeCell="J54" sqref="J54:J55"/>
    </sheetView>
  </sheetViews>
  <sheetFormatPr baseColWidth="10" defaultRowHeight="11.25"/>
  <cols>
    <col min="1" max="1" width="1.140625" style="78" customWidth="1"/>
    <col min="2" max="3" width="3.7109375" style="79" customWidth="1"/>
    <col min="4" max="4" width="46.42578125" style="79" customWidth="1"/>
    <col min="5" max="10" width="15.7109375" style="79" customWidth="1"/>
    <col min="11" max="11" width="2" style="78" customWidth="1"/>
    <col min="12" max="16384" width="11.42578125" style="79"/>
  </cols>
  <sheetData>
    <row r="1" spans="1:10" s="78" customFormat="1"/>
    <row r="2" spans="1:10">
      <c r="B2" s="545" t="s">
        <v>195</v>
      </c>
      <c r="C2" s="546"/>
      <c r="D2" s="546"/>
      <c r="E2" s="546"/>
      <c r="F2" s="546"/>
      <c r="G2" s="546"/>
      <c r="H2" s="546"/>
      <c r="I2" s="546"/>
      <c r="J2" s="547"/>
    </row>
    <row r="3" spans="1:10">
      <c r="B3" s="548" t="s">
        <v>239</v>
      </c>
      <c r="C3" s="549"/>
      <c r="D3" s="549"/>
      <c r="E3" s="549"/>
      <c r="F3" s="549"/>
      <c r="G3" s="549"/>
      <c r="H3" s="549"/>
      <c r="I3" s="549"/>
      <c r="J3" s="550"/>
    </row>
    <row r="4" spans="1:10">
      <c r="B4" s="548" t="s">
        <v>210</v>
      </c>
      <c r="C4" s="549"/>
      <c r="D4" s="549"/>
      <c r="E4" s="549"/>
      <c r="F4" s="549"/>
      <c r="G4" s="549"/>
      <c r="H4" s="549"/>
      <c r="I4" s="549"/>
      <c r="J4" s="550"/>
    </row>
    <row r="5" spans="1:10">
      <c r="B5" s="551" t="s">
        <v>211</v>
      </c>
      <c r="C5" s="552"/>
      <c r="D5" s="552"/>
      <c r="E5" s="552"/>
      <c r="F5" s="552"/>
      <c r="G5" s="552"/>
      <c r="H5" s="552"/>
      <c r="I5" s="552"/>
      <c r="J5" s="553"/>
    </row>
    <row r="6" spans="1:10" s="78" customFormat="1">
      <c r="A6" s="80"/>
      <c r="B6" s="80"/>
      <c r="C6" s="80"/>
      <c r="D6" s="80"/>
      <c r="F6" s="81"/>
      <c r="G6" s="81"/>
      <c r="H6" s="81"/>
      <c r="I6" s="81"/>
      <c r="J6" s="81"/>
    </row>
    <row r="7" spans="1:10" ht="12" customHeight="1">
      <c r="A7" s="82"/>
      <c r="B7" s="554" t="s">
        <v>212</v>
      </c>
      <c r="C7" s="554"/>
      <c r="D7" s="554"/>
      <c r="E7" s="554" t="s">
        <v>213</v>
      </c>
      <c r="F7" s="554"/>
      <c r="G7" s="554"/>
      <c r="H7" s="554"/>
      <c r="I7" s="554"/>
      <c r="J7" s="555" t="s">
        <v>214</v>
      </c>
    </row>
    <row r="8" spans="1:10" ht="22.5">
      <c r="A8" s="80"/>
      <c r="B8" s="554"/>
      <c r="C8" s="554"/>
      <c r="D8" s="554"/>
      <c r="E8" s="180" t="s">
        <v>215</v>
      </c>
      <c r="F8" s="111" t="s">
        <v>216</v>
      </c>
      <c r="G8" s="180" t="s">
        <v>217</v>
      </c>
      <c r="H8" s="180" t="s">
        <v>218</v>
      </c>
      <c r="I8" s="180" t="s">
        <v>219</v>
      </c>
      <c r="J8" s="555"/>
    </row>
    <row r="9" spans="1:10" ht="12" customHeight="1">
      <c r="A9" s="80"/>
      <c r="B9" s="554"/>
      <c r="C9" s="554"/>
      <c r="D9" s="554"/>
      <c r="E9" s="180" t="s">
        <v>220</v>
      </c>
      <c r="F9" s="180" t="s">
        <v>221</v>
      </c>
      <c r="G9" s="180" t="s">
        <v>222</v>
      </c>
      <c r="H9" s="180" t="s">
        <v>223</v>
      </c>
      <c r="I9" s="180" t="s">
        <v>224</v>
      </c>
      <c r="J9" s="180" t="s">
        <v>238</v>
      </c>
    </row>
    <row r="10" spans="1:10" ht="12" customHeight="1">
      <c r="A10" s="83"/>
      <c r="B10" s="84"/>
      <c r="C10" s="85"/>
      <c r="D10" s="86"/>
      <c r="E10" s="87"/>
      <c r="F10" s="88"/>
      <c r="G10" s="88"/>
      <c r="H10" s="88"/>
      <c r="I10" s="88"/>
      <c r="J10" s="88"/>
    </row>
    <row r="11" spans="1:10" ht="12" customHeight="1">
      <c r="A11" s="83"/>
      <c r="B11" s="556" t="s">
        <v>89</v>
      </c>
      <c r="C11" s="557"/>
      <c r="D11" s="558"/>
      <c r="E11" s="103">
        <v>0</v>
      </c>
      <c r="F11" s="103">
        <v>0</v>
      </c>
      <c r="G11" s="103">
        <f>+E11+F11</f>
        <v>0</v>
      </c>
      <c r="H11" s="103">
        <v>0</v>
      </c>
      <c r="I11" s="103">
        <v>0</v>
      </c>
      <c r="J11" s="103">
        <f>+I11-E11</f>
        <v>0</v>
      </c>
    </row>
    <row r="12" spans="1:10" ht="12" customHeight="1">
      <c r="A12" s="83"/>
      <c r="B12" s="556" t="s">
        <v>204</v>
      </c>
      <c r="C12" s="557"/>
      <c r="D12" s="558"/>
      <c r="E12" s="103">
        <v>0</v>
      </c>
      <c r="F12" s="103">
        <v>0</v>
      </c>
      <c r="G12" s="103">
        <f t="shared" ref="G12:G24" si="0">+E12+F12</f>
        <v>0</v>
      </c>
      <c r="H12" s="103">
        <v>0</v>
      </c>
      <c r="I12" s="103">
        <v>0</v>
      </c>
      <c r="J12" s="103">
        <f t="shared" ref="J12:J24" si="1">+I12-E12</f>
        <v>0</v>
      </c>
    </row>
    <row r="13" spans="1:10" ht="12" customHeight="1">
      <c r="A13" s="83"/>
      <c r="B13" s="556" t="s">
        <v>93</v>
      </c>
      <c r="C13" s="557"/>
      <c r="D13" s="558"/>
      <c r="E13" s="103">
        <v>0</v>
      </c>
      <c r="F13" s="103">
        <v>0</v>
      </c>
      <c r="G13" s="103">
        <f t="shared" si="0"/>
        <v>0</v>
      </c>
      <c r="H13" s="103">
        <v>0</v>
      </c>
      <c r="I13" s="103">
        <v>0</v>
      </c>
      <c r="J13" s="103">
        <f t="shared" si="1"/>
        <v>0</v>
      </c>
    </row>
    <row r="14" spans="1:10" ht="12" customHeight="1">
      <c r="A14" s="83"/>
      <c r="B14" s="556" t="s">
        <v>95</v>
      </c>
      <c r="C14" s="557"/>
      <c r="D14" s="558"/>
      <c r="E14" s="103">
        <v>0</v>
      </c>
      <c r="F14" s="103">
        <v>0</v>
      </c>
      <c r="G14" s="103">
        <f t="shared" si="0"/>
        <v>0</v>
      </c>
      <c r="H14" s="103">
        <v>0</v>
      </c>
      <c r="I14" s="103">
        <v>0</v>
      </c>
      <c r="J14" s="103">
        <f t="shared" si="1"/>
        <v>0</v>
      </c>
    </row>
    <row r="15" spans="1:10" ht="12" customHeight="1">
      <c r="A15" s="83"/>
      <c r="B15" s="556" t="s">
        <v>225</v>
      </c>
      <c r="C15" s="557"/>
      <c r="D15" s="558"/>
      <c r="E15" s="103">
        <f>+E16+E17</f>
        <v>0</v>
      </c>
      <c r="F15" s="103">
        <f>+F16+F17</f>
        <v>0</v>
      </c>
      <c r="G15" s="103">
        <f>+G16+G17</f>
        <v>0</v>
      </c>
      <c r="H15" s="103">
        <f>+H16+H17</f>
        <v>0</v>
      </c>
      <c r="I15" s="103">
        <f>+I16+I17</f>
        <v>0</v>
      </c>
      <c r="J15" s="103">
        <f t="shared" si="1"/>
        <v>0</v>
      </c>
    </row>
    <row r="16" spans="1:10" ht="12" customHeight="1">
      <c r="A16" s="83"/>
      <c r="B16" s="90"/>
      <c r="C16" s="557" t="s">
        <v>226</v>
      </c>
      <c r="D16" s="558"/>
      <c r="E16" s="103">
        <v>0</v>
      </c>
      <c r="F16" s="103">
        <v>0</v>
      </c>
      <c r="G16" s="103">
        <f t="shared" si="0"/>
        <v>0</v>
      </c>
      <c r="H16" s="103">
        <v>0</v>
      </c>
      <c r="I16" s="103">
        <v>0</v>
      </c>
      <c r="J16" s="103">
        <f t="shared" si="1"/>
        <v>0</v>
      </c>
    </row>
    <row r="17" spans="1:10" ht="12" customHeight="1">
      <c r="A17" s="83"/>
      <c r="B17" s="90"/>
      <c r="C17" s="557" t="s">
        <v>227</v>
      </c>
      <c r="D17" s="558"/>
      <c r="E17" s="103">
        <v>0</v>
      </c>
      <c r="F17" s="103">
        <v>0</v>
      </c>
      <c r="G17" s="103">
        <f t="shared" si="0"/>
        <v>0</v>
      </c>
      <c r="H17" s="103">
        <v>0</v>
      </c>
      <c r="I17" s="103">
        <v>0</v>
      </c>
      <c r="J17" s="103">
        <f t="shared" si="1"/>
        <v>0</v>
      </c>
    </row>
    <row r="18" spans="1:10" ht="12" customHeight="1">
      <c r="A18" s="83"/>
      <c r="B18" s="556" t="s">
        <v>228</v>
      </c>
      <c r="C18" s="557"/>
      <c r="D18" s="558"/>
      <c r="E18" s="103">
        <f>+E19+E20</f>
        <v>0</v>
      </c>
      <c r="F18" s="103">
        <f>+F19+F20</f>
        <v>0</v>
      </c>
      <c r="G18" s="103">
        <f t="shared" si="0"/>
        <v>0</v>
      </c>
      <c r="H18" s="103">
        <f>+H19+H20</f>
        <v>0</v>
      </c>
      <c r="I18" s="103">
        <f>+I19+I20</f>
        <v>0</v>
      </c>
      <c r="J18" s="103">
        <f t="shared" si="1"/>
        <v>0</v>
      </c>
    </row>
    <row r="19" spans="1:10" ht="12" customHeight="1">
      <c r="A19" s="83"/>
      <c r="B19" s="90"/>
      <c r="C19" s="557" t="s">
        <v>226</v>
      </c>
      <c r="D19" s="558"/>
      <c r="E19" s="103">
        <v>0</v>
      </c>
      <c r="F19" s="103">
        <v>0</v>
      </c>
      <c r="G19" s="103">
        <f t="shared" si="0"/>
        <v>0</v>
      </c>
      <c r="H19" s="103">
        <v>0</v>
      </c>
      <c r="I19" s="103">
        <v>0</v>
      </c>
      <c r="J19" s="103">
        <f t="shared" si="1"/>
        <v>0</v>
      </c>
    </row>
    <row r="20" spans="1:10" ht="12" customHeight="1">
      <c r="A20" s="83"/>
      <c r="B20" s="90"/>
      <c r="C20" s="557" t="s">
        <v>227</v>
      </c>
      <c r="D20" s="558"/>
      <c r="E20" s="103">
        <v>0</v>
      </c>
      <c r="F20" s="103">
        <v>0</v>
      </c>
      <c r="G20" s="103">
        <f t="shared" si="0"/>
        <v>0</v>
      </c>
      <c r="H20" s="103">
        <v>0</v>
      </c>
      <c r="I20" s="103">
        <v>0</v>
      </c>
      <c r="J20" s="103">
        <f t="shared" si="1"/>
        <v>0</v>
      </c>
    </row>
    <row r="21" spans="1:10" ht="12" customHeight="1">
      <c r="A21" s="83"/>
      <c r="B21" s="556" t="s">
        <v>229</v>
      </c>
      <c r="C21" s="557"/>
      <c r="D21" s="558"/>
      <c r="E21" s="103">
        <v>0</v>
      </c>
      <c r="F21" s="103">
        <v>0</v>
      </c>
      <c r="G21" s="103">
        <f t="shared" si="0"/>
        <v>0</v>
      </c>
      <c r="H21" s="103">
        <v>0</v>
      </c>
      <c r="I21" s="103">
        <v>0</v>
      </c>
      <c r="J21" s="103">
        <f t="shared" si="1"/>
        <v>0</v>
      </c>
    </row>
    <row r="22" spans="1:10" ht="12" customHeight="1">
      <c r="A22" s="83"/>
      <c r="B22" s="556" t="s">
        <v>106</v>
      </c>
      <c r="C22" s="557"/>
      <c r="D22" s="558"/>
      <c r="E22" s="103">
        <v>0</v>
      </c>
      <c r="F22" s="103">
        <v>0</v>
      </c>
      <c r="G22" s="103">
        <f t="shared" si="0"/>
        <v>0</v>
      </c>
      <c r="H22" s="103">
        <v>0</v>
      </c>
      <c r="I22" s="103">
        <v>0</v>
      </c>
      <c r="J22" s="103">
        <f t="shared" si="1"/>
        <v>0</v>
      </c>
    </row>
    <row r="23" spans="1:10" ht="12" customHeight="1">
      <c r="A23" s="91"/>
      <c r="B23" s="556" t="s">
        <v>230</v>
      </c>
      <c r="C23" s="557"/>
      <c r="D23" s="558"/>
      <c r="E23" s="103">
        <v>0</v>
      </c>
      <c r="F23" s="103">
        <v>0</v>
      </c>
      <c r="G23" s="103">
        <f t="shared" si="0"/>
        <v>0</v>
      </c>
      <c r="H23" s="103">
        <v>0</v>
      </c>
      <c r="I23" s="103">
        <v>0</v>
      </c>
      <c r="J23" s="103">
        <f t="shared" si="1"/>
        <v>0</v>
      </c>
    </row>
    <row r="24" spans="1:10" ht="12" customHeight="1">
      <c r="A24" s="83"/>
      <c r="B24" s="556" t="s">
        <v>231</v>
      </c>
      <c r="C24" s="557"/>
      <c r="D24" s="558"/>
      <c r="E24" s="103">
        <v>0</v>
      </c>
      <c r="F24" s="103">
        <v>0</v>
      </c>
      <c r="G24" s="103">
        <f t="shared" si="0"/>
        <v>0</v>
      </c>
      <c r="H24" s="103">
        <v>0</v>
      </c>
      <c r="I24" s="103">
        <v>0</v>
      </c>
      <c r="J24" s="103">
        <f t="shared" si="1"/>
        <v>0</v>
      </c>
    </row>
    <row r="25" spans="1:10" ht="12" customHeight="1">
      <c r="A25" s="83"/>
      <c r="B25" s="92"/>
      <c r="C25" s="93"/>
      <c r="D25" s="94"/>
      <c r="E25" s="95"/>
      <c r="F25" s="96"/>
      <c r="G25" s="96"/>
      <c r="H25" s="96"/>
      <c r="I25" s="96"/>
      <c r="J25" s="96"/>
    </row>
    <row r="26" spans="1:10" ht="12" customHeight="1">
      <c r="A26" s="80"/>
      <c r="B26" s="97"/>
      <c r="C26" s="98"/>
      <c r="D26" s="99" t="s">
        <v>232</v>
      </c>
      <c r="E26" s="103">
        <f>SUM(E11+E12+E13+E14+E15+E18+E21+E22+E23+E24)</f>
        <v>0</v>
      </c>
      <c r="F26" s="103">
        <f>SUM(F11+F12+F13+F14+F15+F18+F21+F22+F23+F24)</f>
        <v>0</v>
      </c>
      <c r="G26" s="103">
        <f>SUM(G11+G12+G13+G14+G15+G18+G21+G22+G23+G24)</f>
        <v>0</v>
      </c>
      <c r="H26" s="103">
        <f>SUM(H11+H12+H13+H14+H15+H18+H21+H22+H23+H24)</f>
        <v>0</v>
      </c>
      <c r="I26" s="103">
        <f>SUM(I11+I12+I13+I14+I15+I18+I21+I22+I23+I24)</f>
        <v>0</v>
      </c>
      <c r="J26" s="559">
        <f>SUM(J11:J24)</f>
        <v>0</v>
      </c>
    </row>
    <row r="27" spans="1:10" ht="12" customHeight="1">
      <c r="A27" s="83"/>
      <c r="B27" s="100"/>
      <c r="C27" s="100"/>
      <c r="D27" s="100"/>
      <c r="E27" s="100"/>
      <c r="F27" s="100"/>
      <c r="G27" s="100"/>
      <c r="H27" s="561" t="s">
        <v>426</v>
      </c>
      <c r="I27" s="562"/>
      <c r="J27" s="560"/>
    </row>
    <row r="28" spans="1:10" ht="12" customHeight="1">
      <c r="A28" s="80"/>
      <c r="B28" s="80"/>
      <c r="C28" s="80"/>
      <c r="D28" s="80"/>
      <c r="E28" s="81"/>
      <c r="F28" s="81"/>
      <c r="G28" s="81"/>
      <c r="H28" s="81"/>
      <c r="I28" s="81"/>
      <c r="J28" s="81"/>
    </row>
    <row r="29" spans="1:10" ht="12" customHeight="1">
      <c r="A29" s="80"/>
      <c r="B29" s="555" t="s">
        <v>233</v>
      </c>
      <c r="C29" s="555"/>
      <c r="D29" s="555"/>
      <c r="E29" s="554" t="s">
        <v>213</v>
      </c>
      <c r="F29" s="554"/>
      <c r="G29" s="554"/>
      <c r="H29" s="554"/>
      <c r="I29" s="554"/>
      <c r="J29" s="555" t="s">
        <v>214</v>
      </c>
    </row>
    <row r="30" spans="1:10" ht="22.5">
      <c r="A30" s="80"/>
      <c r="B30" s="555"/>
      <c r="C30" s="555"/>
      <c r="D30" s="555"/>
      <c r="E30" s="180" t="s">
        <v>215</v>
      </c>
      <c r="F30" s="111" t="s">
        <v>216</v>
      </c>
      <c r="G30" s="180" t="s">
        <v>217</v>
      </c>
      <c r="H30" s="180" t="s">
        <v>218</v>
      </c>
      <c r="I30" s="180" t="s">
        <v>219</v>
      </c>
      <c r="J30" s="555"/>
    </row>
    <row r="31" spans="1:10" ht="12" customHeight="1">
      <c r="A31" s="80"/>
      <c r="B31" s="555"/>
      <c r="C31" s="555"/>
      <c r="D31" s="555"/>
      <c r="E31" s="180" t="s">
        <v>220</v>
      </c>
      <c r="F31" s="180" t="s">
        <v>221</v>
      </c>
      <c r="G31" s="180" t="s">
        <v>222</v>
      </c>
      <c r="H31" s="180" t="s">
        <v>223</v>
      </c>
      <c r="I31" s="180" t="s">
        <v>224</v>
      </c>
      <c r="J31" s="180" t="s">
        <v>238</v>
      </c>
    </row>
    <row r="32" spans="1:10" ht="12" customHeight="1">
      <c r="A32" s="83"/>
      <c r="B32" s="84"/>
      <c r="C32" s="85"/>
      <c r="D32" s="86"/>
      <c r="E32" s="88"/>
      <c r="F32" s="88"/>
      <c r="G32" s="88"/>
      <c r="H32" s="88"/>
      <c r="I32" s="88"/>
      <c r="J32" s="88"/>
    </row>
    <row r="33" spans="1:10" ht="12" customHeight="1">
      <c r="A33" s="83"/>
      <c r="B33" s="101" t="s">
        <v>234</v>
      </c>
      <c r="C33" s="102"/>
      <c r="D33" s="112"/>
      <c r="E33" s="116">
        <f>+E34+E35+E36+E37+E40+E43+E44</f>
        <v>0</v>
      </c>
      <c r="F33" s="116">
        <f t="shared" ref="F33:J33" si="2">+F34+F35+F36+F37+F40+F43+F44</f>
        <v>0</v>
      </c>
      <c r="G33" s="116">
        <f t="shared" si="2"/>
        <v>0</v>
      </c>
      <c r="H33" s="116">
        <f t="shared" si="2"/>
        <v>0</v>
      </c>
      <c r="I33" s="116">
        <f t="shared" si="2"/>
        <v>0</v>
      </c>
      <c r="J33" s="116">
        <f t="shared" si="2"/>
        <v>0</v>
      </c>
    </row>
    <row r="34" spans="1:10" ht="12" customHeight="1">
      <c r="A34" s="83"/>
      <c r="B34" s="90"/>
      <c r="C34" s="557" t="s">
        <v>89</v>
      </c>
      <c r="D34" s="558"/>
      <c r="E34" s="103">
        <v>0</v>
      </c>
      <c r="F34" s="103">
        <v>0</v>
      </c>
      <c r="G34" s="103">
        <f>+E34+F34</f>
        <v>0</v>
      </c>
      <c r="H34" s="103">
        <v>0</v>
      </c>
      <c r="I34" s="103">
        <v>0</v>
      </c>
      <c r="J34" s="103">
        <f>+I34-E34</f>
        <v>0</v>
      </c>
    </row>
    <row r="35" spans="1:10" ht="12" customHeight="1">
      <c r="A35" s="83"/>
      <c r="B35" s="90"/>
      <c r="C35" s="557" t="s">
        <v>93</v>
      </c>
      <c r="D35" s="558"/>
      <c r="E35" s="103">
        <v>0</v>
      </c>
      <c r="F35" s="103">
        <v>0</v>
      </c>
      <c r="G35" s="103">
        <f t="shared" ref="G35:G49" si="3">+E35+F35</f>
        <v>0</v>
      </c>
      <c r="H35" s="103">
        <v>0</v>
      </c>
      <c r="I35" s="103">
        <v>0</v>
      </c>
      <c r="J35" s="103">
        <f t="shared" ref="J35:J52" si="4">+I35-E35</f>
        <v>0</v>
      </c>
    </row>
    <row r="36" spans="1:10" ht="12" customHeight="1">
      <c r="A36" s="83"/>
      <c r="B36" s="90"/>
      <c r="C36" s="557" t="s">
        <v>95</v>
      </c>
      <c r="D36" s="558"/>
      <c r="E36" s="103">
        <v>0</v>
      </c>
      <c r="F36" s="103">
        <v>0</v>
      </c>
      <c r="G36" s="103">
        <f t="shared" si="3"/>
        <v>0</v>
      </c>
      <c r="H36" s="103">
        <v>0</v>
      </c>
      <c r="I36" s="103">
        <v>0</v>
      </c>
      <c r="J36" s="103">
        <f t="shared" si="4"/>
        <v>0</v>
      </c>
    </row>
    <row r="37" spans="1:10" ht="12" customHeight="1">
      <c r="A37" s="83"/>
      <c r="B37" s="90"/>
      <c r="C37" s="557" t="s">
        <v>225</v>
      </c>
      <c r="D37" s="558"/>
      <c r="E37" s="103">
        <f>+E38+E39</f>
        <v>0</v>
      </c>
      <c r="F37" s="103">
        <f>+F38+F39</f>
        <v>0</v>
      </c>
      <c r="G37" s="103">
        <f t="shared" si="3"/>
        <v>0</v>
      </c>
      <c r="H37" s="103">
        <f>+H38+H39</f>
        <v>0</v>
      </c>
      <c r="I37" s="103">
        <f>+I38+I39</f>
        <v>0</v>
      </c>
      <c r="J37" s="103">
        <f t="shared" si="4"/>
        <v>0</v>
      </c>
    </row>
    <row r="38" spans="1:10" ht="12" customHeight="1">
      <c r="A38" s="83"/>
      <c r="B38" s="90"/>
      <c r="C38" s="113"/>
      <c r="D38" s="104" t="s">
        <v>226</v>
      </c>
      <c r="E38" s="103">
        <v>0</v>
      </c>
      <c r="F38" s="103">
        <v>0</v>
      </c>
      <c r="G38" s="103">
        <f t="shared" si="3"/>
        <v>0</v>
      </c>
      <c r="H38" s="103">
        <v>0</v>
      </c>
      <c r="I38" s="103">
        <v>0</v>
      </c>
      <c r="J38" s="103">
        <f t="shared" si="4"/>
        <v>0</v>
      </c>
    </row>
    <row r="39" spans="1:10" ht="12" customHeight="1">
      <c r="A39" s="83"/>
      <c r="B39" s="90"/>
      <c r="C39" s="113"/>
      <c r="D39" s="104" t="s">
        <v>227</v>
      </c>
      <c r="E39" s="103">
        <v>0</v>
      </c>
      <c r="F39" s="103">
        <v>0</v>
      </c>
      <c r="G39" s="103">
        <f t="shared" si="3"/>
        <v>0</v>
      </c>
      <c r="H39" s="103">
        <v>0</v>
      </c>
      <c r="I39" s="103">
        <v>0</v>
      </c>
      <c r="J39" s="103">
        <f t="shared" si="4"/>
        <v>0</v>
      </c>
    </row>
    <row r="40" spans="1:10" ht="12" customHeight="1">
      <c r="A40" s="83"/>
      <c r="B40" s="90"/>
      <c r="C40" s="557" t="s">
        <v>228</v>
      </c>
      <c r="D40" s="558"/>
      <c r="E40" s="103">
        <f>+E41+E42</f>
        <v>0</v>
      </c>
      <c r="F40" s="103">
        <f>+F41+F42</f>
        <v>0</v>
      </c>
      <c r="G40" s="103">
        <f>+G41+G42</f>
        <v>0</v>
      </c>
      <c r="H40" s="103">
        <f>+H41+H42</f>
        <v>0</v>
      </c>
      <c r="I40" s="103">
        <f>+I41+I42</f>
        <v>0</v>
      </c>
      <c r="J40" s="103">
        <f t="shared" si="4"/>
        <v>0</v>
      </c>
    </row>
    <row r="41" spans="1:10" ht="12" customHeight="1">
      <c r="A41" s="83"/>
      <c r="B41" s="90"/>
      <c r="C41" s="113"/>
      <c r="D41" s="104" t="s">
        <v>226</v>
      </c>
      <c r="E41" s="103">
        <v>0</v>
      </c>
      <c r="F41" s="103">
        <v>0</v>
      </c>
      <c r="G41" s="103">
        <f t="shared" si="3"/>
        <v>0</v>
      </c>
      <c r="H41" s="103">
        <v>0</v>
      </c>
      <c r="I41" s="103">
        <v>0</v>
      </c>
      <c r="J41" s="103">
        <f t="shared" si="4"/>
        <v>0</v>
      </c>
    </row>
    <row r="42" spans="1:10" ht="12" customHeight="1">
      <c r="A42" s="83"/>
      <c r="B42" s="90"/>
      <c r="C42" s="113"/>
      <c r="D42" s="104" t="s">
        <v>227</v>
      </c>
      <c r="E42" s="103">
        <v>0</v>
      </c>
      <c r="F42" s="103">
        <v>0</v>
      </c>
      <c r="G42" s="103">
        <f t="shared" si="3"/>
        <v>0</v>
      </c>
      <c r="H42" s="103">
        <v>0</v>
      </c>
      <c r="I42" s="103">
        <v>0</v>
      </c>
      <c r="J42" s="103">
        <f t="shared" si="4"/>
        <v>0</v>
      </c>
    </row>
    <row r="43" spans="1:10" ht="12" customHeight="1">
      <c r="A43" s="83"/>
      <c r="B43" s="90"/>
      <c r="C43" s="557" t="s">
        <v>106</v>
      </c>
      <c r="D43" s="558"/>
      <c r="E43" s="103">
        <v>0</v>
      </c>
      <c r="F43" s="103">
        <v>0</v>
      </c>
      <c r="G43" s="103">
        <f t="shared" si="3"/>
        <v>0</v>
      </c>
      <c r="H43" s="103">
        <v>0</v>
      </c>
      <c r="I43" s="103">
        <v>0</v>
      </c>
      <c r="J43" s="103">
        <f t="shared" si="4"/>
        <v>0</v>
      </c>
    </row>
    <row r="44" spans="1:10" ht="12" customHeight="1">
      <c r="A44" s="83"/>
      <c r="B44" s="90"/>
      <c r="C44" s="557" t="s">
        <v>230</v>
      </c>
      <c r="D44" s="558"/>
      <c r="E44" s="103">
        <v>0</v>
      </c>
      <c r="F44" s="103">
        <v>0</v>
      </c>
      <c r="G44" s="103">
        <f t="shared" si="3"/>
        <v>0</v>
      </c>
      <c r="H44" s="103">
        <v>0</v>
      </c>
      <c r="I44" s="103">
        <v>0</v>
      </c>
      <c r="J44" s="103">
        <f t="shared" si="4"/>
        <v>0</v>
      </c>
    </row>
    <row r="45" spans="1:10" ht="12" customHeight="1">
      <c r="A45" s="83"/>
      <c r="B45" s="90"/>
      <c r="C45" s="113"/>
      <c r="D45" s="104"/>
      <c r="E45" s="103"/>
      <c r="F45" s="103"/>
      <c r="G45" s="89"/>
      <c r="H45" s="103"/>
      <c r="I45" s="103"/>
      <c r="J45" s="89"/>
    </row>
    <row r="46" spans="1:10" ht="12" customHeight="1">
      <c r="A46" s="83"/>
      <c r="B46" s="101" t="s">
        <v>235</v>
      </c>
      <c r="C46" s="102"/>
      <c r="D46" s="104"/>
      <c r="E46" s="116">
        <f>+E47+E48+E49</f>
        <v>0</v>
      </c>
      <c r="F46" s="116">
        <f>+F47+F48+F49</f>
        <v>0</v>
      </c>
      <c r="G46" s="116">
        <f>+G47+G48+G49</f>
        <v>0</v>
      </c>
      <c r="H46" s="116">
        <f>+H47+H48+H49</f>
        <v>0</v>
      </c>
      <c r="I46" s="116">
        <f>+I47+I48+I49</f>
        <v>0</v>
      </c>
      <c r="J46" s="116">
        <f t="shared" si="4"/>
        <v>0</v>
      </c>
    </row>
    <row r="47" spans="1:10" ht="12" customHeight="1">
      <c r="A47" s="83"/>
      <c r="B47" s="101"/>
      <c r="C47" s="557" t="s">
        <v>204</v>
      </c>
      <c r="D47" s="558"/>
      <c r="E47" s="103">
        <v>0</v>
      </c>
      <c r="F47" s="103">
        <v>0</v>
      </c>
      <c r="G47" s="103">
        <f t="shared" si="3"/>
        <v>0</v>
      </c>
      <c r="H47" s="103">
        <v>0</v>
      </c>
      <c r="I47" s="103">
        <v>0</v>
      </c>
      <c r="J47" s="103">
        <f t="shared" si="4"/>
        <v>0</v>
      </c>
    </row>
    <row r="48" spans="1:10" ht="12" customHeight="1">
      <c r="A48" s="83"/>
      <c r="B48" s="90"/>
      <c r="C48" s="557" t="s">
        <v>229</v>
      </c>
      <c r="D48" s="558"/>
      <c r="E48" s="103">
        <v>0</v>
      </c>
      <c r="F48" s="103">
        <v>0</v>
      </c>
      <c r="G48" s="103">
        <f t="shared" si="3"/>
        <v>0</v>
      </c>
      <c r="H48" s="103">
        <v>0</v>
      </c>
      <c r="I48" s="103">
        <v>0</v>
      </c>
      <c r="J48" s="103">
        <f t="shared" si="4"/>
        <v>0</v>
      </c>
    </row>
    <row r="49" spans="1:11" ht="12" customHeight="1">
      <c r="A49" s="83"/>
      <c r="B49" s="90"/>
      <c r="C49" s="557" t="s">
        <v>230</v>
      </c>
      <c r="D49" s="558"/>
      <c r="E49" s="103">
        <v>0</v>
      </c>
      <c r="F49" s="103">
        <v>0</v>
      </c>
      <c r="G49" s="103">
        <f t="shared" si="3"/>
        <v>0</v>
      </c>
      <c r="H49" s="103">
        <v>0</v>
      </c>
      <c r="I49" s="103">
        <v>0</v>
      </c>
      <c r="J49" s="103">
        <f t="shared" si="4"/>
        <v>0</v>
      </c>
    </row>
    <row r="50" spans="1:11" s="108" customFormat="1" ht="12" customHeight="1">
      <c r="A50" s="80"/>
      <c r="B50" s="105"/>
      <c r="C50" s="114"/>
      <c r="D50" s="115"/>
      <c r="E50" s="106"/>
      <c r="F50" s="106"/>
      <c r="G50" s="106"/>
      <c r="H50" s="106"/>
      <c r="I50" s="106"/>
      <c r="J50" s="106"/>
      <c r="K50" s="107"/>
    </row>
    <row r="51" spans="1:11" ht="12" customHeight="1">
      <c r="A51" s="83"/>
      <c r="B51" s="101" t="s">
        <v>236</v>
      </c>
      <c r="C51" s="109"/>
      <c r="D51" s="104"/>
      <c r="E51" s="116">
        <f>+E52</f>
        <v>0</v>
      </c>
      <c r="F51" s="116">
        <f>+F52</f>
        <v>0</v>
      </c>
      <c r="G51" s="116">
        <f>+G52</f>
        <v>0</v>
      </c>
      <c r="H51" s="116">
        <f>+H52</f>
        <v>0</v>
      </c>
      <c r="I51" s="116">
        <f>+I52</f>
        <v>0</v>
      </c>
      <c r="J51" s="116">
        <f t="shared" si="4"/>
        <v>0</v>
      </c>
    </row>
    <row r="52" spans="1:11" ht="12" customHeight="1">
      <c r="A52" s="83"/>
      <c r="B52" s="90"/>
      <c r="C52" s="557" t="s">
        <v>231</v>
      </c>
      <c r="D52" s="558"/>
      <c r="E52" s="103">
        <v>0</v>
      </c>
      <c r="F52" s="103">
        <v>0</v>
      </c>
      <c r="G52" s="103">
        <f t="shared" ref="G52" si="5">+E52+F52</f>
        <v>0</v>
      </c>
      <c r="H52" s="103">
        <v>0</v>
      </c>
      <c r="I52" s="103">
        <v>0</v>
      </c>
      <c r="J52" s="103">
        <f t="shared" si="4"/>
        <v>0</v>
      </c>
    </row>
    <row r="53" spans="1:11" ht="12" customHeight="1">
      <c r="A53" s="83"/>
      <c r="B53" s="92"/>
      <c r="C53" s="93"/>
      <c r="D53" s="94"/>
      <c r="E53" s="96"/>
      <c r="F53" s="96"/>
      <c r="G53" s="96"/>
      <c r="H53" s="96"/>
      <c r="I53" s="96"/>
      <c r="J53" s="96"/>
    </row>
    <row r="54" spans="1:11" ht="12" customHeight="1">
      <c r="A54" s="80"/>
      <c r="B54" s="97"/>
      <c r="C54" s="98"/>
      <c r="D54" s="110" t="s">
        <v>232</v>
      </c>
      <c r="E54" s="103">
        <f>+E34+E35+E36+E37+E40+E43+E44+E46+E51</f>
        <v>0</v>
      </c>
      <c r="F54" s="103">
        <f t="shared" ref="F54:I54" si="6">+F34+F35+F36+F37+F40+F43+F44+F46+F51</f>
        <v>0</v>
      </c>
      <c r="G54" s="103">
        <f t="shared" si="6"/>
        <v>0</v>
      </c>
      <c r="H54" s="103">
        <f t="shared" si="6"/>
        <v>0</v>
      </c>
      <c r="I54" s="103">
        <f t="shared" si="6"/>
        <v>0</v>
      </c>
      <c r="J54" s="564">
        <f>+J33+J46+J51</f>
        <v>0</v>
      </c>
    </row>
    <row r="55" spans="1:11">
      <c r="A55" s="83"/>
      <c r="B55" s="100"/>
      <c r="C55" s="100"/>
      <c r="D55" s="100"/>
      <c r="E55" s="100"/>
      <c r="F55" s="100"/>
      <c r="G55" s="100"/>
      <c r="H55" s="561" t="s">
        <v>426</v>
      </c>
      <c r="I55" s="562"/>
      <c r="J55" s="565"/>
    </row>
    <row r="56" spans="1:11">
      <c r="A56" s="83"/>
      <c r="B56" s="563"/>
      <c r="C56" s="563"/>
      <c r="D56" s="563"/>
      <c r="E56" s="563"/>
      <c r="F56" s="563"/>
      <c r="G56" s="563"/>
      <c r="H56" s="563"/>
      <c r="I56" s="563"/>
      <c r="J56" s="563"/>
    </row>
    <row r="57" spans="1:11">
      <c r="B57" s="78" t="s">
        <v>237</v>
      </c>
      <c r="C57" s="78"/>
      <c r="D57" s="78"/>
      <c r="E57" s="78"/>
      <c r="F57" s="78"/>
      <c r="G57" s="78"/>
      <c r="H57" s="78"/>
      <c r="I57" s="78"/>
      <c r="J57" s="78"/>
    </row>
    <row r="58" spans="1:11">
      <c r="B58" s="78"/>
      <c r="C58" s="78"/>
      <c r="D58" s="78"/>
      <c r="E58" s="78"/>
      <c r="F58" s="78"/>
      <c r="G58" s="78"/>
      <c r="H58" s="78"/>
      <c r="I58" s="78"/>
      <c r="J58" s="78"/>
    </row>
    <row r="59" spans="1:11">
      <c r="B59" s="78"/>
      <c r="C59" s="78"/>
      <c r="D59" s="78"/>
      <c r="E59" s="78"/>
      <c r="F59" s="78"/>
      <c r="G59" s="78"/>
      <c r="H59" s="78"/>
      <c r="I59" s="78"/>
      <c r="J59" s="78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7</vt:i4>
      </vt:variant>
    </vt:vector>
  </HeadingPairs>
  <TitlesOfParts>
    <vt:vector size="28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Hoja1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otrodriguez</cp:lastModifiedBy>
  <cp:lastPrinted>2017-09-12T20:28:45Z</cp:lastPrinted>
  <dcterms:created xsi:type="dcterms:W3CDTF">2014-01-27T16:27:43Z</dcterms:created>
  <dcterms:modified xsi:type="dcterms:W3CDTF">2017-09-13T21:35:28Z</dcterms:modified>
</cp:coreProperties>
</file>